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2015-II\TORNEO DE INTEGRACIÓN\sorteos\"/>
    </mc:Choice>
  </mc:AlternateContent>
  <bookViews>
    <workbookView showHorizontalScroll="0" showVerticalScroll="0" xWindow="-15" yWindow="-75" windowWidth="10305" windowHeight="5580" firstSheet="1" activeTab="2"/>
  </bookViews>
  <sheets>
    <sheet name="Menu" sheetId="23" state="hidden" r:id="rId1"/>
    <sheet name="- A -" sheetId="1" r:id="rId2"/>
    <sheet name="- B -" sheetId="34" r:id="rId3"/>
    <sheet name="LLaves-Semifinales 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FINAL " sheetId="31" r:id="rId9"/>
    <sheet name="Octavos de Final" sheetId="19" state="hidden" r:id="rId10"/>
    <sheet name="Cuartos de Final" sheetId="20" state="hidden" r:id="rId11"/>
    <sheet name="Semifinal" sheetId="21" state="hidden" r:id="rId12"/>
    <sheet name="FINAL" sheetId="22" state="hidden" r:id="rId13"/>
    <sheet name="Fixture" sheetId="25" state="hidden" r:id="rId14"/>
    <sheet name="calculoA" sheetId="3" state="hidden" r:id="rId15"/>
    <sheet name="calculoB" sheetId="5" state="hidden" r:id="rId16"/>
    <sheet name="calculoC" sheetId="27" state="hidden" r:id="rId17"/>
    <sheet name="calculoD" sheetId="9" state="hidden" r:id="rId18"/>
    <sheet name="calculoH" sheetId="17" state="hidden" r:id="rId19"/>
  </sheets>
  <definedNames>
    <definedName name="calculoJ" localSheetId="2">#REF!</definedName>
    <definedName name="calculoJ" localSheetId="8">#REF!</definedName>
    <definedName name="calculoJ" localSheetId="6">#REF!</definedName>
    <definedName name="calculoJ" localSheetId="7">#REF!</definedName>
    <definedName name="calculoJ" localSheetId="3">#REF!</definedName>
    <definedName name="calculoJ" localSheetId="5">#REF!</definedName>
    <definedName name="calculoJ">#REF!</definedName>
    <definedName name="Final" localSheetId="2">#REF!</definedName>
    <definedName name="Final" localSheetId="16">#REF!</definedName>
    <definedName name="Final" localSheetId="8">#REF!</definedName>
    <definedName name="Final" localSheetId="6">#REF!</definedName>
    <definedName name="Final" localSheetId="7">#REF!</definedName>
    <definedName name="Final" localSheetId="3">#REF!</definedName>
    <definedName name="Final" localSheetId="5">#REF!</definedName>
    <definedName name="Final">#REF!</definedName>
    <definedName name="FirstRound" localSheetId="2">#REF!</definedName>
    <definedName name="FirstRound" localSheetId="16">#REF!</definedName>
    <definedName name="FirstRound" localSheetId="8">#REF!</definedName>
    <definedName name="FirstRound" localSheetId="6">#REF!</definedName>
    <definedName name="FirstRound" localSheetId="7">#REF!</definedName>
    <definedName name="FirstRound" localSheetId="3">#REF!</definedName>
    <definedName name="FirstRound" localSheetId="5">#REF!</definedName>
    <definedName name="FirstRound">#REF!</definedName>
    <definedName name="Groups" localSheetId="2">#REF!</definedName>
    <definedName name="Groups" localSheetId="16">#REF!</definedName>
    <definedName name="Groups" localSheetId="8">#REF!</definedName>
    <definedName name="Groups" localSheetId="6">#REF!</definedName>
    <definedName name="Groups" localSheetId="7">#REF!</definedName>
    <definedName name="Groups" localSheetId="3">#REF!</definedName>
    <definedName name="Groups" localSheetId="5">#REF!</definedName>
    <definedName name="Groups">#REF!</definedName>
    <definedName name="M" localSheetId="2">#REF!</definedName>
    <definedName name="M" localSheetId="8">#REF!</definedName>
    <definedName name="M" localSheetId="6">#REF!</definedName>
    <definedName name="M" localSheetId="7">#REF!</definedName>
    <definedName name="M" localSheetId="3">#REF!</definedName>
    <definedName name="M" localSheetId="5">#REF!</definedName>
    <definedName name="M">#REF!</definedName>
    <definedName name="Playoff" localSheetId="2">#REF!</definedName>
    <definedName name="Playoff" localSheetId="16">#REF!</definedName>
    <definedName name="Playoff" localSheetId="8">#REF!</definedName>
    <definedName name="Playoff" localSheetId="6">#REF!</definedName>
    <definedName name="Playoff" localSheetId="7">#REF!</definedName>
    <definedName name="Playoff" localSheetId="3">#REF!</definedName>
    <definedName name="Playoff" localSheetId="5">#REF!</definedName>
    <definedName name="Playoff">#REF!</definedName>
    <definedName name="QuarterFinals" localSheetId="2">#REF!</definedName>
    <definedName name="QuarterFinals" localSheetId="16">#REF!</definedName>
    <definedName name="QuarterFinals" localSheetId="8">#REF!</definedName>
    <definedName name="QuarterFinals" localSheetId="6">#REF!</definedName>
    <definedName name="QuarterFinals" localSheetId="7">#REF!</definedName>
    <definedName name="QuarterFinals" localSheetId="3">#REF!</definedName>
    <definedName name="QuarterFinals" localSheetId="5">#REF!</definedName>
    <definedName name="QuarterFinals">#REF!</definedName>
    <definedName name="SecondRound" localSheetId="2">#REF!</definedName>
    <definedName name="SecondRound" localSheetId="16">#REF!</definedName>
    <definedName name="SecondRound" localSheetId="8">#REF!</definedName>
    <definedName name="SecondRound" localSheetId="6">#REF!</definedName>
    <definedName name="SecondRound" localSheetId="7">#REF!</definedName>
    <definedName name="SecondRound" localSheetId="3">#REF!</definedName>
    <definedName name="SecondRound" localSheetId="5">#REF!</definedName>
    <definedName name="SecondRound">#REF!</definedName>
    <definedName name="SemiFinals" localSheetId="2">#REF!</definedName>
    <definedName name="SemiFinals" localSheetId="16">#REF!</definedName>
    <definedName name="SemiFinals" localSheetId="8">#REF!</definedName>
    <definedName name="SemiFinals" localSheetId="6">#REF!</definedName>
    <definedName name="SemiFinals" localSheetId="7">#REF!</definedName>
    <definedName name="SemiFinals" localSheetId="3">#REF!</definedName>
    <definedName name="SemiFinals" localSheetId="5">#REF!</definedName>
    <definedName name="SemiFinals">#REF!</definedName>
  </definedNames>
  <calcPr calcId="152511" iterateDelta="1E-4"/>
</workbook>
</file>

<file path=xl/calcChain.xml><?xml version="1.0" encoding="utf-8"?>
<calcChain xmlns="http://schemas.openxmlformats.org/spreadsheetml/2006/main">
  <c r="B9" i="1" l="1"/>
  <c r="M36" i="34" l="1"/>
  <c r="M35" i="34"/>
  <c r="M34" i="34"/>
  <c r="M33" i="34"/>
  <c r="M32" i="34"/>
  <c r="M31" i="34"/>
  <c r="F20" i="34"/>
  <c r="B20" i="34"/>
  <c r="F19" i="34"/>
  <c r="B19" i="34"/>
  <c r="F18" i="34"/>
  <c r="B18" i="34"/>
  <c r="F17" i="34"/>
  <c r="B17" i="34"/>
  <c r="F16" i="34"/>
  <c r="B16" i="34"/>
  <c r="F15" i="34"/>
  <c r="B15" i="34"/>
  <c r="F14" i="34"/>
  <c r="B14" i="34"/>
  <c r="F13" i="34"/>
  <c r="B13" i="34"/>
  <c r="F12" i="34"/>
  <c r="B12" i="34"/>
  <c r="F11" i="34"/>
  <c r="B11" i="34"/>
  <c r="F10" i="34"/>
  <c r="B10" i="34"/>
  <c r="F9" i="34"/>
  <c r="B9" i="34"/>
  <c r="F8" i="34"/>
  <c r="B8" i="34"/>
  <c r="F7" i="34"/>
  <c r="B7" i="34"/>
  <c r="F6" i="34"/>
  <c r="B6" i="34"/>
  <c r="M33" i="1" l="1"/>
  <c r="M55" i="17" l="1"/>
  <c r="L55" i="17"/>
  <c r="K55" i="17"/>
  <c r="J55" i="17"/>
  <c r="I55" i="17"/>
  <c r="H55" i="17"/>
  <c r="G55" i="17"/>
  <c r="F55" i="17"/>
  <c r="M54" i="17"/>
  <c r="L54" i="17"/>
  <c r="K54" i="17"/>
  <c r="J54" i="17"/>
  <c r="I54" i="17"/>
  <c r="H54" i="17"/>
  <c r="G54" i="17"/>
  <c r="F54" i="17"/>
  <c r="M53" i="17"/>
  <c r="L53" i="17"/>
  <c r="K53" i="17"/>
  <c r="J53" i="17"/>
  <c r="I53" i="17"/>
  <c r="H53" i="17"/>
  <c r="G53" i="17"/>
  <c r="F53" i="17"/>
  <c r="M52" i="17"/>
  <c r="L52" i="17"/>
  <c r="K52" i="17"/>
  <c r="J52" i="17"/>
  <c r="I52" i="17"/>
  <c r="H52" i="17"/>
  <c r="G52" i="17"/>
  <c r="F52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F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M42" i="17"/>
  <c r="L42" i="17"/>
  <c r="K42" i="17"/>
  <c r="J42" i="17"/>
  <c r="F42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M41" i="17"/>
  <c r="L41" i="17"/>
  <c r="K41" i="17"/>
  <c r="J41" i="17"/>
  <c r="F41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M40" i="17"/>
  <c r="L40" i="17"/>
  <c r="K40" i="17"/>
  <c r="J40" i="17"/>
  <c r="F40" i="17"/>
  <c r="AK31" i="17"/>
  <c r="AJ31" i="17"/>
  <c r="AI31" i="17"/>
  <c r="AG31" i="17"/>
  <c r="AF31" i="17"/>
  <c r="AE31" i="17"/>
  <c r="AC31" i="17"/>
  <c r="AB31" i="17"/>
  <c r="AA31" i="17"/>
  <c r="Y31" i="17"/>
  <c r="X31" i="17"/>
  <c r="W31" i="17"/>
  <c r="U31" i="17"/>
  <c r="T31" i="17"/>
  <c r="S31" i="17"/>
  <c r="Q31" i="17"/>
  <c r="P31" i="17"/>
  <c r="O31" i="17"/>
  <c r="M31" i="17"/>
  <c r="L31" i="17"/>
  <c r="K31" i="17"/>
  <c r="J31" i="17"/>
  <c r="F31" i="17"/>
  <c r="AK30" i="17"/>
  <c r="AJ30" i="17"/>
  <c r="AI30" i="17"/>
  <c r="AG30" i="17"/>
  <c r="AF30" i="17"/>
  <c r="AE30" i="17"/>
  <c r="AC30" i="17"/>
  <c r="AB30" i="17"/>
  <c r="AA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J30" i="17"/>
  <c r="F30" i="17"/>
  <c r="AK29" i="17"/>
  <c r="AJ29" i="17"/>
  <c r="AI29" i="17"/>
  <c r="AG29" i="17"/>
  <c r="AF29" i="17"/>
  <c r="AE29" i="17"/>
  <c r="AC29" i="17"/>
  <c r="AB29" i="17"/>
  <c r="AA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J29" i="17"/>
  <c r="F29" i="17"/>
  <c r="AK28" i="17"/>
  <c r="AJ28" i="17"/>
  <c r="AI28" i="17"/>
  <c r="AG28" i="17"/>
  <c r="AF28" i="17"/>
  <c r="AE28" i="17"/>
  <c r="AC28" i="17"/>
  <c r="AB28" i="17"/>
  <c r="AA28" i="17"/>
  <c r="Y28" i="17"/>
  <c r="X28" i="17"/>
  <c r="W28" i="17"/>
  <c r="U28" i="17"/>
  <c r="T28" i="17"/>
  <c r="S28" i="17"/>
  <c r="Q28" i="17"/>
  <c r="P28" i="17"/>
  <c r="O28" i="17"/>
  <c r="M28" i="17"/>
  <c r="L28" i="17"/>
  <c r="K28" i="17"/>
  <c r="J28" i="17"/>
  <c r="F28" i="17"/>
  <c r="AJ19" i="17"/>
  <c r="AI19" i="17"/>
  <c r="AF19" i="17"/>
  <c r="AE19" i="17"/>
  <c r="AB19" i="17"/>
  <c r="AA19" i="17"/>
  <c r="X19" i="17"/>
  <c r="W19" i="17"/>
  <c r="T19" i="17"/>
  <c r="S19" i="17"/>
  <c r="P19" i="17"/>
  <c r="O19" i="17"/>
  <c r="M19" i="17"/>
  <c r="L19" i="17"/>
  <c r="K19" i="17"/>
  <c r="J19" i="17"/>
  <c r="I19" i="17"/>
  <c r="H19" i="17"/>
  <c r="G19" i="17"/>
  <c r="F19" i="17"/>
  <c r="AJ18" i="17"/>
  <c r="AI18" i="17"/>
  <c r="AF18" i="17"/>
  <c r="AE18" i="17"/>
  <c r="AB18" i="17"/>
  <c r="AA18" i="17"/>
  <c r="X18" i="17"/>
  <c r="W18" i="17"/>
  <c r="T18" i="17"/>
  <c r="S18" i="17"/>
  <c r="P18" i="17"/>
  <c r="O18" i="17"/>
  <c r="M18" i="17"/>
  <c r="L18" i="17"/>
  <c r="K18" i="17"/>
  <c r="J18" i="17"/>
  <c r="I18" i="17"/>
  <c r="H18" i="17"/>
  <c r="G18" i="17"/>
  <c r="F18" i="17"/>
  <c r="AJ17" i="17"/>
  <c r="AI17" i="17"/>
  <c r="AF17" i="17"/>
  <c r="AE17" i="17"/>
  <c r="AB17" i="17"/>
  <c r="AA17" i="17"/>
  <c r="X17" i="17"/>
  <c r="W17" i="17"/>
  <c r="T17" i="17"/>
  <c r="S17" i="17"/>
  <c r="P17" i="17"/>
  <c r="O17" i="17"/>
  <c r="M17" i="17"/>
  <c r="L17" i="17"/>
  <c r="K17" i="17"/>
  <c r="J17" i="17"/>
  <c r="I17" i="17"/>
  <c r="H17" i="17"/>
  <c r="G17" i="17"/>
  <c r="F17" i="17"/>
  <c r="AJ16" i="17"/>
  <c r="AI16" i="17"/>
  <c r="AF16" i="17"/>
  <c r="AE16" i="17"/>
  <c r="AB16" i="17"/>
  <c r="AA16" i="17"/>
  <c r="X16" i="17"/>
  <c r="W16" i="17"/>
  <c r="T16" i="17"/>
  <c r="S16" i="17"/>
  <c r="P16" i="17"/>
  <c r="O16" i="17"/>
  <c r="M16" i="17"/>
  <c r="L16" i="17"/>
  <c r="K16" i="17"/>
  <c r="J16" i="17"/>
  <c r="I16" i="17"/>
  <c r="H16" i="17"/>
  <c r="G16" i="17"/>
  <c r="F16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AG9" i="17"/>
  <c r="AF9" i="17"/>
  <c r="AE9" i="17"/>
  <c r="AD9" i="17"/>
  <c r="AC9" i="17"/>
  <c r="AB9" i="17"/>
  <c r="Z9" i="17"/>
  <c r="Y9" i="17"/>
  <c r="X9" i="17"/>
  <c r="W9" i="17"/>
  <c r="V9" i="17"/>
  <c r="U9" i="17"/>
  <c r="S9" i="17"/>
  <c r="R9" i="17"/>
  <c r="Q9" i="17"/>
  <c r="P9" i="17"/>
  <c r="O9" i="17"/>
  <c r="N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Z8" i="17"/>
  <c r="Y8" i="17"/>
  <c r="X8" i="17"/>
  <c r="W8" i="17"/>
  <c r="V8" i="17"/>
  <c r="U8" i="17"/>
  <c r="S8" i="17"/>
  <c r="R8" i="17"/>
  <c r="Q8" i="17"/>
  <c r="P8" i="17"/>
  <c r="O8" i="17"/>
  <c r="N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Z7" i="17"/>
  <c r="Y7" i="17"/>
  <c r="X7" i="17"/>
  <c r="W7" i="17"/>
  <c r="V7" i="17"/>
  <c r="U7" i="17"/>
  <c r="S7" i="17"/>
  <c r="R7" i="17"/>
  <c r="Q7" i="17"/>
  <c r="P7" i="17"/>
  <c r="O7" i="17"/>
  <c r="N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Z6" i="17"/>
  <c r="Y6" i="17"/>
  <c r="X6" i="17"/>
  <c r="W6" i="17"/>
  <c r="V6" i="17"/>
  <c r="U6" i="17"/>
  <c r="S6" i="17"/>
  <c r="R6" i="17"/>
  <c r="Q6" i="17"/>
  <c r="P6" i="17"/>
  <c r="O6" i="17"/>
  <c r="N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Z5" i="17"/>
  <c r="Y5" i="17"/>
  <c r="X5" i="17"/>
  <c r="W5" i="17"/>
  <c r="V5" i="17"/>
  <c r="U5" i="17"/>
  <c r="S5" i="17"/>
  <c r="R5" i="17"/>
  <c r="Q5" i="17"/>
  <c r="P5" i="17"/>
  <c r="O5" i="17"/>
  <c r="N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Z4" i="17"/>
  <c r="Y4" i="17"/>
  <c r="X4" i="17"/>
  <c r="W4" i="17"/>
  <c r="V4" i="17"/>
  <c r="U4" i="17"/>
  <c r="S4" i="17"/>
  <c r="R4" i="17"/>
  <c r="Q4" i="17"/>
  <c r="P4" i="17"/>
  <c r="O4" i="17"/>
  <c r="N4" i="17"/>
  <c r="L4" i="17"/>
  <c r="K4" i="17"/>
  <c r="J4" i="17"/>
  <c r="I4" i="17"/>
  <c r="H4" i="17"/>
  <c r="G4" i="17"/>
  <c r="F4" i="17"/>
  <c r="E4" i="17"/>
  <c r="D4" i="17"/>
  <c r="C4" i="17"/>
  <c r="B4" i="17"/>
  <c r="A4" i="17"/>
  <c r="AB2" i="17"/>
  <c r="U2" i="17"/>
  <c r="N2" i="17"/>
  <c r="G2" i="17"/>
  <c r="M60" i="9"/>
  <c r="L60" i="9"/>
  <c r="K60" i="9"/>
  <c r="J60" i="9"/>
  <c r="I60" i="9"/>
  <c r="H60" i="9"/>
  <c r="G60" i="9"/>
  <c r="F60" i="9"/>
  <c r="M59" i="9"/>
  <c r="L59" i="9"/>
  <c r="K59" i="9"/>
  <c r="J59" i="9"/>
  <c r="I59" i="9"/>
  <c r="H59" i="9"/>
  <c r="G59" i="9"/>
  <c r="F59" i="9"/>
  <c r="M58" i="9"/>
  <c r="L58" i="9"/>
  <c r="K58" i="9"/>
  <c r="J58" i="9"/>
  <c r="I58" i="9"/>
  <c r="H58" i="9"/>
  <c r="G58" i="9"/>
  <c r="F58" i="9"/>
  <c r="M57" i="9"/>
  <c r="L57" i="9"/>
  <c r="K57" i="9"/>
  <c r="J57" i="9"/>
  <c r="I57" i="9"/>
  <c r="H57" i="9"/>
  <c r="G57" i="9"/>
  <c r="F57" i="9"/>
  <c r="M56" i="9"/>
  <c r="L56" i="9"/>
  <c r="K56" i="9"/>
  <c r="J56" i="9"/>
  <c r="I56" i="9"/>
  <c r="H56" i="9"/>
  <c r="G56" i="9"/>
  <c r="F56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M48" i="9"/>
  <c r="L48" i="9"/>
  <c r="K48" i="9"/>
  <c r="J48" i="9"/>
  <c r="F48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M47" i="9"/>
  <c r="L47" i="9"/>
  <c r="K47" i="9"/>
  <c r="J47" i="9"/>
  <c r="F47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F46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M45" i="9"/>
  <c r="L45" i="9"/>
  <c r="K45" i="9"/>
  <c r="J45" i="9"/>
  <c r="F45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M44" i="9"/>
  <c r="L44" i="9"/>
  <c r="K44" i="9"/>
  <c r="J44" i="9"/>
  <c r="F44" i="9"/>
  <c r="BA36" i="9"/>
  <c r="AZ36" i="9"/>
  <c r="AY36" i="9"/>
  <c r="AW36" i="9"/>
  <c r="AV36" i="9"/>
  <c r="AU36" i="9"/>
  <c r="AS36" i="9"/>
  <c r="AR36" i="9"/>
  <c r="AQ36" i="9"/>
  <c r="AO36" i="9"/>
  <c r="AN36" i="9"/>
  <c r="AM36" i="9"/>
  <c r="AK36" i="9"/>
  <c r="AJ36" i="9"/>
  <c r="AI36" i="9"/>
  <c r="AG36" i="9"/>
  <c r="AF36" i="9"/>
  <c r="AE36" i="9"/>
  <c r="AC36" i="9"/>
  <c r="AB36" i="9"/>
  <c r="AA36" i="9"/>
  <c r="Y36" i="9"/>
  <c r="X36" i="9"/>
  <c r="W36" i="9"/>
  <c r="U36" i="9"/>
  <c r="T36" i="9"/>
  <c r="S36" i="9"/>
  <c r="Q36" i="9"/>
  <c r="P36" i="9"/>
  <c r="O36" i="9"/>
  <c r="M36" i="9"/>
  <c r="L36" i="9"/>
  <c r="K36" i="9"/>
  <c r="J36" i="9"/>
  <c r="F36" i="9"/>
  <c r="BA35" i="9"/>
  <c r="AZ35" i="9"/>
  <c r="AY35" i="9"/>
  <c r="AW35" i="9"/>
  <c r="AV35" i="9"/>
  <c r="AU35" i="9"/>
  <c r="AS35" i="9"/>
  <c r="AR35" i="9"/>
  <c r="AQ35" i="9"/>
  <c r="AO35" i="9"/>
  <c r="AN35" i="9"/>
  <c r="AM35" i="9"/>
  <c r="AK35" i="9"/>
  <c r="AJ35" i="9"/>
  <c r="AI35" i="9"/>
  <c r="AG35" i="9"/>
  <c r="AF35" i="9"/>
  <c r="AE35" i="9"/>
  <c r="AC35" i="9"/>
  <c r="AB35" i="9"/>
  <c r="AA35" i="9"/>
  <c r="Y35" i="9"/>
  <c r="X35" i="9"/>
  <c r="W35" i="9"/>
  <c r="U35" i="9"/>
  <c r="T35" i="9"/>
  <c r="S35" i="9"/>
  <c r="Q35" i="9"/>
  <c r="P35" i="9"/>
  <c r="O35" i="9"/>
  <c r="M35" i="9"/>
  <c r="L35" i="9"/>
  <c r="K35" i="9"/>
  <c r="J35" i="9"/>
  <c r="F35" i="9"/>
  <c r="BA34" i="9"/>
  <c r="AZ34" i="9"/>
  <c r="AY34" i="9"/>
  <c r="AW34" i="9"/>
  <c r="AV34" i="9"/>
  <c r="AU34" i="9"/>
  <c r="AS34" i="9"/>
  <c r="AR34" i="9"/>
  <c r="AQ34" i="9"/>
  <c r="AO34" i="9"/>
  <c r="AN34" i="9"/>
  <c r="AM34" i="9"/>
  <c r="AK34" i="9"/>
  <c r="AJ34" i="9"/>
  <c r="AI34" i="9"/>
  <c r="AG34" i="9"/>
  <c r="AF34" i="9"/>
  <c r="AE34" i="9"/>
  <c r="AC34" i="9"/>
  <c r="AB34" i="9"/>
  <c r="AA34" i="9"/>
  <c r="Y34" i="9"/>
  <c r="X34" i="9"/>
  <c r="W34" i="9"/>
  <c r="U34" i="9"/>
  <c r="T34" i="9"/>
  <c r="S34" i="9"/>
  <c r="Q34" i="9"/>
  <c r="P34" i="9"/>
  <c r="O34" i="9"/>
  <c r="M34" i="9"/>
  <c r="L34" i="9"/>
  <c r="K34" i="9"/>
  <c r="J34" i="9"/>
  <c r="F34" i="9"/>
  <c r="BA33" i="9"/>
  <c r="AZ33" i="9"/>
  <c r="AY33" i="9"/>
  <c r="AW33" i="9"/>
  <c r="AV33" i="9"/>
  <c r="AU33" i="9"/>
  <c r="AS33" i="9"/>
  <c r="AR33" i="9"/>
  <c r="AQ33" i="9"/>
  <c r="AO33" i="9"/>
  <c r="AN33" i="9"/>
  <c r="AM33" i="9"/>
  <c r="AK33" i="9"/>
  <c r="AJ33" i="9"/>
  <c r="AI33" i="9"/>
  <c r="AG33" i="9"/>
  <c r="AF33" i="9"/>
  <c r="AE33" i="9"/>
  <c r="AC33" i="9"/>
  <c r="AB33" i="9"/>
  <c r="AA33" i="9"/>
  <c r="Y33" i="9"/>
  <c r="X33" i="9"/>
  <c r="W33" i="9"/>
  <c r="U33" i="9"/>
  <c r="T33" i="9"/>
  <c r="S33" i="9"/>
  <c r="Q33" i="9"/>
  <c r="P33" i="9"/>
  <c r="O33" i="9"/>
  <c r="M33" i="9"/>
  <c r="L33" i="9"/>
  <c r="K33" i="9"/>
  <c r="J33" i="9"/>
  <c r="F33" i="9"/>
  <c r="BA32" i="9"/>
  <c r="AZ32" i="9"/>
  <c r="AY32" i="9"/>
  <c r="AW32" i="9"/>
  <c r="AV32" i="9"/>
  <c r="AU32" i="9"/>
  <c r="AS32" i="9"/>
  <c r="AR32" i="9"/>
  <c r="AQ32" i="9"/>
  <c r="AO32" i="9"/>
  <c r="AN32" i="9"/>
  <c r="AM32" i="9"/>
  <c r="AK32" i="9"/>
  <c r="AJ32" i="9"/>
  <c r="AI32" i="9"/>
  <c r="AG32" i="9"/>
  <c r="AF32" i="9"/>
  <c r="AE32" i="9"/>
  <c r="AC32" i="9"/>
  <c r="AB32" i="9"/>
  <c r="AA32" i="9"/>
  <c r="Y32" i="9"/>
  <c r="X32" i="9"/>
  <c r="W32" i="9"/>
  <c r="U32" i="9"/>
  <c r="T32" i="9"/>
  <c r="S32" i="9"/>
  <c r="Q32" i="9"/>
  <c r="P32" i="9"/>
  <c r="O32" i="9"/>
  <c r="M32" i="9"/>
  <c r="L32" i="9"/>
  <c r="K32" i="9"/>
  <c r="J32" i="9"/>
  <c r="F32" i="9"/>
  <c r="AZ24" i="9"/>
  <c r="AY24" i="9"/>
  <c r="AV24" i="9"/>
  <c r="AU24" i="9"/>
  <c r="AR24" i="9"/>
  <c r="AQ24" i="9"/>
  <c r="AN24" i="9"/>
  <c r="AM24" i="9"/>
  <c r="AJ24" i="9"/>
  <c r="AI24" i="9"/>
  <c r="AF24" i="9"/>
  <c r="AE24" i="9"/>
  <c r="AB24" i="9"/>
  <c r="AA24" i="9"/>
  <c r="X24" i="9"/>
  <c r="W24" i="9"/>
  <c r="T24" i="9"/>
  <c r="S24" i="9"/>
  <c r="P24" i="9"/>
  <c r="O24" i="9"/>
  <c r="M24" i="9"/>
  <c r="L24" i="9"/>
  <c r="K24" i="9"/>
  <c r="J24" i="9"/>
  <c r="I24" i="9"/>
  <c r="H24" i="9"/>
  <c r="G24" i="9"/>
  <c r="F24" i="9"/>
  <c r="AZ23" i="9"/>
  <c r="AY23" i="9"/>
  <c r="AV23" i="9"/>
  <c r="AU23" i="9"/>
  <c r="AR23" i="9"/>
  <c r="AQ23" i="9"/>
  <c r="AN23" i="9"/>
  <c r="AM23" i="9"/>
  <c r="AJ23" i="9"/>
  <c r="AI23" i="9"/>
  <c r="AF23" i="9"/>
  <c r="AE23" i="9"/>
  <c r="AB23" i="9"/>
  <c r="AA23" i="9"/>
  <c r="X23" i="9"/>
  <c r="W23" i="9"/>
  <c r="T23" i="9"/>
  <c r="S23" i="9"/>
  <c r="P23" i="9"/>
  <c r="O23" i="9"/>
  <c r="M23" i="9"/>
  <c r="L23" i="9"/>
  <c r="K23" i="9"/>
  <c r="J23" i="9"/>
  <c r="I23" i="9"/>
  <c r="H23" i="9"/>
  <c r="G23" i="9"/>
  <c r="F23" i="9"/>
  <c r="AZ22" i="9"/>
  <c r="AY22" i="9"/>
  <c r="AV22" i="9"/>
  <c r="AU22" i="9"/>
  <c r="AR22" i="9"/>
  <c r="AQ22" i="9"/>
  <c r="AN22" i="9"/>
  <c r="AM22" i="9"/>
  <c r="AJ22" i="9"/>
  <c r="AI22" i="9"/>
  <c r="AF22" i="9"/>
  <c r="AE22" i="9"/>
  <c r="AB22" i="9"/>
  <c r="AA22" i="9"/>
  <c r="X22" i="9"/>
  <c r="W22" i="9"/>
  <c r="T22" i="9"/>
  <c r="S22" i="9"/>
  <c r="P22" i="9"/>
  <c r="O22" i="9"/>
  <c r="M22" i="9"/>
  <c r="L22" i="9"/>
  <c r="K22" i="9"/>
  <c r="J22" i="9"/>
  <c r="I22" i="9"/>
  <c r="H22" i="9"/>
  <c r="G22" i="9"/>
  <c r="F22" i="9"/>
  <c r="AZ21" i="9"/>
  <c r="AY21" i="9"/>
  <c r="AV21" i="9"/>
  <c r="AU21" i="9"/>
  <c r="AR21" i="9"/>
  <c r="AQ21" i="9"/>
  <c r="AN21" i="9"/>
  <c r="AM21" i="9"/>
  <c r="AJ21" i="9"/>
  <c r="AI21" i="9"/>
  <c r="AF21" i="9"/>
  <c r="AE21" i="9"/>
  <c r="AB21" i="9"/>
  <c r="AA21" i="9"/>
  <c r="X21" i="9"/>
  <c r="W21" i="9"/>
  <c r="T21" i="9"/>
  <c r="S21" i="9"/>
  <c r="P21" i="9"/>
  <c r="O21" i="9"/>
  <c r="M21" i="9"/>
  <c r="L21" i="9"/>
  <c r="K21" i="9"/>
  <c r="J21" i="9"/>
  <c r="I21" i="9"/>
  <c r="H21" i="9"/>
  <c r="G21" i="9"/>
  <c r="F21" i="9"/>
  <c r="AZ20" i="9"/>
  <c r="AY20" i="9"/>
  <c r="AV20" i="9"/>
  <c r="AU20" i="9"/>
  <c r="AR20" i="9"/>
  <c r="AQ20" i="9"/>
  <c r="AN20" i="9"/>
  <c r="AM20" i="9"/>
  <c r="AJ20" i="9"/>
  <c r="AI20" i="9"/>
  <c r="AF20" i="9"/>
  <c r="AE20" i="9"/>
  <c r="AB20" i="9"/>
  <c r="AA20" i="9"/>
  <c r="X20" i="9"/>
  <c r="W20" i="9"/>
  <c r="T20" i="9"/>
  <c r="S20" i="9"/>
  <c r="P20" i="9"/>
  <c r="O20" i="9"/>
  <c r="M20" i="9"/>
  <c r="L20" i="9"/>
  <c r="K20" i="9"/>
  <c r="J20" i="9"/>
  <c r="I20" i="9"/>
  <c r="H20" i="9"/>
  <c r="G20" i="9"/>
  <c r="F20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Z13" i="9"/>
  <c r="Y13" i="9"/>
  <c r="X13" i="9"/>
  <c r="W13" i="9"/>
  <c r="V13" i="9"/>
  <c r="U13" i="9"/>
  <c r="S13" i="9"/>
  <c r="R13" i="9"/>
  <c r="Q13" i="9"/>
  <c r="P13" i="9"/>
  <c r="O13" i="9"/>
  <c r="N13" i="9"/>
  <c r="L13" i="9"/>
  <c r="K13" i="9"/>
  <c r="J13" i="9"/>
  <c r="I13" i="9"/>
  <c r="H13" i="9"/>
  <c r="G13" i="9"/>
  <c r="F13" i="9"/>
  <c r="E13" i="9"/>
  <c r="D13" i="9"/>
  <c r="C13" i="9"/>
  <c r="B13" i="9"/>
  <c r="A13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Z12" i="9"/>
  <c r="Y12" i="9"/>
  <c r="X12" i="9"/>
  <c r="W12" i="9"/>
  <c r="V12" i="9"/>
  <c r="U12" i="9"/>
  <c r="S12" i="9"/>
  <c r="R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B12" i="9"/>
  <c r="A12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Z11" i="9"/>
  <c r="Y11" i="9"/>
  <c r="X11" i="9"/>
  <c r="W11" i="9"/>
  <c r="V11" i="9"/>
  <c r="U11" i="9"/>
  <c r="S11" i="9"/>
  <c r="R11" i="9"/>
  <c r="Q11" i="9"/>
  <c r="P11" i="9"/>
  <c r="O11" i="9"/>
  <c r="N11" i="9"/>
  <c r="L11" i="9"/>
  <c r="K11" i="9"/>
  <c r="J11" i="9"/>
  <c r="I11" i="9"/>
  <c r="H11" i="9"/>
  <c r="G11" i="9"/>
  <c r="F11" i="9"/>
  <c r="E11" i="9"/>
  <c r="D11" i="9"/>
  <c r="C11" i="9"/>
  <c r="B11" i="9"/>
  <c r="A11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Z10" i="9"/>
  <c r="Y10" i="9"/>
  <c r="X10" i="9"/>
  <c r="W10" i="9"/>
  <c r="V10" i="9"/>
  <c r="U10" i="9"/>
  <c r="S10" i="9"/>
  <c r="R10" i="9"/>
  <c r="Q10" i="9"/>
  <c r="P10" i="9"/>
  <c r="O10" i="9"/>
  <c r="N10" i="9"/>
  <c r="L10" i="9"/>
  <c r="K10" i="9"/>
  <c r="J10" i="9"/>
  <c r="I10" i="9"/>
  <c r="H10" i="9"/>
  <c r="G10" i="9"/>
  <c r="F10" i="9"/>
  <c r="E10" i="9"/>
  <c r="D10" i="9"/>
  <c r="C10" i="9"/>
  <c r="B10" i="9"/>
  <c r="A10" i="9"/>
  <c r="AN9" i="9"/>
  <c r="AM9" i="9"/>
  <c r="AL9" i="9"/>
  <c r="AK9" i="9"/>
  <c r="AJ9" i="9"/>
  <c r="AI9" i="9"/>
  <c r="AG9" i="9"/>
  <c r="AF9" i="9"/>
  <c r="AE9" i="9"/>
  <c r="AD9" i="9"/>
  <c r="AC9" i="9"/>
  <c r="AB9" i="9"/>
  <c r="Z9" i="9"/>
  <c r="Y9" i="9"/>
  <c r="X9" i="9"/>
  <c r="W9" i="9"/>
  <c r="V9" i="9"/>
  <c r="U9" i="9"/>
  <c r="S9" i="9"/>
  <c r="R9" i="9"/>
  <c r="Q9" i="9"/>
  <c r="P9" i="9"/>
  <c r="O9" i="9"/>
  <c r="N9" i="9"/>
  <c r="L9" i="9"/>
  <c r="K9" i="9"/>
  <c r="J9" i="9"/>
  <c r="I9" i="9"/>
  <c r="H9" i="9"/>
  <c r="G9" i="9"/>
  <c r="F9" i="9"/>
  <c r="E9" i="9"/>
  <c r="D9" i="9"/>
  <c r="C9" i="9"/>
  <c r="B9" i="9"/>
  <c r="A9" i="9"/>
  <c r="AN8" i="9"/>
  <c r="AM8" i="9"/>
  <c r="AL8" i="9"/>
  <c r="AK8" i="9"/>
  <c r="AJ8" i="9"/>
  <c r="AI8" i="9"/>
  <c r="AG8" i="9"/>
  <c r="AF8" i="9"/>
  <c r="AE8" i="9"/>
  <c r="AD8" i="9"/>
  <c r="AC8" i="9"/>
  <c r="AB8" i="9"/>
  <c r="Z8" i="9"/>
  <c r="Y8" i="9"/>
  <c r="X8" i="9"/>
  <c r="W8" i="9"/>
  <c r="V8" i="9"/>
  <c r="U8" i="9"/>
  <c r="S8" i="9"/>
  <c r="R8" i="9"/>
  <c r="Q8" i="9"/>
  <c r="P8" i="9"/>
  <c r="O8" i="9"/>
  <c r="N8" i="9"/>
  <c r="L8" i="9"/>
  <c r="K8" i="9"/>
  <c r="J8" i="9"/>
  <c r="I8" i="9"/>
  <c r="H8" i="9"/>
  <c r="G8" i="9"/>
  <c r="F8" i="9"/>
  <c r="E8" i="9"/>
  <c r="D8" i="9"/>
  <c r="C8" i="9"/>
  <c r="B8" i="9"/>
  <c r="A8" i="9"/>
  <c r="AN7" i="9"/>
  <c r="AM7" i="9"/>
  <c r="AL7" i="9"/>
  <c r="AK7" i="9"/>
  <c r="AJ7" i="9"/>
  <c r="AI7" i="9"/>
  <c r="AG7" i="9"/>
  <c r="AF7" i="9"/>
  <c r="AE7" i="9"/>
  <c r="AD7" i="9"/>
  <c r="AC7" i="9"/>
  <c r="AB7" i="9"/>
  <c r="Z7" i="9"/>
  <c r="Y7" i="9"/>
  <c r="X7" i="9"/>
  <c r="W7" i="9"/>
  <c r="V7" i="9"/>
  <c r="U7" i="9"/>
  <c r="S7" i="9"/>
  <c r="R7" i="9"/>
  <c r="Q7" i="9"/>
  <c r="P7" i="9"/>
  <c r="O7" i="9"/>
  <c r="N7" i="9"/>
  <c r="L7" i="9"/>
  <c r="K7" i="9"/>
  <c r="J7" i="9"/>
  <c r="I7" i="9"/>
  <c r="H7" i="9"/>
  <c r="G7" i="9"/>
  <c r="F7" i="9"/>
  <c r="E7" i="9"/>
  <c r="D7" i="9"/>
  <c r="C7" i="9"/>
  <c r="B7" i="9"/>
  <c r="A7" i="9"/>
  <c r="AN6" i="9"/>
  <c r="AM6" i="9"/>
  <c r="AL6" i="9"/>
  <c r="AK6" i="9"/>
  <c r="AJ6" i="9"/>
  <c r="AI6" i="9"/>
  <c r="AG6" i="9"/>
  <c r="AF6" i="9"/>
  <c r="AE6" i="9"/>
  <c r="AD6" i="9"/>
  <c r="AC6" i="9"/>
  <c r="AB6" i="9"/>
  <c r="Z6" i="9"/>
  <c r="Y6" i="9"/>
  <c r="X6" i="9"/>
  <c r="W6" i="9"/>
  <c r="V6" i="9"/>
  <c r="U6" i="9"/>
  <c r="S6" i="9"/>
  <c r="R6" i="9"/>
  <c r="Q6" i="9"/>
  <c r="P6" i="9"/>
  <c r="O6" i="9"/>
  <c r="N6" i="9"/>
  <c r="L6" i="9"/>
  <c r="K6" i="9"/>
  <c r="J6" i="9"/>
  <c r="I6" i="9"/>
  <c r="H6" i="9"/>
  <c r="G6" i="9"/>
  <c r="F6" i="9"/>
  <c r="E6" i="9"/>
  <c r="D6" i="9"/>
  <c r="C6" i="9"/>
  <c r="B6" i="9"/>
  <c r="A6" i="9"/>
  <c r="AN5" i="9"/>
  <c r="AM5" i="9"/>
  <c r="AL5" i="9"/>
  <c r="AK5" i="9"/>
  <c r="AJ5" i="9"/>
  <c r="AI5" i="9"/>
  <c r="AG5" i="9"/>
  <c r="AF5" i="9"/>
  <c r="AE5" i="9"/>
  <c r="AD5" i="9"/>
  <c r="AC5" i="9"/>
  <c r="AB5" i="9"/>
  <c r="Z5" i="9"/>
  <c r="Y5" i="9"/>
  <c r="X5" i="9"/>
  <c r="W5" i="9"/>
  <c r="V5" i="9"/>
  <c r="U5" i="9"/>
  <c r="S5" i="9"/>
  <c r="R5" i="9"/>
  <c r="Q5" i="9"/>
  <c r="P5" i="9"/>
  <c r="O5" i="9"/>
  <c r="N5" i="9"/>
  <c r="L5" i="9"/>
  <c r="K5" i="9"/>
  <c r="J5" i="9"/>
  <c r="I5" i="9"/>
  <c r="H5" i="9"/>
  <c r="G5" i="9"/>
  <c r="F5" i="9"/>
  <c r="E5" i="9"/>
  <c r="D5" i="9"/>
  <c r="C5" i="9"/>
  <c r="B5" i="9"/>
  <c r="A5" i="9"/>
  <c r="AN4" i="9"/>
  <c r="AM4" i="9"/>
  <c r="AL4" i="9"/>
  <c r="AK4" i="9"/>
  <c r="AJ4" i="9"/>
  <c r="AI4" i="9"/>
  <c r="AG4" i="9"/>
  <c r="AF4" i="9"/>
  <c r="AE4" i="9"/>
  <c r="AD4" i="9"/>
  <c r="AC4" i="9"/>
  <c r="AB4" i="9"/>
  <c r="Z4" i="9"/>
  <c r="Y4" i="9"/>
  <c r="X4" i="9"/>
  <c r="W4" i="9"/>
  <c r="V4" i="9"/>
  <c r="U4" i="9"/>
  <c r="S4" i="9"/>
  <c r="R4" i="9"/>
  <c r="Q4" i="9"/>
  <c r="P4" i="9"/>
  <c r="O4" i="9"/>
  <c r="N4" i="9"/>
  <c r="L4" i="9"/>
  <c r="K4" i="9"/>
  <c r="J4" i="9"/>
  <c r="I4" i="9"/>
  <c r="H4" i="9"/>
  <c r="G4" i="9"/>
  <c r="F4" i="9"/>
  <c r="E4" i="9"/>
  <c r="D4" i="9"/>
  <c r="C4" i="9"/>
  <c r="B4" i="9"/>
  <c r="A4" i="9"/>
  <c r="AI2" i="9"/>
  <c r="AB2" i="9"/>
  <c r="U2" i="9"/>
  <c r="N2" i="9"/>
  <c r="G2" i="9"/>
  <c r="AE33" i="27"/>
  <c r="AA33" i="27"/>
  <c r="W33" i="27"/>
  <c r="S33" i="27"/>
  <c r="O33" i="27"/>
  <c r="F33" i="27"/>
  <c r="AA32" i="27"/>
  <c r="W32" i="27"/>
  <c r="S32" i="27"/>
  <c r="O32" i="27"/>
  <c r="F32" i="27"/>
  <c r="W31" i="27"/>
  <c r="S31" i="27"/>
  <c r="O31" i="27"/>
  <c r="F31" i="27"/>
  <c r="S30" i="27"/>
  <c r="O30" i="27"/>
  <c r="F30" i="27"/>
  <c r="O29" i="27"/>
  <c r="F29" i="27"/>
  <c r="F28" i="27"/>
  <c r="F27" i="27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AP2" i="27"/>
  <c r="AI2" i="27"/>
  <c r="AB2" i="27"/>
  <c r="U2" i="27"/>
  <c r="N2" i="27"/>
  <c r="G2" i="27"/>
  <c r="M75" i="5"/>
  <c r="L75" i="5"/>
  <c r="K75" i="5"/>
  <c r="J75" i="5"/>
  <c r="I75" i="5"/>
  <c r="H75" i="5"/>
  <c r="G75" i="5"/>
  <c r="F75" i="5"/>
  <c r="M74" i="5"/>
  <c r="L74" i="5"/>
  <c r="K74" i="5"/>
  <c r="J74" i="5"/>
  <c r="I74" i="5"/>
  <c r="H74" i="5"/>
  <c r="G74" i="5"/>
  <c r="F74" i="5"/>
  <c r="M73" i="5"/>
  <c r="L73" i="5"/>
  <c r="K73" i="5"/>
  <c r="J73" i="5"/>
  <c r="I73" i="5"/>
  <c r="H73" i="5"/>
  <c r="G73" i="5"/>
  <c r="F73" i="5"/>
  <c r="M72" i="5"/>
  <c r="L72" i="5"/>
  <c r="K72" i="5"/>
  <c r="J72" i="5"/>
  <c r="I72" i="5"/>
  <c r="H72" i="5"/>
  <c r="G72" i="5"/>
  <c r="F72" i="5"/>
  <c r="M71" i="5"/>
  <c r="L71" i="5"/>
  <c r="K71" i="5"/>
  <c r="J71" i="5"/>
  <c r="I71" i="5"/>
  <c r="H71" i="5"/>
  <c r="G71" i="5"/>
  <c r="F71" i="5"/>
  <c r="M70" i="5"/>
  <c r="L70" i="5"/>
  <c r="K70" i="5"/>
  <c r="J70" i="5"/>
  <c r="I70" i="5"/>
  <c r="H70" i="5"/>
  <c r="G70" i="5"/>
  <c r="F70" i="5"/>
  <c r="M69" i="5"/>
  <c r="L69" i="5"/>
  <c r="K69" i="5"/>
  <c r="J69" i="5"/>
  <c r="I69" i="5"/>
  <c r="H69" i="5"/>
  <c r="G69" i="5"/>
  <c r="F69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M63" i="5"/>
  <c r="L63" i="5"/>
  <c r="K63" i="5"/>
  <c r="J63" i="5"/>
  <c r="F63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M62" i="5"/>
  <c r="L62" i="5"/>
  <c r="K62" i="5"/>
  <c r="J62" i="5"/>
  <c r="F62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M61" i="5"/>
  <c r="L61" i="5"/>
  <c r="K61" i="5"/>
  <c r="J61" i="5"/>
  <c r="F61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M60" i="5"/>
  <c r="L60" i="5"/>
  <c r="K60" i="5"/>
  <c r="J60" i="5"/>
  <c r="F60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M59" i="5"/>
  <c r="L59" i="5"/>
  <c r="K59" i="5"/>
  <c r="J59" i="5"/>
  <c r="F59" i="5"/>
  <c r="CT58" i="5"/>
  <c r="CS58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M58" i="5"/>
  <c r="L58" i="5"/>
  <c r="K58" i="5"/>
  <c r="J58" i="5"/>
  <c r="F58" i="5"/>
  <c r="CT57" i="5"/>
  <c r="CS57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M57" i="5"/>
  <c r="L57" i="5"/>
  <c r="K57" i="5"/>
  <c r="J57" i="5"/>
  <c r="F57" i="5"/>
  <c r="CS51" i="5"/>
  <c r="CR51" i="5"/>
  <c r="CQ51" i="5"/>
  <c r="CO51" i="5"/>
  <c r="CN51" i="5"/>
  <c r="CM51" i="5"/>
  <c r="CK51" i="5"/>
  <c r="CJ51" i="5"/>
  <c r="CI51" i="5"/>
  <c r="CG51" i="5"/>
  <c r="CF51" i="5"/>
  <c r="CE51" i="5"/>
  <c r="CC51" i="5"/>
  <c r="CB51" i="5"/>
  <c r="CA51" i="5"/>
  <c r="BY51" i="5"/>
  <c r="BX51" i="5"/>
  <c r="BW51" i="5"/>
  <c r="BU51" i="5"/>
  <c r="BT51" i="5"/>
  <c r="BS51" i="5"/>
  <c r="BQ51" i="5"/>
  <c r="BP51" i="5"/>
  <c r="BO51" i="5"/>
  <c r="BM51" i="5"/>
  <c r="BL51" i="5"/>
  <c r="BK51" i="5"/>
  <c r="BI51" i="5"/>
  <c r="BH51" i="5"/>
  <c r="BG51" i="5"/>
  <c r="BE51" i="5"/>
  <c r="BD51" i="5"/>
  <c r="BC51" i="5"/>
  <c r="BA51" i="5"/>
  <c r="AZ51" i="5"/>
  <c r="AY51" i="5"/>
  <c r="AW51" i="5"/>
  <c r="AV51" i="5"/>
  <c r="AU51" i="5"/>
  <c r="AS51" i="5"/>
  <c r="AR51" i="5"/>
  <c r="AQ51" i="5"/>
  <c r="AO51" i="5"/>
  <c r="AN51" i="5"/>
  <c r="AM51" i="5"/>
  <c r="AK51" i="5"/>
  <c r="AJ51" i="5"/>
  <c r="AI51" i="5"/>
  <c r="AG51" i="5"/>
  <c r="AF51" i="5"/>
  <c r="AE51" i="5"/>
  <c r="AC51" i="5"/>
  <c r="AB51" i="5"/>
  <c r="AA51" i="5"/>
  <c r="Y51" i="5"/>
  <c r="X51" i="5"/>
  <c r="W51" i="5"/>
  <c r="U51" i="5"/>
  <c r="T51" i="5"/>
  <c r="S51" i="5"/>
  <c r="Q51" i="5"/>
  <c r="P51" i="5"/>
  <c r="O51" i="5"/>
  <c r="M51" i="5"/>
  <c r="L51" i="5"/>
  <c r="K51" i="5"/>
  <c r="J51" i="5"/>
  <c r="F51" i="5"/>
  <c r="CS50" i="5"/>
  <c r="CR50" i="5"/>
  <c r="CQ50" i="5"/>
  <c r="CO50" i="5"/>
  <c r="CN50" i="5"/>
  <c r="CM50" i="5"/>
  <c r="CK50" i="5"/>
  <c r="CJ50" i="5"/>
  <c r="CI50" i="5"/>
  <c r="CG50" i="5"/>
  <c r="CF50" i="5"/>
  <c r="CE50" i="5"/>
  <c r="CC50" i="5"/>
  <c r="CB50" i="5"/>
  <c r="CA50" i="5"/>
  <c r="BY50" i="5"/>
  <c r="BX50" i="5"/>
  <c r="BW50" i="5"/>
  <c r="BU50" i="5"/>
  <c r="BT50" i="5"/>
  <c r="BS50" i="5"/>
  <c r="BQ50" i="5"/>
  <c r="BP50" i="5"/>
  <c r="BO50" i="5"/>
  <c r="BM50" i="5"/>
  <c r="BL50" i="5"/>
  <c r="BK50" i="5"/>
  <c r="BI50" i="5"/>
  <c r="BH50" i="5"/>
  <c r="BG50" i="5"/>
  <c r="BE50" i="5"/>
  <c r="BD50" i="5"/>
  <c r="BC50" i="5"/>
  <c r="BA50" i="5"/>
  <c r="AZ50" i="5"/>
  <c r="AY50" i="5"/>
  <c r="AW50" i="5"/>
  <c r="AV50" i="5"/>
  <c r="AU50" i="5"/>
  <c r="AS50" i="5"/>
  <c r="AR50" i="5"/>
  <c r="AQ50" i="5"/>
  <c r="AO50" i="5"/>
  <c r="AN50" i="5"/>
  <c r="AM50" i="5"/>
  <c r="AK50" i="5"/>
  <c r="AJ50" i="5"/>
  <c r="AI50" i="5"/>
  <c r="AG50" i="5"/>
  <c r="AF50" i="5"/>
  <c r="AE50" i="5"/>
  <c r="AC50" i="5"/>
  <c r="AB50" i="5"/>
  <c r="AA50" i="5"/>
  <c r="Y50" i="5"/>
  <c r="X50" i="5"/>
  <c r="W50" i="5"/>
  <c r="U50" i="5"/>
  <c r="T50" i="5"/>
  <c r="S50" i="5"/>
  <c r="Q50" i="5"/>
  <c r="P50" i="5"/>
  <c r="O50" i="5"/>
  <c r="M50" i="5"/>
  <c r="L50" i="5"/>
  <c r="K50" i="5"/>
  <c r="J50" i="5"/>
  <c r="F50" i="5"/>
  <c r="CS49" i="5"/>
  <c r="CR49" i="5"/>
  <c r="CQ49" i="5"/>
  <c r="CO49" i="5"/>
  <c r="CN49" i="5"/>
  <c r="CM49" i="5"/>
  <c r="CK49" i="5"/>
  <c r="CJ49" i="5"/>
  <c r="CI49" i="5"/>
  <c r="CG49" i="5"/>
  <c r="CF49" i="5"/>
  <c r="CE49" i="5"/>
  <c r="CC49" i="5"/>
  <c r="CB49" i="5"/>
  <c r="CA49" i="5"/>
  <c r="BY49" i="5"/>
  <c r="BX49" i="5"/>
  <c r="BW49" i="5"/>
  <c r="BU49" i="5"/>
  <c r="BT49" i="5"/>
  <c r="BS49" i="5"/>
  <c r="BQ49" i="5"/>
  <c r="BP49" i="5"/>
  <c r="BO49" i="5"/>
  <c r="BM49" i="5"/>
  <c r="BL49" i="5"/>
  <c r="BK49" i="5"/>
  <c r="BI49" i="5"/>
  <c r="BH49" i="5"/>
  <c r="BG49" i="5"/>
  <c r="BE49" i="5"/>
  <c r="BD49" i="5"/>
  <c r="BC49" i="5"/>
  <c r="BA49" i="5"/>
  <c r="AZ49" i="5"/>
  <c r="AY49" i="5"/>
  <c r="AW49" i="5"/>
  <c r="AV49" i="5"/>
  <c r="AU49" i="5"/>
  <c r="AS49" i="5"/>
  <c r="AR49" i="5"/>
  <c r="AQ49" i="5"/>
  <c r="AO49" i="5"/>
  <c r="AN49" i="5"/>
  <c r="AM49" i="5"/>
  <c r="AK49" i="5"/>
  <c r="AJ49" i="5"/>
  <c r="AI49" i="5"/>
  <c r="AG49" i="5"/>
  <c r="AF49" i="5"/>
  <c r="AE49" i="5"/>
  <c r="AC49" i="5"/>
  <c r="AB49" i="5"/>
  <c r="AA49" i="5"/>
  <c r="Y49" i="5"/>
  <c r="X49" i="5"/>
  <c r="W49" i="5"/>
  <c r="U49" i="5"/>
  <c r="T49" i="5"/>
  <c r="S49" i="5"/>
  <c r="Q49" i="5"/>
  <c r="P49" i="5"/>
  <c r="O49" i="5"/>
  <c r="M49" i="5"/>
  <c r="L49" i="5"/>
  <c r="K49" i="5"/>
  <c r="J49" i="5"/>
  <c r="F49" i="5"/>
  <c r="CS48" i="5"/>
  <c r="CR48" i="5"/>
  <c r="CQ48" i="5"/>
  <c r="CO48" i="5"/>
  <c r="CN48" i="5"/>
  <c r="CM48" i="5"/>
  <c r="CK48" i="5"/>
  <c r="CJ48" i="5"/>
  <c r="CI48" i="5"/>
  <c r="CG48" i="5"/>
  <c r="CF48" i="5"/>
  <c r="CE48" i="5"/>
  <c r="CC48" i="5"/>
  <c r="CB48" i="5"/>
  <c r="CA48" i="5"/>
  <c r="BY48" i="5"/>
  <c r="BX48" i="5"/>
  <c r="BW48" i="5"/>
  <c r="BU48" i="5"/>
  <c r="BT48" i="5"/>
  <c r="BS48" i="5"/>
  <c r="BQ48" i="5"/>
  <c r="BP48" i="5"/>
  <c r="BO48" i="5"/>
  <c r="BM48" i="5"/>
  <c r="BL48" i="5"/>
  <c r="BK48" i="5"/>
  <c r="BI48" i="5"/>
  <c r="BH48" i="5"/>
  <c r="BG48" i="5"/>
  <c r="BE48" i="5"/>
  <c r="BD48" i="5"/>
  <c r="BC48" i="5"/>
  <c r="BA48" i="5"/>
  <c r="AZ48" i="5"/>
  <c r="AY48" i="5"/>
  <c r="AW48" i="5"/>
  <c r="AV48" i="5"/>
  <c r="AU48" i="5"/>
  <c r="AS48" i="5"/>
  <c r="AR48" i="5"/>
  <c r="AQ48" i="5"/>
  <c r="AO48" i="5"/>
  <c r="AN48" i="5"/>
  <c r="AM48" i="5"/>
  <c r="AK48" i="5"/>
  <c r="AJ48" i="5"/>
  <c r="AI48" i="5"/>
  <c r="AG48" i="5"/>
  <c r="AF48" i="5"/>
  <c r="AE48" i="5"/>
  <c r="AC48" i="5"/>
  <c r="AB48" i="5"/>
  <c r="AA48" i="5"/>
  <c r="Y48" i="5"/>
  <c r="X48" i="5"/>
  <c r="W48" i="5"/>
  <c r="U48" i="5"/>
  <c r="T48" i="5"/>
  <c r="S48" i="5"/>
  <c r="Q48" i="5"/>
  <c r="P48" i="5"/>
  <c r="O48" i="5"/>
  <c r="M48" i="5"/>
  <c r="L48" i="5"/>
  <c r="K48" i="5"/>
  <c r="J48" i="5"/>
  <c r="F48" i="5"/>
  <c r="CS47" i="5"/>
  <c r="CR47" i="5"/>
  <c r="CQ47" i="5"/>
  <c r="CO47" i="5"/>
  <c r="CN47" i="5"/>
  <c r="CM47" i="5"/>
  <c r="CK47" i="5"/>
  <c r="CJ47" i="5"/>
  <c r="CI47" i="5"/>
  <c r="CG47" i="5"/>
  <c r="CF47" i="5"/>
  <c r="CE47" i="5"/>
  <c r="CC47" i="5"/>
  <c r="CB47" i="5"/>
  <c r="CA47" i="5"/>
  <c r="BY47" i="5"/>
  <c r="BX47" i="5"/>
  <c r="BW47" i="5"/>
  <c r="BU47" i="5"/>
  <c r="BT47" i="5"/>
  <c r="BS47" i="5"/>
  <c r="BQ47" i="5"/>
  <c r="BP47" i="5"/>
  <c r="BO47" i="5"/>
  <c r="BM47" i="5"/>
  <c r="BL47" i="5"/>
  <c r="BK47" i="5"/>
  <c r="BI47" i="5"/>
  <c r="BH47" i="5"/>
  <c r="BG47" i="5"/>
  <c r="BE47" i="5"/>
  <c r="BD47" i="5"/>
  <c r="BC47" i="5"/>
  <c r="BA47" i="5"/>
  <c r="AZ47" i="5"/>
  <c r="AY47" i="5"/>
  <c r="AW47" i="5"/>
  <c r="AV47" i="5"/>
  <c r="AU47" i="5"/>
  <c r="AS47" i="5"/>
  <c r="AR47" i="5"/>
  <c r="AQ47" i="5"/>
  <c r="AO47" i="5"/>
  <c r="AN47" i="5"/>
  <c r="AM47" i="5"/>
  <c r="AK47" i="5"/>
  <c r="AJ47" i="5"/>
  <c r="AI47" i="5"/>
  <c r="AG47" i="5"/>
  <c r="AF47" i="5"/>
  <c r="AE47" i="5"/>
  <c r="AC47" i="5"/>
  <c r="AB47" i="5"/>
  <c r="AA47" i="5"/>
  <c r="Y47" i="5"/>
  <c r="X47" i="5"/>
  <c r="W47" i="5"/>
  <c r="U47" i="5"/>
  <c r="T47" i="5"/>
  <c r="S47" i="5"/>
  <c r="Q47" i="5"/>
  <c r="P47" i="5"/>
  <c r="O47" i="5"/>
  <c r="M47" i="5"/>
  <c r="L47" i="5"/>
  <c r="K47" i="5"/>
  <c r="J47" i="5"/>
  <c r="F47" i="5"/>
  <c r="CS46" i="5"/>
  <c r="CR46" i="5"/>
  <c r="CQ46" i="5"/>
  <c r="CO46" i="5"/>
  <c r="CN46" i="5"/>
  <c r="CM46" i="5"/>
  <c r="CK46" i="5"/>
  <c r="CJ46" i="5"/>
  <c r="CI46" i="5"/>
  <c r="CG46" i="5"/>
  <c r="CF46" i="5"/>
  <c r="CE46" i="5"/>
  <c r="CC46" i="5"/>
  <c r="CB46" i="5"/>
  <c r="CA46" i="5"/>
  <c r="BY46" i="5"/>
  <c r="BX46" i="5"/>
  <c r="BW46" i="5"/>
  <c r="BU46" i="5"/>
  <c r="BT46" i="5"/>
  <c r="BS46" i="5"/>
  <c r="BQ46" i="5"/>
  <c r="BP46" i="5"/>
  <c r="BO46" i="5"/>
  <c r="BM46" i="5"/>
  <c r="BL46" i="5"/>
  <c r="BK46" i="5"/>
  <c r="BI46" i="5"/>
  <c r="BH46" i="5"/>
  <c r="BG46" i="5"/>
  <c r="BE46" i="5"/>
  <c r="BD46" i="5"/>
  <c r="BC46" i="5"/>
  <c r="BA46" i="5"/>
  <c r="AZ46" i="5"/>
  <c r="AY46" i="5"/>
  <c r="AW46" i="5"/>
  <c r="AV46" i="5"/>
  <c r="AU46" i="5"/>
  <c r="AS46" i="5"/>
  <c r="AR46" i="5"/>
  <c r="AQ46" i="5"/>
  <c r="AO46" i="5"/>
  <c r="AN46" i="5"/>
  <c r="AM46" i="5"/>
  <c r="AK46" i="5"/>
  <c r="AJ46" i="5"/>
  <c r="AI46" i="5"/>
  <c r="AG46" i="5"/>
  <c r="AF46" i="5"/>
  <c r="AE46" i="5"/>
  <c r="AC46" i="5"/>
  <c r="AB46" i="5"/>
  <c r="AA46" i="5"/>
  <c r="Y46" i="5"/>
  <c r="X46" i="5"/>
  <c r="W46" i="5"/>
  <c r="U46" i="5"/>
  <c r="T46" i="5"/>
  <c r="S46" i="5"/>
  <c r="Q46" i="5"/>
  <c r="P46" i="5"/>
  <c r="O46" i="5"/>
  <c r="M46" i="5"/>
  <c r="L46" i="5"/>
  <c r="K46" i="5"/>
  <c r="J46" i="5"/>
  <c r="F46" i="5"/>
  <c r="CS45" i="5"/>
  <c r="CR45" i="5"/>
  <c r="CQ45" i="5"/>
  <c r="CO45" i="5"/>
  <c r="CN45" i="5"/>
  <c r="CM45" i="5"/>
  <c r="CK45" i="5"/>
  <c r="CJ45" i="5"/>
  <c r="CI45" i="5"/>
  <c r="CG45" i="5"/>
  <c r="CF45" i="5"/>
  <c r="CE45" i="5"/>
  <c r="CC45" i="5"/>
  <c r="CB45" i="5"/>
  <c r="CA45" i="5"/>
  <c r="BY45" i="5"/>
  <c r="BX45" i="5"/>
  <c r="BW45" i="5"/>
  <c r="BU45" i="5"/>
  <c r="BT45" i="5"/>
  <c r="BS45" i="5"/>
  <c r="BQ45" i="5"/>
  <c r="BP45" i="5"/>
  <c r="BO45" i="5"/>
  <c r="BM45" i="5"/>
  <c r="BL45" i="5"/>
  <c r="BK45" i="5"/>
  <c r="BI45" i="5"/>
  <c r="BH45" i="5"/>
  <c r="BG45" i="5"/>
  <c r="BE45" i="5"/>
  <c r="BD45" i="5"/>
  <c r="BC45" i="5"/>
  <c r="BA45" i="5"/>
  <c r="AZ45" i="5"/>
  <c r="AY45" i="5"/>
  <c r="AW45" i="5"/>
  <c r="AV45" i="5"/>
  <c r="AU45" i="5"/>
  <c r="AS45" i="5"/>
  <c r="AR45" i="5"/>
  <c r="AQ45" i="5"/>
  <c r="AO45" i="5"/>
  <c r="AN45" i="5"/>
  <c r="AM45" i="5"/>
  <c r="AK45" i="5"/>
  <c r="AJ45" i="5"/>
  <c r="AI45" i="5"/>
  <c r="AG45" i="5"/>
  <c r="AF45" i="5"/>
  <c r="AE45" i="5"/>
  <c r="AC45" i="5"/>
  <c r="AB45" i="5"/>
  <c r="AA45" i="5"/>
  <c r="Y45" i="5"/>
  <c r="X45" i="5"/>
  <c r="W45" i="5"/>
  <c r="U45" i="5"/>
  <c r="T45" i="5"/>
  <c r="S45" i="5"/>
  <c r="Q45" i="5"/>
  <c r="P45" i="5"/>
  <c r="O45" i="5"/>
  <c r="M45" i="5"/>
  <c r="L45" i="5"/>
  <c r="K45" i="5"/>
  <c r="J45" i="5"/>
  <c r="F45" i="5"/>
  <c r="CR39" i="5"/>
  <c r="CQ39" i="5"/>
  <c r="CN39" i="5"/>
  <c r="CM39" i="5"/>
  <c r="CJ39" i="5"/>
  <c r="CI39" i="5"/>
  <c r="CF39" i="5"/>
  <c r="CE39" i="5"/>
  <c r="CB39" i="5"/>
  <c r="CA39" i="5"/>
  <c r="BX39" i="5"/>
  <c r="BW39" i="5"/>
  <c r="BT39" i="5"/>
  <c r="BS39" i="5"/>
  <c r="BP39" i="5"/>
  <c r="BO39" i="5"/>
  <c r="BL39" i="5"/>
  <c r="BK39" i="5"/>
  <c r="BH39" i="5"/>
  <c r="BG39" i="5"/>
  <c r="BD39" i="5"/>
  <c r="BC39" i="5"/>
  <c r="AZ39" i="5"/>
  <c r="AY39" i="5"/>
  <c r="AV39" i="5"/>
  <c r="AU39" i="5"/>
  <c r="AR39" i="5"/>
  <c r="AQ39" i="5"/>
  <c r="AN39" i="5"/>
  <c r="AM39" i="5"/>
  <c r="AJ39" i="5"/>
  <c r="AI39" i="5"/>
  <c r="AF39" i="5"/>
  <c r="AE39" i="5"/>
  <c r="AB39" i="5"/>
  <c r="AA39" i="5"/>
  <c r="X39" i="5"/>
  <c r="W39" i="5"/>
  <c r="T39" i="5"/>
  <c r="S39" i="5"/>
  <c r="P39" i="5"/>
  <c r="O39" i="5"/>
  <c r="M39" i="5"/>
  <c r="L39" i="5"/>
  <c r="K39" i="5"/>
  <c r="J39" i="5"/>
  <c r="I39" i="5"/>
  <c r="H39" i="5"/>
  <c r="G39" i="5"/>
  <c r="F39" i="5"/>
  <c r="CR38" i="5"/>
  <c r="CQ38" i="5"/>
  <c r="CN38" i="5"/>
  <c r="CM38" i="5"/>
  <c r="CJ38" i="5"/>
  <c r="CI38" i="5"/>
  <c r="CF38" i="5"/>
  <c r="CE38" i="5"/>
  <c r="CB38" i="5"/>
  <c r="CA38" i="5"/>
  <c r="BX38" i="5"/>
  <c r="BW38" i="5"/>
  <c r="BT38" i="5"/>
  <c r="BS38" i="5"/>
  <c r="BP38" i="5"/>
  <c r="BO38" i="5"/>
  <c r="BL38" i="5"/>
  <c r="BK38" i="5"/>
  <c r="BH38" i="5"/>
  <c r="BG38" i="5"/>
  <c r="BD38" i="5"/>
  <c r="BC38" i="5"/>
  <c r="AZ38" i="5"/>
  <c r="AY38" i="5"/>
  <c r="AV38" i="5"/>
  <c r="AU38" i="5"/>
  <c r="AR38" i="5"/>
  <c r="AQ38" i="5"/>
  <c r="AN38" i="5"/>
  <c r="AM38" i="5"/>
  <c r="AJ38" i="5"/>
  <c r="AI38" i="5"/>
  <c r="AF38" i="5"/>
  <c r="AE38" i="5"/>
  <c r="AB38" i="5"/>
  <c r="AA38" i="5"/>
  <c r="X38" i="5"/>
  <c r="W38" i="5"/>
  <c r="T38" i="5"/>
  <c r="S38" i="5"/>
  <c r="P38" i="5"/>
  <c r="O38" i="5"/>
  <c r="M38" i="5"/>
  <c r="L38" i="5"/>
  <c r="K38" i="5"/>
  <c r="J38" i="5"/>
  <c r="I38" i="5"/>
  <c r="H38" i="5"/>
  <c r="G38" i="5"/>
  <c r="F38" i="5"/>
  <c r="CR37" i="5"/>
  <c r="CQ37" i="5"/>
  <c r="CN37" i="5"/>
  <c r="CM37" i="5"/>
  <c r="CJ37" i="5"/>
  <c r="CI37" i="5"/>
  <c r="CF37" i="5"/>
  <c r="CE37" i="5"/>
  <c r="CB37" i="5"/>
  <c r="CA37" i="5"/>
  <c r="BX37" i="5"/>
  <c r="BW37" i="5"/>
  <c r="BT37" i="5"/>
  <c r="BS37" i="5"/>
  <c r="BP37" i="5"/>
  <c r="BO37" i="5"/>
  <c r="BL37" i="5"/>
  <c r="BK37" i="5"/>
  <c r="BH37" i="5"/>
  <c r="BG37" i="5"/>
  <c r="BD37" i="5"/>
  <c r="BC37" i="5"/>
  <c r="AZ37" i="5"/>
  <c r="AY37" i="5"/>
  <c r="AV37" i="5"/>
  <c r="AU37" i="5"/>
  <c r="AR37" i="5"/>
  <c r="AQ37" i="5"/>
  <c r="AN37" i="5"/>
  <c r="AM37" i="5"/>
  <c r="AJ37" i="5"/>
  <c r="AI37" i="5"/>
  <c r="AF37" i="5"/>
  <c r="AE37" i="5"/>
  <c r="AB37" i="5"/>
  <c r="AA37" i="5"/>
  <c r="X37" i="5"/>
  <c r="W37" i="5"/>
  <c r="T37" i="5"/>
  <c r="S37" i="5"/>
  <c r="P37" i="5"/>
  <c r="O37" i="5"/>
  <c r="M37" i="5"/>
  <c r="L37" i="5"/>
  <c r="K37" i="5"/>
  <c r="J37" i="5"/>
  <c r="I37" i="5"/>
  <c r="H37" i="5"/>
  <c r="G37" i="5"/>
  <c r="F37" i="5"/>
  <c r="CR36" i="5"/>
  <c r="CQ36" i="5"/>
  <c r="CN36" i="5"/>
  <c r="CM36" i="5"/>
  <c r="CJ36" i="5"/>
  <c r="CI36" i="5"/>
  <c r="CF36" i="5"/>
  <c r="CE36" i="5"/>
  <c r="CB36" i="5"/>
  <c r="CA36" i="5"/>
  <c r="BX36" i="5"/>
  <c r="BW36" i="5"/>
  <c r="BT36" i="5"/>
  <c r="BS36" i="5"/>
  <c r="BP36" i="5"/>
  <c r="BO36" i="5"/>
  <c r="BL36" i="5"/>
  <c r="BK36" i="5"/>
  <c r="BH36" i="5"/>
  <c r="BG36" i="5"/>
  <c r="BD36" i="5"/>
  <c r="BC36" i="5"/>
  <c r="AZ36" i="5"/>
  <c r="AY36" i="5"/>
  <c r="AV36" i="5"/>
  <c r="AU36" i="5"/>
  <c r="AR36" i="5"/>
  <c r="AQ36" i="5"/>
  <c r="AN36" i="5"/>
  <c r="AM36" i="5"/>
  <c r="AJ36" i="5"/>
  <c r="AI36" i="5"/>
  <c r="AF36" i="5"/>
  <c r="AE36" i="5"/>
  <c r="AB36" i="5"/>
  <c r="AA36" i="5"/>
  <c r="X36" i="5"/>
  <c r="W36" i="5"/>
  <c r="T36" i="5"/>
  <c r="S36" i="5"/>
  <c r="P36" i="5"/>
  <c r="O36" i="5"/>
  <c r="M36" i="5"/>
  <c r="L36" i="5"/>
  <c r="K36" i="5"/>
  <c r="J36" i="5"/>
  <c r="I36" i="5"/>
  <c r="H36" i="5"/>
  <c r="G36" i="5"/>
  <c r="F36" i="5"/>
  <c r="CR35" i="5"/>
  <c r="CQ35" i="5"/>
  <c r="CN35" i="5"/>
  <c r="CM35" i="5"/>
  <c r="CJ35" i="5"/>
  <c r="CI35" i="5"/>
  <c r="CF35" i="5"/>
  <c r="CE35" i="5"/>
  <c r="CB35" i="5"/>
  <c r="CA35" i="5"/>
  <c r="BX35" i="5"/>
  <c r="BW35" i="5"/>
  <c r="BT35" i="5"/>
  <c r="BS35" i="5"/>
  <c r="BP35" i="5"/>
  <c r="BO35" i="5"/>
  <c r="BL35" i="5"/>
  <c r="BK35" i="5"/>
  <c r="BH35" i="5"/>
  <c r="BG35" i="5"/>
  <c r="BD35" i="5"/>
  <c r="BC35" i="5"/>
  <c r="AZ35" i="5"/>
  <c r="AY35" i="5"/>
  <c r="AV35" i="5"/>
  <c r="AU35" i="5"/>
  <c r="AR35" i="5"/>
  <c r="AQ35" i="5"/>
  <c r="AN35" i="5"/>
  <c r="AM35" i="5"/>
  <c r="AJ35" i="5"/>
  <c r="AI35" i="5"/>
  <c r="AF35" i="5"/>
  <c r="AE35" i="5"/>
  <c r="AB35" i="5"/>
  <c r="AA35" i="5"/>
  <c r="X35" i="5"/>
  <c r="W35" i="5"/>
  <c r="T35" i="5"/>
  <c r="S35" i="5"/>
  <c r="P35" i="5"/>
  <c r="O35" i="5"/>
  <c r="M35" i="5"/>
  <c r="L35" i="5"/>
  <c r="K35" i="5"/>
  <c r="J35" i="5"/>
  <c r="I35" i="5"/>
  <c r="H35" i="5"/>
  <c r="G35" i="5"/>
  <c r="F35" i="5"/>
  <c r="CR34" i="5"/>
  <c r="CQ34" i="5"/>
  <c r="CN34" i="5"/>
  <c r="CM34" i="5"/>
  <c r="CJ34" i="5"/>
  <c r="CI34" i="5"/>
  <c r="CF34" i="5"/>
  <c r="CE34" i="5"/>
  <c r="CB34" i="5"/>
  <c r="CA34" i="5"/>
  <c r="BX34" i="5"/>
  <c r="BW34" i="5"/>
  <c r="BT34" i="5"/>
  <c r="BS34" i="5"/>
  <c r="BP34" i="5"/>
  <c r="BO34" i="5"/>
  <c r="BL34" i="5"/>
  <c r="BK34" i="5"/>
  <c r="BH34" i="5"/>
  <c r="BG34" i="5"/>
  <c r="BD34" i="5"/>
  <c r="BC34" i="5"/>
  <c r="AZ34" i="5"/>
  <c r="AY34" i="5"/>
  <c r="AV34" i="5"/>
  <c r="AU34" i="5"/>
  <c r="AR34" i="5"/>
  <c r="AQ34" i="5"/>
  <c r="AN34" i="5"/>
  <c r="AM34" i="5"/>
  <c r="AJ34" i="5"/>
  <c r="AI34" i="5"/>
  <c r="AF34" i="5"/>
  <c r="AE34" i="5"/>
  <c r="AB34" i="5"/>
  <c r="AA34" i="5"/>
  <c r="X34" i="5"/>
  <c r="W34" i="5"/>
  <c r="T34" i="5"/>
  <c r="S34" i="5"/>
  <c r="P34" i="5"/>
  <c r="O34" i="5"/>
  <c r="M34" i="5"/>
  <c r="L34" i="5"/>
  <c r="K34" i="5"/>
  <c r="J34" i="5"/>
  <c r="I34" i="5"/>
  <c r="H34" i="5"/>
  <c r="G34" i="5"/>
  <c r="F34" i="5"/>
  <c r="CR33" i="5"/>
  <c r="CQ33" i="5"/>
  <c r="CN33" i="5"/>
  <c r="CM33" i="5"/>
  <c r="CJ33" i="5"/>
  <c r="CI33" i="5"/>
  <c r="CF33" i="5"/>
  <c r="CE33" i="5"/>
  <c r="CB33" i="5"/>
  <c r="CA33" i="5"/>
  <c r="BX33" i="5"/>
  <c r="BW33" i="5"/>
  <c r="BT33" i="5"/>
  <c r="BS33" i="5"/>
  <c r="BP33" i="5"/>
  <c r="BO33" i="5"/>
  <c r="BL33" i="5"/>
  <c r="BK33" i="5"/>
  <c r="BH33" i="5"/>
  <c r="BG33" i="5"/>
  <c r="BD33" i="5"/>
  <c r="BC33" i="5"/>
  <c r="AZ33" i="5"/>
  <c r="AY33" i="5"/>
  <c r="AV33" i="5"/>
  <c r="AU33" i="5"/>
  <c r="AR33" i="5"/>
  <c r="AQ33" i="5"/>
  <c r="AN33" i="5"/>
  <c r="AM33" i="5"/>
  <c r="AJ33" i="5"/>
  <c r="AI33" i="5"/>
  <c r="AF33" i="5"/>
  <c r="AE33" i="5"/>
  <c r="AB33" i="5"/>
  <c r="AA33" i="5"/>
  <c r="X33" i="5"/>
  <c r="W33" i="5"/>
  <c r="T33" i="5"/>
  <c r="S33" i="5"/>
  <c r="P33" i="5"/>
  <c r="O33" i="5"/>
  <c r="M33" i="5"/>
  <c r="L33" i="5"/>
  <c r="K33" i="5"/>
  <c r="J33" i="5"/>
  <c r="I33" i="5"/>
  <c r="H33" i="5"/>
  <c r="G33" i="5"/>
  <c r="F33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BB24" i="5"/>
  <c r="BA24" i="5"/>
  <c r="AZ24" i="5"/>
  <c r="AY24" i="5"/>
  <c r="AX24" i="5"/>
  <c r="AW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G24" i="5"/>
  <c r="AF24" i="5"/>
  <c r="AE24" i="5"/>
  <c r="AD24" i="5"/>
  <c r="AC24" i="5"/>
  <c r="AB24" i="5"/>
  <c r="Z24" i="5"/>
  <c r="Y24" i="5"/>
  <c r="X24" i="5"/>
  <c r="W24" i="5"/>
  <c r="V24" i="5"/>
  <c r="U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A24" i="5"/>
  <c r="BB23" i="5"/>
  <c r="BA23" i="5"/>
  <c r="AZ23" i="5"/>
  <c r="AY23" i="5"/>
  <c r="AX23" i="5"/>
  <c r="AW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G23" i="5"/>
  <c r="AF23" i="5"/>
  <c r="AE23" i="5"/>
  <c r="AD23" i="5"/>
  <c r="AC23" i="5"/>
  <c r="AB23" i="5"/>
  <c r="Z23" i="5"/>
  <c r="Y23" i="5"/>
  <c r="X23" i="5"/>
  <c r="W23" i="5"/>
  <c r="V23" i="5"/>
  <c r="U23" i="5"/>
  <c r="S23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C23" i="5"/>
  <c r="B23" i="5"/>
  <c r="A23" i="5"/>
  <c r="BB22" i="5"/>
  <c r="BA22" i="5"/>
  <c r="AZ22" i="5"/>
  <c r="AY22" i="5"/>
  <c r="AX22" i="5"/>
  <c r="AW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G22" i="5"/>
  <c r="AF22" i="5"/>
  <c r="AE22" i="5"/>
  <c r="AD22" i="5"/>
  <c r="AC22" i="5"/>
  <c r="AB22" i="5"/>
  <c r="Z22" i="5"/>
  <c r="Y22" i="5"/>
  <c r="X22" i="5"/>
  <c r="W22" i="5"/>
  <c r="V22" i="5"/>
  <c r="U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A22" i="5"/>
  <c r="BB21" i="5"/>
  <c r="BA21" i="5"/>
  <c r="AZ21" i="5"/>
  <c r="AY21" i="5"/>
  <c r="AX21" i="5"/>
  <c r="AW21" i="5"/>
  <c r="AU21" i="5"/>
  <c r="AT21" i="5"/>
  <c r="AS21" i="5"/>
  <c r="AR21" i="5"/>
  <c r="AQ21" i="5"/>
  <c r="AP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Z21" i="5"/>
  <c r="Y21" i="5"/>
  <c r="X21" i="5"/>
  <c r="W21" i="5"/>
  <c r="V21" i="5"/>
  <c r="U21" i="5"/>
  <c r="S21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C21" i="5"/>
  <c r="B21" i="5"/>
  <c r="A21" i="5"/>
  <c r="BB20" i="5"/>
  <c r="BA20" i="5"/>
  <c r="AZ20" i="5"/>
  <c r="AY20" i="5"/>
  <c r="AX20" i="5"/>
  <c r="AW20" i="5"/>
  <c r="AU20" i="5"/>
  <c r="AT20" i="5"/>
  <c r="AS20" i="5"/>
  <c r="AR20" i="5"/>
  <c r="AQ20" i="5"/>
  <c r="AP20" i="5"/>
  <c r="AN20" i="5"/>
  <c r="AM20" i="5"/>
  <c r="AL20" i="5"/>
  <c r="AK20" i="5"/>
  <c r="AJ20" i="5"/>
  <c r="AI20" i="5"/>
  <c r="AG20" i="5"/>
  <c r="AF20" i="5"/>
  <c r="AE20" i="5"/>
  <c r="AD20" i="5"/>
  <c r="AC20" i="5"/>
  <c r="AB20" i="5"/>
  <c r="Z20" i="5"/>
  <c r="Y20" i="5"/>
  <c r="X20" i="5"/>
  <c r="W20" i="5"/>
  <c r="V20" i="5"/>
  <c r="U20" i="5"/>
  <c r="S20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C20" i="5"/>
  <c r="B20" i="5"/>
  <c r="A20" i="5"/>
  <c r="BB19" i="5"/>
  <c r="BA19" i="5"/>
  <c r="AZ19" i="5"/>
  <c r="AY19" i="5"/>
  <c r="AX19" i="5"/>
  <c r="AW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Z19" i="5"/>
  <c r="Y19" i="5"/>
  <c r="X19" i="5"/>
  <c r="W19" i="5"/>
  <c r="V19" i="5"/>
  <c r="U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A19" i="5"/>
  <c r="BB18" i="5"/>
  <c r="BA18" i="5"/>
  <c r="AZ18" i="5"/>
  <c r="AY18" i="5"/>
  <c r="AX18" i="5"/>
  <c r="AW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Z18" i="5"/>
  <c r="Y18" i="5"/>
  <c r="X18" i="5"/>
  <c r="W18" i="5"/>
  <c r="V18" i="5"/>
  <c r="U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B18" i="5"/>
  <c r="A18" i="5"/>
  <c r="BB17" i="5"/>
  <c r="BA17" i="5"/>
  <c r="AZ17" i="5"/>
  <c r="AY17" i="5"/>
  <c r="AX17" i="5"/>
  <c r="AW17" i="5"/>
  <c r="AU17" i="5"/>
  <c r="AT17" i="5"/>
  <c r="AS17" i="5"/>
  <c r="AR17" i="5"/>
  <c r="AQ17" i="5"/>
  <c r="AP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Z17" i="5"/>
  <c r="Y17" i="5"/>
  <c r="X17" i="5"/>
  <c r="W17" i="5"/>
  <c r="V17" i="5"/>
  <c r="U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A17" i="5"/>
  <c r="BB16" i="5"/>
  <c r="BA16" i="5"/>
  <c r="AZ16" i="5"/>
  <c r="AY16" i="5"/>
  <c r="AX16" i="5"/>
  <c r="AW16" i="5"/>
  <c r="AU16" i="5"/>
  <c r="AT16" i="5"/>
  <c r="AS16" i="5"/>
  <c r="AR16" i="5"/>
  <c r="AQ16" i="5"/>
  <c r="AP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Z16" i="5"/>
  <c r="Y16" i="5"/>
  <c r="X16" i="5"/>
  <c r="W16" i="5"/>
  <c r="V16" i="5"/>
  <c r="U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A16" i="5"/>
  <c r="BB15" i="5"/>
  <c r="BA15" i="5"/>
  <c r="AZ15" i="5"/>
  <c r="AY15" i="5"/>
  <c r="AX15" i="5"/>
  <c r="AW15" i="5"/>
  <c r="AU15" i="5"/>
  <c r="AT15" i="5"/>
  <c r="AS15" i="5"/>
  <c r="AR15" i="5"/>
  <c r="AQ15" i="5"/>
  <c r="AP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Z15" i="5"/>
  <c r="Y15" i="5"/>
  <c r="X15" i="5"/>
  <c r="W15" i="5"/>
  <c r="V15" i="5"/>
  <c r="U15" i="5"/>
  <c r="S15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C15" i="5"/>
  <c r="B15" i="5"/>
  <c r="A15" i="5"/>
  <c r="BB14" i="5"/>
  <c r="BA14" i="5"/>
  <c r="AZ14" i="5"/>
  <c r="AY14" i="5"/>
  <c r="AX14" i="5"/>
  <c r="AW14" i="5"/>
  <c r="AU14" i="5"/>
  <c r="AT14" i="5"/>
  <c r="AS14" i="5"/>
  <c r="AR14" i="5"/>
  <c r="AQ14" i="5"/>
  <c r="AP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Z14" i="5"/>
  <c r="Y14" i="5"/>
  <c r="X14" i="5"/>
  <c r="W14" i="5"/>
  <c r="V14" i="5"/>
  <c r="U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A14" i="5"/>
  <c r="BB13" i="5"/>
  <c r="BA13" i="5"/>
  <c r="AZ13" i="5"/>
  <c r="AY13" i="5"/>
  <c r="AX13" i="5"/>
  <c r="AW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Z13" i="5"/>
  <c r="Y13" i="5"/>
  <c r="X13" i="5"/>
  <c r="W13" i="5"/>
  <c r="V13" i="5"/>
  <c r="U13" i="5"/>
  <c r="S13" i="5"/>
  <c r="R13" i="5"/>
  <c r="Q13" i="5"/>
  <c r="P13" i="5"/>
  <c r="O13" i="5"/>
  <c r="N13" i="5"/>
  <c r="L13" i="5"/>
  <c r="K13" i="5"/>
  <c r="J13" i="5"/>
  <c r="I13" i="5"/>
  <c r="H13" i="5"/>
  <c r="G13" i="5"/>
  <c r="F13" i="5"/>
  <c r="E13" i="5"/>
  <c r="D13" i="5"/>
  <c r="C13" i="5"/>
  <c r="B13" i="5"/>
  <c r="A13" i="5"/>
  <c r="BB12" i="5"/>
  <c r="BA12" i="5"/>
  <c r="AZ12" i="5"/>
  <c r="AY12" i="5"/>
  <c r="AX12" i="5"/>
  <c r="AW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Z12" i="5"/>
  <c r="Y12" i="5"/>
  <c r="X12" i="5"/>
  <c r="W12" i="5"/>
  <c r="V12" i="5"/>
  <c r="U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A12" i="5"/>
  <c r="BB11" i="5"/>
  <c r="BA11" i="5"/>
  <c r="AZ11" i="5"/>
  <c r="AY11" i="5"/>
  <c r="AX11" i="5"/>
  <c r="AW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Z11" i="5"/>
  <c r="Y11" i="5"/>
  <c r="X11" i="5"/>
  <c r="W11" i="5"/>
  <c r="V11" i="5"/>
  <c r="U11" i="5"/>
  <c r="S11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1" i="5"/>
  <c r="C11" i="5"/>
  <c r="B11" i="5"/>
  <c r="A11" i="5"/>
  <c r="BB10" i="5"/>
  <c r="BA10" i="5"/>
  <c r="AZ10" i="5"/>
  <c r="AY10" i="5"/>
  <c r="AX10" i="5"/>
  <c r="AW10" i="5"/>
  <c r="AU10" i="5"/>
  <c r="AT10" i="5"/>
  <c r="AS10" i="5"/>
  <c r="AR10" i="5"/>
  <c r="AQ10" i="5"/>
  <c r="AP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Z10" i="5"/>
  <c r="Y10" i="5"/>
  <c r="X10" i="5"/>
  <c r="W10" i="5"/>
  <c r="V10" i="5"/>
  <c r="U10" i="5"/>
  <c r="S10" i="5"/>
  <c r="R10" i="5"/>
  <c r="Q10" i="5"/>
  <c r="P10" i="5"/>
  <c r="O10" i="5"/>
  <c r="N10" i="5"/>
  <c r="L10" i="5"/>
  <c r="K10" i="5"/>
  <c r="J10" i="5"/>
  <c r="I10" i="5"/>
  <c r="H10" i="5"/>
  <c r="G10" i="5"/>
  <c r="F10" i="5"/>
  <c r="E10" i="5"/>
  <c r="D10" i="5"/>
  <c r="C10" i="5"/>
  <c r="B10" i="5"/>
  <c r="A10" i="5"/>
  <c r="BB9" i="5"/>
  <c r="BA9" i="5"/>
  <c r="AZ9" i="5"/>
  <c r="AY9" i="5"/>
  <c r="AX9" i="5"/>
  <c r="AW9" i="5"/>
  <c r="AU9" i="5"/>
  <c r="AT9" i="5"/>
  <c r="AS9" i="5"/>
  <c r="AR9" i="5"/>
  <c r="AQ9" i="5"/>
  <c r="AP9" i="5"/>
  <c r="AN9" i="5"/>
  <c r="AM9" i="5"/>
  <c r="AL9" i="5"/>
  <c r="AK9" i="5"/>
  <c r="AJ9" i="5"/>
  <c r="AI9" i="5"/>
  <c r="AG9" i="5"/>
  <c r="AF9" i="5"/>
  <c r="AE9" i="5"/>
  <c r="AD9" i="5"/>
  <c r="AC9" i="5"/>
  <c r="AB9" i="5"/>
  <c r="Z9" i="5"/>
  <c r="Y9" i="5"/>
  <c r="X9" i="5"/>
  <c r="W9" i="5"/>
  <c r="V9" i="5"/>
  <c r="U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A9" i="5"/>
  <c r="BB8" i="5"/>
  <c r="BA8" i="5"/>
  <c r="AZ8" i="5"/>
  <c r="AY8" i="5"/>
  <c r="AX8" i="5"/>
  <c r="AW8" i="5"/>
  <c r="AU8" i="5"/>
  <c r="AT8" i="5"/>
  <c r="AS8" i="5"/>
  <c r="AR8" i="5"/>
  <c r="AQ8" i="5"/>
  <c r="AP8" i="5"/>
  <c r="AN8" i="5"/>
  <c r="AM8" i="5"/>
  <c r="AL8" i="5"/>
  <c r="AK8" i="5"/>
  <c r="AJ8" i="5"/>
  <c r="AI8" i="5"/>
  <c r="AG8" i="5"/>
  <c r="AF8" i="5"/>
  <c r="AE8" i="5"/>
  <c r="AD8" i="5"/>
  <c r="AC8" i="5"/>
  <c r="AB8" i="5"/>
  <c r="Z8" i="5"/>
  <c r="Y8" i="5"/>
  <c r="X8" i="5"/>
  <c r="W8" i="5"/>
  <c r="V8" i="5"/>
  <c r="U8" i="5"/>
  <c r="S8" i="5"/>
  <c r="R8" i="5"/>
  <c r="Q8" i="5"/>
  <c r="P8" i="5"/>
  <c r="O8" i="5"/>
  <c r="N8" i="5"/>
  <c r="L8" i="5"/>
  <c r="K8" i="5"/>
  <c r="J8" i="5"/>
  <c r="I8" i="5"/>
  <c r="H8" i="5"/>
  <c r="G8" i="5"/>
  <c r="F8" i="5"/>
  <c r="E8" i="5"/>
  <c r="D8" i="5"/>
  <c r="C8" i="5"/>
  <c r="B8" i="5"/>
  <c r="A8" i="5"/>
  <c r="BB7" i="5"/>
  <c r="BA7" i="5"/>
  <c r="AZ7" i="5"/>
  <c r="AY7" i="5"/>
  <c r="AX7" i="5"/>
  <c r="AW7" i="5"/>
  <c r="AU7" i="5"/>
  <c r="AT7" i="5"/>
  <c r="AS7" i="5"/>
  <c r="AR7" i="5"/>
  <c r="AQ7" i="5"/>
  <c r="AP7" i="5"/>
  <c r="AN7" i="5"/>
  <c r="AM7" i="5"/>
  <c r="AL7" i="5"/>
  <c r="AK7" i="5"/>
  <c r="AJ7" i="5"/>
  <c r="AI7" i="5"/>
  <c r="AG7" i="5"/>
  <c r="AF7" i="5"/>
  <c r="AE7" i="5"/>
  <c r="AD7" i="5"/>
  <c r="AC7" i="5"/>
  <c r="AB7" i="5"/>
  <c r="Z7" i="5"/>
  <c r="Y7" i="5"/>
  <c r="X7" i="5"/>
  <c r="W7" i="5"/>
  <c r="V7" i="5"/>
  <c r="U7" i="5"/>
  <c r="S7" i="5"/>
  <c r="R7" i="5"/>
  <c r="Q7" i="5"/>
  <c r="P7" i="5"/>
  <c r="O7" i="5"/>
  <c r="N7" i="5"/>
  <c r="L7" i="5"/>
  <c r="K7" i="5"/>
  <c r="J7" i="5"/>
  <c r="I7" i="5"/>
  <c r="H7" i="5"/>
  <c r="G7" i="5"/>
  <c r="F7" i="5"/>
  <c r="E7" i="5"/>
  <c r="D7" i="5"/>
  <c r="C7" i="5"/>
  <c r="B7" i="5"/>
  <c r="A7" i="5"/>
  <c r="BB6" i="5"/>
  <c r="BA6" i="5"/>
  <c r="AZ6" i="5"/>
  <c r="AY6" i="5"/>
  <c r="AX6" i="5"/>
  <c r="AW6" i="5"/>
  <c r="AU6" i="5"/>
  <c r="AT6" i="5"/>
  <c r="AS6" i="5"/>
  <c r="AR6" i="5"/>
  <c r="AQ6" i="5"/>
  <c r="AP6" i="5"/>
  <c r="AN6" i="5"/>
  <c r="AM6" i="5"/>
  <c r="AL6" i="5"/>
  <c r="AK6" i="5"/>
  <c r="AJ6" i="5"/>
  <c r="AI6" i="5"/>
  <c r="AG6" i="5"/>
  <c r="AF6" i="5"/>
  <c r="AE6" i="5"/>
  <c r="AD6" i="5"/>
  <c r="AC6" i="5"/>
  <c r="AB6" i="5"/>
  <c r="Z6" i="5"/>
  <c r="Y6" i="5"/>
  <c r="X6" i="5"/>
  <c r="W6" i="5"/>
  <c r="V6" i="5"/>
  <c r="U6" i="5"/>
  <c r="S6" i="5"/>
  <c r="R6" i="5"/>
  <c r="Q6" i="5"/>
  <c r="P6" i="5"/>
  <c r="O6" i="5"/>
  <c r="N6" i="5"/>
  <c r="L6" i="5"/>
  <c r="K6" i="5"/>
  <c r="J6" i="5"/>
  <c r="I6" i="5"/>
  <c r="H6" i="5"/>
  <c r="G6" i="5"/>
  <c r="F6" i="5"/>
  <c r="E6" i="5"/>
  <c r="D6" i="5"/>
  <c r="C6" i="5"/>
  <c r="B6" i="5"/>
  <c r="A6" i="5"/>
  <c r="BB5" i="5"/>
  <c r="BA5" i="5"/>
  <c r="AZ5" i="5"/>
  <c r="AY5" i="5"/>
  <c r="AX5" i="5"/>
  <c r="AW5" i="5"/>
  <c r="AU5" i="5"/>
  <c r="AT5" i="5"/>
  <c r="AS5" i="5"/>
  <c r="AR5" i="5"/>
  <c r="AQ5" i="5"/>
  <c r="AP5" i="5"/>
  <c r="AN5" i="5"/>
  <c r="AM5" i="5"/>
  <c r="AL5" i="5"/>
  <c r="AK5" i="5"/>
  <c r="AJ5" i="5"/>
  <c r="AI5" i="5"/>
  <c r="AG5" i="5"/>
  <c r="AF5" i="5"/>
  <c r="AE5" i="5"/>
  <c r="AD5" i="5"/>
  <c r="AC5" i="5"/>
  <c r="AB5" i="5"/>
  <c r="Z5" i="5"/>
  <c r="Y5" i="5"/>
  <c r="X5" i="5"/>
  <c r="W5" i="5"/>
  <c r="V5" i="5"/>
  <c r="U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A5" i="5"/>
  <c r="BB4" i="5"/>
  <c r="BA4" i="5"/>
  <c r="AZ4" i="5"/>
  <c r="AY4" i="5"/>
  <c r="AX4" i="5"/>
  <c r="AW4" i="5"/>
  <c r="AU4" i="5"/>
  <c r="AT4" i="5"/>
  <c r="AS4" i="5"/>
  <c r="AR4" i="5"/>
  <c r="AQ4" i="5"/>
  <c r="AP4" i="5"/>
  <c r="AN4" i="5"/>
  <c r="AM4" i="5"/>
  <c r="AL4" i="5"/>
  <c r="AK4" i="5"/>
  <c r="AJ4" i="5"/>
  <c r="AI4" i="5"/>
  <c r="AG4" i="5"/>
  <c r="AF4" i="5"/>
  <c r="AE4" i="5"/>
  <c r="AD4" i="5"/>
  <c r="AC4" i="5"/>
  <c r="AB4" i="5"/>
  <c r="Z4" i="5"/>
  <c r="Y4" i="5"/>
  <c r="X4" i="5"/>
  <c r="W4" i="5"/>
  <c r="V4" i="5"/>
  <c r="U4" i="5"/>
  <c r="S4" i="5"/>
  <c r="R4" i="5"/>
  <c r="Q4" i="5"/>
  <c r="P4" i="5"/>
  <c r="O4" i="5"/>
  <c r="N4" i="5"/>
  <c r="L4" i="5"/>
  <c r="K4" i="5"/>
  <c r="J4" i="5"/>
  <c r="I4" i="5"/>
  <c r="H4" i="5"/>
  <c r="G4" i="5"/>
  <c r="F4" i="5"/>
  <c r="E4" i="5"/>
  <c r="D4" i="5"/>
  <c r="C4" i="5"/>
  <c r="B4" i="5"/>
  <c r="A4" i="5"/>
  <c r="AW2" i="5"/>
  <c r="AP2" i="5"/>
  <c r="AI2" i="5"/>
  <c r="AB2" i="5"/>
  <c r="U2" i="5"/>
  <c r="N2" i="5"/>
  <c r="G2" i="5"/>
  <c r="AE39" i="3"/>
  <c r="AA39" i="3"/>
  <c r="W39" i="3"/>
  <c r="S39" i="3"/>
  <c r="O39" i="3"/>
  <c r="F39" i="3"/>
  <c r="F24" i="3"/>
  <c r="AZ24" i="3" s="1"/>
  <c r="E24" i="3"/>
  <c r="D24" i="3"/>
  <c r="C24" i="3"/>
  <c r="B24" i="3"/>
  <c r="A24" i="3"/>
  <c r="F23" i="3"/>
  <c r="AZ23" i="3" s="1"/>
  <c r="E23" i="3"/>
  <c r="D23" i="3"/>
  <c r="C23" i="3"/>
  <c r="B23" i="3"/>
  <c r="A23" i="3"/>
  <c r="F22" i="3"/>
  <c r="AZ22" i="3" s="1"/>
  <c r="E22" i="3"/>
  <c r="D22" i="3"/>
  <c r="C22" i="3"/>
  <c r="B22" i="3"/>
  <c r="A22" i="3"/>
  <c r="F21" i="3"/>
  <c r="AZ21" i="3" s="1"/>
  <c r="E21" i="3"/>
  <c r="D21" i="3"/>
  <c r="C21" i="3"/>
  <c r="B21" i="3"/>
  <c r="A21" i="3"/>
  <c r="F20" i="3"/>
  <c r="AZ20" i="3" s="1"/>
  <c r="E20" i="3"/>
  <c r="D20" i="3"/>
  <c r="C20" i="3"/>
  <c r="B20" i="3"/>
  <c r="A20" i="3"/>
  <c r="F19" i="3"/>
  <c r="AZ19" i="3" s="1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B68" i="25"/>
  <c r="L65" i="25"/>
  <c r="J65" i="25"/>
  <c r="F63" i="25"/>
  <c r="E63" i="25"/>
  <c r="C63" i="25"/>
  <c r="B63" i="25"/>
  <c r="S60" i="25"/>
  <c r="Q60" i="25"/>
  <c r="F58" i="25"/>
  <c r="E58" i="25"/>
  <c r="C58" i="25"/>
  <c r="B58" i="25"/>
  <c r="L55" i="25"/>
  <c r="J55" i="25"/>
  <c r="E53" i="25"/>
  <c r="C53" i="25"/>
  <c r="Z48" i="25"/>
  <c r="X48" i="25"/>
  <c r="F48" i="25"/>
  <c r="E48" i="25"/>
  <c r="C48" i="25"/>
  <c r="B48" i="25"/>
  <c r="M45" i="25"/>
  <c r="L45" i="25"/>
  <c r="J45" i="25"/>
  <c r="F43" i="25"/>
  <c r="E43" i="25"/>
  <c r="C43" i="25"/>
  <c r="B43" i="25"/>
  <c r="S40" i="25"/>
  <c r="Q40" i="25"/>
  <c r="F38" i="25"/>
  <c r="E38" i="25"/>
  <c r="C38" i="25"/>
  <c r="M35" i="25"/>
  <c r="L35" i="25"/>
  <c r="J35" i="25"/>
  <c r="F33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E9" i="20"/>
  <c r="M4" i="20"/>
  <c r="S23" i="20" s="1"/>
  <c r="L4" i="20"/>
  <c r="E8" i="20" s="1"/>
  <c r="A8" i="20" s="1"/>
  <c r="E39" i="19"/>
  <c r="J38" i="19"/>
  <c r="E37" i="19"/>
  <c r="E35" i="19"/>
  <c r="J34" i="19"/>
  <c r="E33" i="19"/>
  <c r="E31" i="19"/>
  <c r="J30" i="19"/>
  <c r="E29" i="19"/>
  <c r="E25" i="19"/>
  <c r="J24" i="19"/>
  <c r="E23" i="19"/>
  <c r="E21" i="19"/>
  <c r="J20" i="19"/>
  <c r="E19" i="19"/>
  <c r="Q13" i="19"/>
  <c r="E13" i="19"/>
  <c r="Q12" i="19"/>
  <c r="Q11" i="19"/>
  <c r="Q10" i="19"/>
  <c r="Q9" i="19"/>
  <c r="E9" i="19"/>
  <c r="Q8" i="19"/>
  <c r="Q7" i="19"/>
  <c r="M4" i="19"/>
  <c r="S26" i="19" s="1"/>
  <c r="L4" i="19"/>
  <c r="E34" i="19" s="1"/>
  <c r="A34" i="19" s="1"/>
  <c r="N36" i="4"/>
  <c r="K36" i="4"/>
  <c r="J36" i="4"/>
  <c r="I36" i="4"/>
  <c r="H36" i="4"/>
  <c r="N35" i="4"/>
  <c r="I35" i="4"/>
  <c r="N32" i="4"/>
  <c r="N31" i="4"/>
  <c r="J31" i="4"/>
  <c r="H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M35" i="1"/>
  <c r="F20" i="1"/>
  <c r="E18" i="3" s="1"/>
  <c r="B20" i="1"/>
  <c r="A18" i="3" s="1"/>
  <c r="F19" i="1"/>
  <c r="E17" i="3" s="1"/>
  <c r="B19" i="1"/>
  <c r="A17" i="3" s="1"/>
  <c r="F18" i="1"/>
  <c r="E16" i="3" s="1"/>
  <c r="B18" i="1"/>
  <c r="A16" i="3" s="1"/>
  <c r="F17" i="1"/>
  <c r="E15" i="3" s="1"/>
  <c r="B17" i="1"/>
  <c r="A15" i="3" s="1"/>
  <c r="F16" i="1"/>
  <c r="E14" i="3" s="1"/>
  <c r="B16" i="1"/>
  <c r="A14" i="3" s="1"/>
  <c r="F15" i="1"/>
  <c r="E13" i="3" s="1"/>
  <c r="B15" i="1"/>
  <c r="A13" i="3" s="1"/>
  <c r="F14" i="1"/>
  <c r="E12" i="3" s="1"/>
  <c r="B14" i="1"/>
  <c r="A12" i="3" s="1"/>
  <c r="F13" i="1"/>
  <c r="E11" i="3" s="1"/>
  <c r="B13" i="1"/>
  <c r="A11" i="3" s="1"/>
  <c r="F12" i="1"/>
  <c r="E10" i="3" s="1"/>
  <c r="B12" i="1"/>
  <c r="A10" i="3" s="1"/>
  <c r="F11" i="1"/>
  <c r="E9" i="3" s="1"/>
  <c r="B11" i="1"/>
  <c r="A9" i="3" s="1"/>
  <c r="F10" i="1"/>
  <c r="E8" i="3" s="1"/>
  <c r="B10" i="1"/>
  <c r="A8" i="3" s="1"/>
  <c r="F9" i="1"/>
  <c r="E7" i="3" s="1"/>
  <c r="A7" i="3"/>
  <c r="F8" i="1"/>
  <c r="E6" i="3" s="1"/>
  <c r="B8" i="1"/>
  <c r="A6" i="3" s="1"/>
  <c r="F7" i="1"/>
  <c r="E5" i="3" s="1"/>
  <c r="B7" i="1"/>
  <c r="B6" i="25" s="1"/>
  <c r="F6" i="1"/>
  <c r="E4" i="3" s="1"/>
  <c r="B6" i="1"/>
  <c r="A4" i="3" s="1"/>
  <c r="BB17" i="3" l="1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AW5" i="3" l="1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AW25" i="3" l="1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P38" i="3" s="1"/>
  <c r="H37" i="3"/>
  <c r="H36" i="3"/>
  <c r="H34" i="3"/>
  <c r="AA25" i="3"/>
  <c r="M35" i="3" s="1"/>
  <c r="P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T25" i="3" l="1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O33" i="3" l="1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T39" i="3" l="1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X38" i="3" l="1"/>
  <c r="X39" i="3"/>
  <c r="X37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AA37" i="3" l="1"/>
  <c r="AE37" i="3" s="1"/>
  <c r="AI37" i="3" s="1"/>
  <c r="AB39" i="3"/>
  <c r="AB38" i="3"/>
  <c r="AA33" i="3"/>
  <c r="AB33" i="3" s="1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AE33" i="3" l="1"/>
  <c r="AF39" i="3"/>
  <c r="AF35" i="3"/>
  <c r="AB37" i="3"/>
  <c r="AF37" i="3" s="1"/>
  <c r="AE38" i="3"/>
  <c r="AI38" i="3" s="1"/>
  <c r="AE32" i="27"/>
  <c r="AF32" i="27" s="1"/>
  <c r="AF33" i="27"/>
  <c r="AI33" i="27" s="1"/>
  <c r="AJ33" i="27" s="1"/>
  <c r="AE31" i="27"/>
  <c r="AF31" i="27" s="1"/>
  <c r="AB31" i="27"/>
  <c r="AI36" i="3"/>
  <c r="AF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4" i="3"/>
  <c r="AJ35" i="3" l="1"/>
  <c r="AI32" i="27"/>
  <c r="K44" i="27" s="1"/>
  <c r="AJ37" i="3"/>
  <c r="AF33" i="3"/>
  <c r="AI39" i="3" s="1"/>
  <c r="L51" i="3" s="1"/>
  <c r="AF38" i="3"/>
  <c r="AJ38" i="3" s="1"/>
  <c r="AI27" i="27"/>
  <c r="AJ27" i="27" s="1"/>
  <c r="AI31" i="27"/>
  <c r="K43" i="27" s="1"/>
  <c r="K45" i="27"/>
  <c r="AM33" i="27"/>
  <c r="L45" i="27"/>
  <c r="M47" i="3"/>
  <c r="M49" i="3"/>
  <c r="K48" i="3"/>
  <c r="L48" i="3"/>
  <c r="AJ36" i="3"/>
  <c r="AM36" i="3"/>
  <c r="L41" i="27"/>
  <c r="K41" i="27"/>
  <c r="AJ29" i="27"/>
  <c r="K46" i="3"/>
  <c r="L46" i="3"/>
  <c r="AJ34" i="3"/>
  <c r="M42" i="27"/>
  <c r="AQ37" i="3"/>
  <c r="K50" i="3"/>
  <c r="AM38" i="3"/>
  <c r="L50" i="3"/>
  <c r="AM34" i="3" l="1"/>
  <c r="AM32" i="27"/>
  <c r="AQ32" i="27" s="1"/>
  <c r="AJ32" i="27"/>
  <c r="L44" i="27"/>
  <c r="M44" i="27" s="1"/>
  <c r="AJ39" i="3"/>
  <c r="AI33" i="3"/>
  <c r="AM33" i="3" s="1"/>
  <c r="AQ33" i="3" s="1"/>
  <c r="AU33" i="3" s="1"/>
  <c r="AM39" i="3"/>
  <c r="AQ39" i="3" s="1"/>
  <c r="K51" i="3"/>
  <c r="M51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M50" i="3"/>
  <c r="AM29" i="27"/>
  <c r="AM28" i="27"/>
  <c r="AN28" i="27" s="1"/>
  <c r="AM35" i="3"/>
  <c r="AQ38" i="3"/>
  <c r="M46" i="3"/>
  <c r="M48" i="3"/>
  <c r="AN32" i="27" l="1"/>
  <c r="AN39" i="3"/>
  <c r="AR39" i="3" s="1"/>
  <c r="L45" i="3"/>
  <c r="AJ33" i="3"/>
  <c r="AN33" i="3" s="1"/>
  <c r="AR33" i="3" s="1"/>
  <c r="AV33" i="3" s="1"/>
  <c r="AN38" i="3"/>
  <c r="AR38" i="3" s="1"/>
  <c r="AN36" i="3"/>
  <c r="AN34" i="3"/>
  <c r="AN37" i="3"/>
  <c r="AR37" i="3" s="1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U39" i="3"/>
  <c r="AQ29" i="27"/>
  <c r="AN29" i="27"/>
  <c r="AQ36" i="3" l="1"/>
  <c r="AU36" i="3" s="1"/>
  <c r="AY36" i="3" s="1"/>
  <c r="AQ34" i="3"/>
  <c r="AR34" i="3" s="1"/>
  <c r="AU34" i="3" s="1"/>
  <c r="AV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AV38" i="3" l="1"/>
  <c r="AY38" i="3" s="1"/>
  <c r="BC38" i="3" s="1"/>
  <c r="AU37" i="3"/>
  <c r="AV37" i="3" s="1"/>
  <c r="AV39" i="3"/>
  <c r="AR36" i="3"/>
  <c r="AV36" i="3" s="1"/>
  <c r="AZ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AY37" i="3" l="1"/>
  <c r="AZ37" i="3" s="1"/>
  <c r="AY34" i="3"/>
  <c r="AZ34" i="3" s="1"/>
  <c r="AZ39" i="3"/>
  <c r="BC32" i="27"/>
  <c r="BG32" i="27" s="1"/>
  <c r="BG33" i="27"/>
  <c r="AZ27" i="27"/>
  <c r="BC27" i="27"/>
  <c r="AZ38" i="3"/>
  <c r="BD28" i="27"/>
  <c r="BG28" i="27"/>
  <c r="BG38" i="3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BC37" i="3" l="1"/>
  <c r="BG37" i="3" s="1"/>
  <c r="BD32" i="27"/>
  <c r="BC34" i="3"/>
  <c r="BD34" i="3" s="1"/>
  <c r="BD38" i="3"/>
  <c r="BC39" i="3"/>
  <c r="BD39" i="3" s="1"/>
  <c r="BD36" i="3"/>
  <c r="BK33" i="27"/>
  <c r="BH33" i="27"/>
  <c r="BG27" i="27"/>
  <c r="BD27" i="27"/>
  <c r="BH28" i="27"/>
  <c r="BK28" i="27"/>
  <c r="BG29" i="27"/>
  <c r="BH29" i="27" s="1"/>
  <c r="BK29" i="27" s="1"/>
  <c r="BL29" i="27" s="1"/>
  <c r="BD35" i="3"/>
  <c r="BK32" i="27"/>
  <c r="BL32" i="27" s="1"/>
  <c r="BH32" i="27"/>
  <c r="BL33" i="3"/>
  <c r="BO33" i="3"/>
  <c r="BG30" i="27"/>
  <c r="BK38" i="3"/>
  <c r="BD37" i="3" l="1"/>
  <c r="BH37" i="3" s="1"/>
  <c r="BG35" i="3"/>
  <c r="BH35" i="3" s="1"/>
  <c r="BG34" i="3"/>
  <c r="BK34" i="3" s="1"/>
  <c r="BH38" i="3"/>
  <c r="BG39" i="3"/>
  <c r="BH39" i="3" s="1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G36" i="3"/>
  <c r="BH36" i="3" s="1"/>
  <c r="BS33" i="3"/>
  <c r="BP33" i="3"/>
  <c r="BK30" i="27"/>
  <c r="BH30" i="27"/>
  <c r="BO29" i="27"/>
  <c r="BP29" i="27" s="1"/>
  <c r="BH34" i="3" l="1"/>
  <c r="BL34" i="3" s="1"/>
  <c r="BK39" i="3"/>
  <c r="BO39" i="3" s="1"/>
  <c r="BK37" i="3"/>
  <c r="BL37" i="3" s="1"/>
  <c r="BO27" i="27"/>
  <c r="BL27" i="27"/>
  <c r="BS32" i="27"/>
  <c r="BT32" i="27" s="1"/>
  <c r="BL31" i="27"/>
  <c r="BS28" i="27"/>
  <c r="BP28" i="27"/>
  <c r="BK35" i="3"/>
  <c r="BL35" i="3" s="1"/>
  <c r="BL38" i="3"/>
  <c r="BK36" i="3"/>
  <c r="BL36" i="3" s="1"/>
  <c r="BS29" i="27"/>
  <c r="BS33" i="27"/>
  <c r="BO34" i="3"/>
  <c r="BO30" i="27"/>
  <c r="BL30" i="27"/>
  <c r="BS31" i="27"/>
  <c r="BT31" i="27" s="1"/>
  <c r="BP31" i="27"/>
  <c r="BT33" i="3"/>
  <c r="BW33" i="3"/>
  <c r="BL39" i="3" l="1"/>
  <c r="BP39" i="3" s="1"/>
  <c r="BO37" i="3"/>
  <c r="BS37" i="3" s="1"/>
  <c r="BW32" i="27"/>
  <c r="BX32" i="27" s="1"/>
  <c r="BS27" i="27"/>
  <c r="BP27" i="27"/>
  <c r="BT28" i="27"/>
  <c r="BW28" i="27"/>
  <c r="BO35" i="3"/>
  <c r="BP35" i="3" s="1"/>
  <c r="BO36" i="3"/>
  <c r="BP36" i="3" s="1"/>
  <c r="BO38" i="3"/>
  <c r="BS38" i="3" s="1"/>
  <c r="BP34" i="3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BP37" i="3" l="1"/>
  <c r="BT37" i="3" s="1"/>
  <c r="CA30" i="27"/>
  <c r="CB30" i="27" s="1"/>
  <c r="BW27" i="27"/>
  <c r="BT27" i="27"/>
  <c r="CA28" i="27"/>
  <c r="BX28" i="27"/>
  <c r="BS39" i="3"/>
  <c r="BW39" i="3" s="1"/>
  <c r="CA39" i="3" s="1"/>
  <c r="BP38" i="3"/>
  <c r="BT38" i="3" s="1"/>
  <c r="BS36" i="3"/>
  <c r="BT36" i="3" s="1"/>
  <c r="BS35" i="3"/>
  <c r="BT35" i="3" s="1"/>
  <c r="CB33" i="3"/>
  <c r="CE33" i="3"/>
  <c r="BX29" i="27"/>
  <c r="CA29" i="27"/>
  <c r="BX33" i="27"/>
  <c r="CA33" i="27"/>
  <c r="CB33" i="27" s="1"/>
  <c r="BW34" i="3"/>
  <c r="BT34" i="3"/>
  <c r="BW31" i="27"/>
  <c r="BW38" i="3"/>
  <c r="CA32" i="27"/>
  <c r="CE33" i="27" l="1"/>
  <c r="CF33" i="27" s="1"/>
  <c r="BX27" i="27"/>
  <c r="CA27" i="27"/>
  <c r="BT39" i="3"/>
  <c r="BX39" i="3" s="1"/>
  <c r="CE28" i="27"/>
  <c r="CB28" i="27"/>
  <c r="BW35" i="3"/>
  <c r="BX35" i="3" s="1"/>
  <c r="BX38" i="3"/>
  <c r="CE30" i="27"/>
  <c r="CF30" i="27" s="1"/>
  <c r="CA31" i="27"/>
  <c r="BX31" i="27"/>
  <c r="BW36" i="3"/>
  <c r="BX36" i="3" s="1"/>
  <c r="BW37" i="3"/>
  <c r="CB32" i="27"/>
  <c r="CE32" i="27"/>
  <c r="CF32" i="27" s="1"/>
  <c r="CI33" i="3"/>
  <c r="CF33" i="3"/>
  <c r="BX34" i="3"/>
  <c r="CA34" i="3"/>
  <c r="CE29" i="27"/>
  <c r="CB29" i="27"/>
  <c r="CI33" i="27" l="1"/>
  <c r="CJ33" i="27" s="1"/>
  <c r="CE27" i="27"/>
  <c r="CB27" i="27"/>
  <c r="CI28" i="27"/>
  <c r="CF28" i="27"/>
  <c r="CA35" i="3"/>
  <c r="CE35" i="3" s="1"/>
  <c r="CI35" i="3" s="1"/>
  <c r="CB39" i="3"/>
  <c r="CA36" i="3"/>
  <c r="CB36" i="3" s="1"/>
  <c r="CI30" i="27"/>
  <c r="CM30" i="27" s="1"/>
  <c r="CI29" i="27"/>
  <c r="CF29" i="27"/>
  <c r="CJ33" i="3"/>
  <c r="CM33" i="3"/>
  <c r="CE34" i="3"/>
  <c r="CB34" i="3"/>
  <c r="CA37" i="3"/>
  <c r="BX37" i="3"/>
  <c r="CE31" i="27"/>
  <c r="CF31" i="27" s="1"/>
  <c r="CI31" i="27" s="1"/>
  <c r="CJ31" i="27" s="1"/>
  <c r="CB31" i="27"/>
  <c r="CA38" i="3"/>
  <c r="CM31" i="27" l="1"/>
  <c r="CN31" i="27" s="1"/>
  <c r="CI27" i="27"/>
  <c r="CF27" i="27"/>
  <c r="CJ28" i="27"/>
  <c r="CM28" i="27"/>
  <c r="CB35" i="3"/>
  <c r="CF35" i="3" s="1"/>
  <c r="CJ35" i="3" s="1"/>
  <c r="CE36" i="3"/>
  <c r="CI36" i="3" s="1"/>
  <c r="CM36" i="3" s="1"/>
  <c r="CJ30" i="27"/>
  <c r="CE39" i="3"/>
  <c r="CF39" i="3" s="1"/>
  <c r="CB37" i="3"/>
  <c r="CE37" i="3"/>
  <c r="CF34" i="3"/>
  <c r="CI34" i="3"/>
  <c r="CQ30" i="27"/>
  <c r="CN30" i="27"/>
  <c r="CI32" i="27"/>
  <c r="CM33" i="27"/>
  <c r="CN33" i="27" s="1"/>
  <c r="CE38" i="3"/>
  <c r="CB38" i="3"/>
  <c r="CM35" i="3"/>
  <c r="CQ33" i="3"/>
  <c r="CN33" i="3"/>
  <c r="CM29" i="27"/>
  <c r="CJ29" i="27"/>
  <c r="CQ31" i="27" l="1"/>
  <c r="F43" i="27" s="1"/>
  <c r="O43" i="27" s="1"/>
  <c r="CM27" i="27"/>
  <c r="CJ27" i="27"/>
  <c r="CQ28" i="27"/>
  <c r="CN28" i="27"/>
  <c r="CF36" i="3"/>
  <c r="CJ36" i="3" s="1"/>
  <c r="CN36" i="3" s="1"/>
  <c r="CI39" i="3"/>
  <c r="CJ39" i="3" s="1"/>
  <c r="CF37" i="3"/>
  <c r="CM34" i="3"/>
  <c r="CJ34" i="3"/>
  <c r="F45" i="3"/>
  <c r="CR33" i="3"/>
  <c r="J45" i="3" s="1"/>
  <c r="CF38" i="3"/>
  <c r="CR30" i="27"/>
  <c r="J42" i="27" s="1"/>
  <c r="F42" i="27"/>
  <c r="O42" i="27" s="1"/>
  <c r="CQ35" i="3"/>
  <c r="CN35" i="3"/>
  <c r="CQ29" i="27"/>
  <c r="CN29" i="27"/>
  <c r="CQ36" i="3"/>
  <c r="CJ32" i="27"/>
  <c r="CM32" i="27"/>
  <c r="CN32" i="27" s="1"/>
  <c r="CQ32" i="27" s="1"/>
  <c r="CR31" i="27" l="1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CM37" i="3" s="1"/>
  <c r="CQ37" i="3" s="1"/>
  <c r="F48" i="3"/>
  <c r="O48" i="3" s="1"/>
  <c r="CR36" i="3"/>
  <c r="J48" i="3" s="1"/>
  <c r="F47" i="3"/>
  <c r="O47" i="3" s="1"/>
  <c r="CR35" i="3"/>
  <c r="J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F39" i="27" l="1"/>
  <c r="CR27" i="27"/>
  <c r="J39" i="27" s="1"/>
  <c r="O40" i="27" s="1"/>
  <c r="CR33" i="27"/>
  <c r="J45" i="27" s="1"/>
  <c r="CJ38" i="3"/>
  <c r="CN38" i="3" s="1"/>
  <c r="CN37" i="3"/>
  <c r="CR37" i="3" s="1"/>
  <c r="J49" i="3" s="1"/>
  <c r="CM39" i="3"/>
  <c r="CN39" i="3" s="1"/>
  <c r="Q44" i="27"/>
  <c r="S44" i="27"/>
  <c r="P44" i="27"/>
  <c r="T42" i="27"/>
  <c r="U42" i="27"/>
  <c r="T43" i="27"/>
  <c r="W43" i="27"/>
  <c r="U43" i="27"/>
  <c r="F46" i="3"/>
  <c r="P47" i="3" s="1"/>
  <c r="CR34" i="3"/>
  <c r="J46" i="3" s="1"/>
  <c r="Q45" i="27"/>
  <c r="S45" i="27"/>
  <c r="P45" i="27"/>
  <c r="Q41" i="27"/>
  <c r="P41" i="27"/>
  <c r="F49" i="3"/>
  <c r="O49" i="3" s="1"/>
  <c r="S48" i="3"/>
  <c r="P48" i="3" l="1"/>
  <c r="S40" i="27"/>
  <c r="T40" i="27" s="1"/>
  <c r="P40" i="27"/>
  <c r="Q40" i="27"/>
  <c r="O39" i="27"/>
  <c r="CQ38" i="3"/>
  <c r="CR38" i="3" s="1"/>
  <c r="J50" i="3" s="1"/>
  <c r="Q48" i="3"/>
  <c r="Q47" i="3"/>
  <c r="S49" i="3"/>
  <c r="P49" i="3"/>
  <c r="Q49" i="3"/>
  <c r="W45" i="27"/>
  <c r="U45" i="27"/>
  <c r="T45" i="27"/>
  <c r="CQ39" i="3"/>
  <c r="Y43" i="27"/>
  <c r="X43" i="27"/>
  <c r="W44" i="27"/>
  <c r="T44" i="27"/>
  <c r="U44" i="27"/>
  <c r="O46" i="3"/>
  <c r="O45" i="3"/>
  <c r="W40" i="27" l="1"/>
  <c r="Y40" i="27" s="1"/>
  <c r="U40" i="27"/>
  <c r="Q39" i="27"/>
  <c r="P39" i="27"/>
  <c r="F50" i="3"/>
  <c r="O50" i="3" s="1"/>
  <c r="P50" i="3" s="1"/>
  <c r="T48" i="3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AA40" i="27" l="1"/>
  <c r="AC40" i="27" s="1"/>
  <c r="X40" i="27"/>
  <c r="S50" i="3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S51" i="3"/>
  <c r="Q51" i="3"/>
  <c r="P51" i="3"/>
  <c r="S47" i="3"/>
  <c r="S45" i="3"/>
  <c r="AE40" i="27" l="1"/>
  <c r="AI40" i="27" s="1"/>
  <c r="AB40" i="27"/>
  <c r="W50" i="3"/>
  <c r="AA50" i="3" s="1"/>
  <c r="U50" i="3"/>
  <c r="U39" i="27"/>
  <c r="T39" i="27"/>
  <c r="U41" i="27"/>
  <c r="T41" i="27"/>
  <c r="W41" i="27"/>
  <c r="T51" i="3"/>
  <c r="W51" i="3"/>
  <c r="U51" i="3"/>
  <c r="Y46" i="3"/>
  <c r="X46" i="3"/>
  <c r="AA46" i="3"/>
  <c r="T45" i="3"/>
  <c r="U45" i="3"/>
  <c r="X49" i="3"/>
  <c r="AG45" i="27"/>
  <c r="AF45" i="27"/>
  <c r="T47" i="3"/>
  <c r="U47" i="3"/>
  <c r="W47" i="3"/>
  <c r="Y49" i="3"/>
  <c r="AF40" i="27" l="1"/>
  <c r="AG40" i="27"/>
  <c r="X50" i="3"/>
  <c r="Y50" i="3"/>
  <c r="W42" i="27"/>
  <c r="W39" i="27"/>
  <c r="X41" i="27"/>
  <c r="Y41" i="27"/>
  <c r="AA41" i="27"/>
  <c r="W45" i="3"/>
  <c r="W48" i="3"/>
  <c r="Y47" i="3"/>
  <c r="X47" i="3"/>
  <c r="AA47" i="3"/>
  <c r="AJ40" i="27"/>
  <c r="AK40" i="27"/>
  <c r="AE46" i="3"/>
  <c r="Y51" i="3"/>
  <c r="X51" i="3"/>
  <c r="AA51" i="3"/>
  <c r="Y39" i="27" l="1"/>
  <c r="X39" i="27"/>
  <c r="AE41" i="27"/>
  <c r="AC41" i="27"/>
  <c r="AB41" i="27"/>
  <c r="AA42" i="27"/>
  <c r="Y42" i="27"/>
  <c r="X42" i="27"/>
  <c r="AC50" i="3"/>
  <c r="AC46" i="3"/>
  <c r="AB46" i="3"/>
  <c r="AB50" i="3"/>
  <c r="AI46" i="3"/>
  <c r="Y48" i="3"/>
  <c r="X48" i="3"/>
  <c r="AA48" i="3"/>
  <c r="AE51" i="3"/>
  <c r="AC51" i="3"/>
  <c r="AB51" i="3"/>
  <c r="AE47" i="3"/>
  <c r="AC47" i="3"/>
  <c r="AB47" i="3"/>
  <c r="Y45" i="3"/>
  <c r="X45" i="3"/>
  <c r="AG41" i="27" l="1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C39" i="27" l="1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B45" i="3"/>
  <c r="AG46" i="3"/>
  <c r="AF46" i="3"/>
  <c r="AM41" i="27" l="1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J43" i="27" l="1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G45" i="3"/>
  <c r="AJ46" i="3"/>
  <c r="AK46" i="3"/>
  <c r="AK47" i="3"/>
  <c r="AJ47" i="3"/>
  <c r="AI50" i="3"/>
  <c r="AF50" i="3"/>
  <c r="AG50" i="3"/>
  <c r="AK48" i="3"/>
  <c r="AJ49" i="3"/>
  <c r="AK49" i="3"/>
  <c r="AM49" i="3"/>
  <c r="AQ40" i="27" l="1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S43" i="27" l="1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AV42" i="27" l="1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AR45" i="27" l="1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R46" i="3"/>
  <c r="AU48" i="3"/>
  <c r="AS48" i="3"/>
  <c r="AR48" i="3"/>
  <c r="AU51" i="3"/>
  <c r="AS51" i="3"/>
  <c r="AR51" i="3"/>
  <c r="AY47" i="3"/>
  <c r="AV47" i="3"/>
  <c r="AW47" i="3"/>
  <c r="AU45" i="3"/>
  <c r="AR45" i="3"/>
  <c r="AS45" i="3"/>
  <c r="AV50" i="3"/>
  <c r="AW50" i="3"/>
  <c r="AY39" i="27" l="1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AZ47" i="3" s="1"/>
  <c r="BG43" i="27" l="1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BA47" i="3"/>
  <c r="AZ48" i="3"/>
  <c r="BA48" i="3"/>
  <c r="BC48" i="3"/>
  <c r="AY49" i="3"/>
  <c r="AV49" i="3"/>
  <c r="AW49" i="3"/>
  <c r="AV46" i="3"/>
  <c r="AW46" i="3"/>
  <c r="AZ51" i="3"/>
  <c r="BA51" i="3"/>
  <c r="AZ45" i="3"/>
  <c r="BA45" i="3"/>
  <c r="BC45" i="3"/>
  <c r="BC40" i="27" l="1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K41" i="27" l="1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A46" i="3"/>
  <c r="BD47" i="3"/>
  <c r="BE47" i="3"/>
  <c r="AZ50" i="3"/>
  <c r="BA50" i="3"/>
  <c r="BC50" i="3"/>
  <c r="BK45" i="3"/>
  <c r="BI45" i="3"/>
  <c r="BH45" i="3"/>
  <c r="BQ42" i="27" l="1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BS39" i="27" l="1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I47" i="3"/>
  <c r="BH47" i="3"/>
  <c r="BP45" i="3"/>
  <c r="BQ45" i="3"/>
  <c r="BS45" i="3"/>
  <c r="BE46" i="3"/>
  <c r="BD46" i="3"/>
  <c r="BG46" i="3"/>
  <c r="BP41" i="27" l="1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U44" i="27" l="1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BU45" i="27" l="1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BX41" i="27" l="1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U49" i="3"/>
  <c r="BT49" i="3"/>
  <c r="BP47" i="3"/>
  <c r="BQ47" i="3"/>
  <c r="BU48" i="3"/>
  <c r="BU46" i="3"/>
  <c r="BT46" i="3"/>
  <c r="BW46" i="3"/>
  <c r="BP50" i="3"/>
  <c r="BQ50" i="3"/>
  <c r="BS50" i="3"/>
  <c r="CF45" i="3"/>
  <c r="CG45" i="3"/>
  <c r="CI45" i="3"/>
  <c r="CC42" i="27" l="1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J40" i="27" l="1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W47" i="3"/>
  <c r="CE46" i="3"/>
  <c r="CB46" i="3"/>
  <c r="CC46" i="3"/>
  <c r="BX49" i="3"/>
  <c r="BU51" i="3"/>
  <c r="BT51" i="3"/>
  <c r="BW51" i="3"/>
  <c r="BY48" i="3"/>
  <c r="BX48" i="3"/>
  <c r="BY50" i="3"/>
  <c r="BX50" i="3"/>
  <c r="BY49" i="3"/>
  <c r="CE49" i="3"/>
  <c r="CI44" i="27" l="1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C49" i="3"/>
  <c r="CB49" i="3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BX47" i="3"/>
  <c r="CJ44" i="27" l="1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G49" i="3"/>
  <c r="CC51" i="3"/>
  <c r="CB51" i="3"/>
  <c r="CE50" i="3"/>
  <c r="CB50" i="3"/>
  <c r="CC50" i="3"/>
  <c r="CE47" i="3"/>
  <c r="CB47" i="3"/>
  <c r="CC47" i="3"/>
  <c r="CF49" i="3"/>
  <c r="J57" i="3"/>
  <c r="L57" i="3"/>
  <c r="K57" i="3"/>
  <c r="CK46" i="3"/>
  <c r="CJ46" i="3"/>
  <c r="CM46" i="3"/>
  <c r="CB48" i="3"/>
  <c r="CC48" i="3"/>
  <c r="M51" i="27" l="1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CN45" i="27" l="1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O51" i="27" l="1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CS44" i="27" l="1"/>
  <c r="F56" i="27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Z52" i="27" l="1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Q56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P56" i="27" l="1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V56" i="27" l="1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J52" i="27" l="1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X58" i="3"/>
  <c r="Y58" i="3"/>
  <c r="T57" i="3"/>
  <c r="U57" i="3"/>
  <c r="V59" i="3"/>
  <c r="M63" i="3"/>
  <c r="Q63" i="3" s="1"/>
  <c r="W59" i="3"/>
  <c r="T59" i="3"/>
  <c r="M62" i="3"/>
  <c r="Q62" i="3" s="1"/>
  <c r="AE58" i="3"/>
  <c r="R63" i="3"/>
  <c r="S63" i="3"/>
  <c r="P63" i="3"/>
  <c r="AI54" i="27"/>
  <c r="T60" i="3"/>
  <c r="V60" i="3"/>
  <c r="U60" i="3"/>
  <c r="W61" i="3"/>
  <c r="V61" i="3"/>
  <c r="U61" i="3"/>
  <c r="T61" i="3"/>
  <c r="S62" i="3"/>
  <c r="R62" i="3"/>
  <c r="P62" i="3"/>
  <c r="AG54" i="27" l="1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AD58" i="3" s="1"/>
  <c r="W60" i="3"/>
  <c r="X60" i="3" s="1"/>
  <c r="Z61" i="3"/>
  <c r="Y61" i="3"/>
  <c r="X61" i="3"/>
  <c r="AI58" i="3"/>
  <c r="AM54" i="27"/>
  <c r="AJ54" i="27"/>
  <c r="AL54" i="27"/>
  <c r="AK54" i="27"/>
  <c r="W62" i="3"/>
  <c r="V62" i="3"/>
  <c r="U62" i="3"/>
  <c r="T62" i="3"/>
  <c r="V63" i="3"/>
  <c r="U63" i="3"/>
  <c r="W63" i="3"/>
  <c r="T63" i="3"/>
  <c r="AI55" i="27" l="1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B58" i="3"/>
  <c r="AC59" i="3"/>
  <c r="X57" i="3"/>
  <c r="AC58" i="3"/>
  <c r="Z57" i="3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J55" i="27" l="1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N55" i="27" l="1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F58" i="3"/>
  <c r="AG58" i="3"/>
  <c r="AC57" i="3"/>
  <c r="AF59" i="3"/>
  <c r="AB57" i="3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R55" i="27" l="1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J51" i="27" l="1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L58" i="3"/>
  <c r="AG62" i="3"/>
  <c r="AL61" i="3"/>
  <c r="AL59" i="3"/>
  <c r="AH57" i="3"/>
  <c r="AJ59" i="3"/>
  <c r="AJ58" i="3"/>
  <c r="AJ61" i="3"/>
  <c r="AK59" i="3"/>
  <c r="AF57" i="3"/>
  <c r="AK58" i="3"/>
  <c r="AK61" i="3"/>
  <c r="AJ60" i="3"/>
  <c r="AK60" i="3"/>
  <c r="AQ61" i="3"/>
  <c r="AM62" i="3" l="1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AR51" i="27" l="1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P58" i="3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AP57" i="3" l="1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B51" i="27" l="1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V62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AY60" i="3" l="1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AZ59" i="3" s="1"/>
  <c r="BC57" i="3"/>
  <c r="BB57" i="3"/>
  <c r="BA57" i="3"/>
  <c r="AZ57" i="3"/>
  <c r="BK51" i="27" l="1"/>
  <c r="BJ51" i="27"/>
  <c r="BH51" i="27"/>
  <c r="BI51" i="27"/>
  <c r="AW61" i="3"/>
  <c r="BA61" i="3" s="1"/>
  <c r="BB63" i="3"/>
  <c r="BA60" i="3"/>
  <c r="BA59" i="3"/>
  <c r="AX61" i="3"/>
  <c r="BB61" i="3" s="1"/>
  <c r="BB59" i="3"/>
  <c r="AZ60" i="3"/>
  <c r="AX58" i="3"/>
  <c r="AZ63" i="3"/>
  <c r="BB60" i="3"/>
  <c r="AW58" i="3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BG57" i="3"/>
  <c r="BF57" i="3"/>
  <c r="BE57" i="3"/>
  <c r="BD57" i="3"/>
  <c r="BC61" i="3"/>
  <c r="BM51" i="27" l="1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BC62" i="3" l="1"/>
  <c r="BG62" i="3" s="1"/>
  <c r="BB62" i="3"/>
  <c r="AZ62" i="3"/>
  <c r="BQ51" i="27"/>
  <c r="BP51" i="27"/>
  <c r="BS51" i="27"/>
  <c r="BR51" i="27"/>
  <c r="BD59" i="3"/>
  <c r="BB58" i="3"/>
  <c r="BD61" i="3"/>
  <c r="BE60" i="3"/>
  <c r="BE59" i="3"/>
  <c r="BE61" i="3"/>
  <c r="BF59" i="3"/>
  <c r="BA58" i="3"/>
  <c r="BD60" i="3"/>
  <c r="AZ58" i="3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BE62" i="3" l="1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BI62" i="3" l="1"/>
  <c r="BH62" i="3"/>
  <c r="BG58" i="3"/>
  <c r="BK58" i="3" s="1"/>
  <c r="BE58" i="3"/>
  <c r="BJ62" i="3"/>
  <c r="BD63" i="3"/>
  <c r="BH63" i="3" s="1"/>
  <c r="BE63" i="3"/>
  <c r="BI63" i="3" s="1"/>
  <c r="BF63" i="3"/>
  <c r="BJ63" i="3" s="1"/>
  <c r="BH59" i="3"/>
  <c r="BJ59" i="3"/>
  <c r="BI59" i="3"/>
  <c r="BJ60" i="3"/>
  <c r="BH60" i="3"/>
  <c r="BI61" i="3"/>
  <c r="BF58" i="3"/>
  <c r="BH61" i="3"/>
  <c r="BD58" i="3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BJ58" i="3" l="1"/>
  <c r="BN58" i="3" s="1"/>
  <c r="BN62" i="3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O58" i="3"/>
  <c r="BS60" i="3"/>
  <c r="BN63" i="3"/>
  <c r="BM63" i="3"/>
  <c r="BO63" i="3"/>
  <c r="BL63" i="3"/>
  <c r="BQ60" i="3" l="1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BO62" i="3" l="1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BS62" i="3" l="1"/>
  <c r="BV62" i="3" s="1"/>
  <c r="BP62" i="3"/>
  <c r="BU60" i="3"/>
  <c r="BP59" i="3"/>
  <c r="BQ62" i="3"/>
  <c r="BU62" i="3" s="1"/>
  <c r="BT60" i="3"/>
  <c r="BQ59" i="3"/>
  <c r="BR59" i="3"/>
  <c r="BU61" i="3"/>
  <c r="BV61" i="3"/>
  <c r="BT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W62" i="3"/>
  <c r="BT62" i="3" l="1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BU59" i="3" l="1"/>
  <c r="BV63" i="3"/>
  <c r="BZ63" i="3" s="1"/>
  <c r="BX62" i="3"/>
  <c r="BX61" i="3"/>
  <c r="BZ61" i="3"/>
  <c r="BW59" i="3"/>
  <c r="BZ59" i="3" s="1"/>
  <c r="BZ62" i="3"/>
  <c r="BT59" i="3"/>
  <c r="BY62" i="3"/>
  <c r="BY61" i="3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CA63" i="3"/>
  <c r="F69" i="3"/>
  <c r="CT57" i="3"/>
  <c r="CS57" i="3"/>
  <c r="CR57" i="3"/>
  <c r="CE61" i="3"/>
  <c r="CC61" i="3" l="1"/>
  <c r="BY59" i="3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J69" i="3"/>
  <c r="G69" i="3"/>
  <c r="K69" i="3"/>
  <c r="CD63" i="3"/>
  <c r="CC63" i="3"/>
  <c r="CB63" i="3"/>
  <c r="J31" i="1" l="1"/>
  <c r="J31" i="34"/>
  <c r="H31" i="1"/>
  <c r="E7" i="20" s="1"/>
  <c r="H31" i="34"/>
  <c r="I31" i="1"/>
  <c r="I31" i="34"/>
  <c r="CC62" i="3"/>
  <c r="M31" i="1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CP58" i="3"/>
  <c r="CO58" i="3"/>
  <c r="CN58" i="3"/>
  <c r="CQ58" i="3"/>
  <c r="CG62" i="3" l="1"/>
  <c r="E7" i="19"/>
  <c r="B33" i="25" s="1"/>
  <c r="CH59" i="3"/>
  <c r="CL59" i="3" s="1"/>
  <c r="CG59" i="3"/>
  <c r="CK59" i="3" s="1"/>
  <c r="CF59" i="3"/>
  <c r="CJ59" i="3" s="1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M59" i="3"/>
  <c r="J8" i="19" l="1"/>
  <c r="CF60" i="3"/>
  <c r="CJ60" i="3" s="1"/>
  <c r="CH60" i="3"/>
  <c r="CL60" i="3" s="1"/>
  <c r="CG60" i="3"/>
  <c r="CK60" i="3" s="1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M70" i="3"/>
  <c r="I70" i="3"/>
  <c r="L70" i="3"/>
  <c r="H70" i="3"/>
  <c r="J70" i="3"/>
  <c r="K70" i="3"/>
  <c r="G70" i="3"/>
  <c r="CO59" i="3"/>
  <c r="CN59" i="3"/>
  <c r="CQ59" i="3"/>
  <c r="CP59" i="3"/>
  <c r="J32" i="1" l="1"/>
  <c r="J32" i="34"/>
  <c r="I32" i="1"/>
  <c r="I32" i="34"/>
  <c r="H32" i="1"/>
  <c r="E11" i="19" s="1"/>
  <c r="H32" i="34"/>
  <c r="CJ61" i="3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M32" i="1"/>
  <c r="F71" i="3"/>
  <c r="CS59" i="3"/>
  <c r="CR59" i="3"/>
  <c r="CT59" i="3"/>
  <c r="CN60" i="3"/>
  <c r="CQ60" i="3"/>
  <c r="CP60" i="3"/>
  <c r="CO60" i="3"/>
  <c r="E17" i="19" l="1"/>
  <c r="J16" i="19" s="1"/>
  <c r="E11" i="20"/>
  <c r="I45" i="25" s="1"/>
  <c r="CM61" i="3"/>
  <c r="CQ61" i="3" s="1"/>
  <c r="CM63" i="3"/>
  <c r="CN63" i="3" s="1"/>
  <c r="F72" i="3"/>
  <c r="CR60" i="3"/>
  <c r="CT60" i="3"/>
  <c r="CS60" i="3"/>
  <c r="B38" i="25"/>
  <c r="J12" i="19"/>
  <c r="M71" i="3"/>
  <c r="I71" i="3"/>
  <c r="L71" i="3"/>
  <c r="H71" i="3"/>
  <c r="J71" i="3"/>
  <c r="G71" i="3"/>
  <c r="K71" i="3"/>
  <c r="F53" i="25" l="1"/>
  <c r="J12" i="20"/>
  <c r="E9" i="21" s="1"/>
  <c r="T40" i="25" s="1"/>
  <c r="J33" i="1"/>
  <c r="J33" i="34"/>
  <c r="H33" i="1"/>
  <c r="E21" i="20" s="1"/>
  <c r="H33" i="34"/>
  <c r="I33" i="1"/>
  <c r="I33" i="34"/>
  <c r="CO61" i="3"/>
  <c r="CS61" i="3" s="1"/>
  <c r="CN61" i="3"/>
  <c r="CR61" i="3" s="1"/>
  <c r="CP61" i="3"/>
  <c r="CT61" i="3" s="1"/>
  <c r="CO63" i="3"/>
  <c r="CP63" i="3"/>
  <c r="F73" i="3"/>
  <c r="M72" i="3"/>
  <c r="I72" i="3"/>
  <c r="L72" i="3"/>
  <c r="M34" i="1" s="1"/>
  <c r="H72" i="3"/>
  <c r="J72" i="3"/>
  <c r="K72" i="3"/>
  <c r="G72" i="3"/>
  <c r="G34" i="1"/>
  <c r="J8" i="21" l="1"/>
  <c r="E9" i="22" s="1"/>
  <c r="W48" i="25" s="1"/>
  <c r="H34" i="1"/>
  <c r="E17" i="20" s="1"/>
  <c r="H34" i="34"/>
  <c r="J34" i="1"/>
  <c r="J34" i="34"/>
  <c r="I34" i="1"/>
  <c r="I34" i="34"/>
  <c r="CQ63" i="3"/>
  <c r="CT63" i="3" s="1"/>
  <c r="CQ62" i="3"/>
  <c r="CR62" i="3" s="1"/>
  <c r="M65" i="25"/>
  <c r="J20" i="20"/>
  <c r="E13" i="21" s="1"/>
  <c r="T60" i="25" s="1"/>
  <c r="M73" i="3"/>
  <c r="I73" i="3"/>
  <c r="L73" i="3"/>
  <c r="H73" i="3"/>
  <c r="J73" i="3"/>
  <c r="G73" i="3"/>
  <c r="K73" i="3"/>
  <c r="Q6" i="19" l="1"/>
  <c r="CS63" i="3"/>
  <c r="J35" i="1"/>
  <c r="J35" i="34"/>
  <c r="H35" i="1"/>
  <c r="H35" i="34"/>
  <c r="I35" i="1"/>
  <c r="I35" i="34"/>
  <c r="CR63" i="3"/>
  <c r="F74" i="3"/>
  <c r="I74" i="3" s="1"/>
  <c r="F75" i="3"/>
  <c r="L75" i="3" s="1"/>
  <c r="CS62" i="3"/>
  <c r="CT62" i="3"/>
  <c r="M55" i="25"/>
  <c r="J16" i="20"/>
  <c r="E11" i="21" s="1"/>
  <c r="L74" i="3" l="1"/>
  <c r="H74" i="3"/>
  <c r="M74" i="3"/>
  <c r="G74" i="3"/>
  <c r="J74" i="3"/>
  <c r="K74" i="3"/>
  <c r="H75" i="3"/>
  <c r="I75" i="3"/>
  <c r="G75" i="3"/>
  <c r="J75" i="3"/>
  <c r="M75" i="3"/>
  <c r="K75" i="3"/>
  <c r="J12" i="21"/>
  <c r="E11" i="22" s="1"/>
  <c r="P60" i="25"/>
  <c r="H36" i="1" l="1"/>
  <c r="H36" i="34"/>
  <c r="I36" i="1"/>
  <c r="I36" i="34"/>
  <c r="J36" i="1"/>
  <c r="J36" i="34"/>
  <c r="M36" i="1"/>
  <c r="AA48" i="25"/>
  <c r="J10" i="22"/>
  <c r="AC48" i="25" l="1"/>
  <c r="I11" i="22"/>
</calcChain>
</file>

<file path=xl/sharedStrings.xml><?xml version="1.0" encoding="utf-8"?>
<sst xmlns="http://schemas.openxmlformats.org/spreadsheetml/2006/main" count="723" uniqueCount="229">
  <si>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</si>
  <si>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</si>
  <si>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</si>
  <si>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</si>
  <si>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</si>
  <si>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</si>
  <si>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</si>
  <si>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</si>
  <si>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</si>
  <si>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</si>
  <si>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</si>
  <si>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</si>
  <si>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</si>
  <si>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</si>
  <si>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</si>
  <si>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</si>
  <si>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</si>
  <si>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</si>
  <si>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</si>
  <si>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</si>
  <si>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</si>
  <si>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</si>
  <si>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</si>
  <si>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</si>
  <si>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</si>
  <si>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</si>
  <si>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</si>
  <si>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</si>
  <si>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</si>
  <si>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</si>
  <si>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</si>
  <si>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</si>
  <si>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</si>
  <si>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</si>
  <si>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</si>
  <si>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</si>
  <si>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</si>
  <si>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</si>
  <si>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</si>
  <si>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</si>
  <si>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</si>
  <si>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</si>
  <si>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</si>
  <si>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</si>
  <si>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</si>
  <si>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</si>
  <si>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</si>
  <si>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</si>
  <si>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</si>
  <si>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</si>
  <si>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</si>
  <si>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</si>
  <si>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</si>
  <si>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</si>
  <si>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</si>
  <si>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</si>
  <si>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</si>
  <si>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</si>
  <si>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</si>
  <si>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</si>
  <si>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</si>
  <si>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</si>
  <si>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</si>
  <si>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</si>
  <si>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</si>
  <si>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</si>
  <si>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</si>
  <si>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</si>
  <si>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</si>
  <si>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</si>
  <si>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</si>
  <si>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</si>
  <si>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</si>
  <si>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</si>
  <si>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</si>
  <si>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</si>
  <si>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</si>
  <si>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</si>
  <si>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</si>
  <si>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</si>
  <si>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</si>
  <si>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</si>
  <si>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</si>
  <si>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</si>
  <si>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</si>
  <si>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</si>
  <si>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</si>
  <si>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</si>
  <si>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</si>
  <si>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</si>
  <si>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</si>
  <si>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</si>
  <si>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</si>
  <si>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</si>
  <si>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</si>
  <si>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</si>
  <si>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</si>
  <si>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</si>
  <si>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</si>
  <si>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</si>
  <si>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</si>
  <si>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</si>
  <si>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</si>
  <si>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</si>
  <si>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</si>
  <si>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</si>
  <si>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</si>
  <si>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</si>
  <si>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</si>
  <si>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</si>
  <si>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</si>
  <si>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</si>
  <si>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</si>
  <si>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</si>
  <si>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</si>
  <si>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</si>
  <si>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</si>
  <si>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</si>
  <si>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</si>
  <si>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</si>
  <si>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</si>
  <si>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</si>
  <si>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</si>
  <si>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</si>
  <si>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</si>
  <si>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</si>
  <si>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</si>
  <si>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</si>
  <si>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</si>
  <si>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</si>
  <si>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</si>
  <si>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</si>
  <si>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</si>
  <si>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</si>
  <si>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</si>
  <si>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</si>
  <si>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</si>
  <si>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</si>
  <si>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</si>
  <si>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</si>
  <si>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</si>
  <si>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</si>
  <si>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</si>
  <si>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</si>
  <si>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</si>
  <si>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</si>
  <si>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</si>
  <si>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</si>
  <si>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</si>
  <si>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</si>
  <si>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</si>
  <si>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</si>
  <si>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</si>
  <si>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</si>
  <si>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</si>
  <si>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</si>
  <si>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</si>
  <si>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</si>
  <si>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</si>
  <si>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</si>
  <si>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</si>
  <si>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</si>
  <si>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</si>
  <si>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</si>
  <si>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</si>
  <si>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</si>
  <si>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</si>
  <si>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</si>
  <si>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</si>
  <si>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</si>
  <si>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</si>
  <si>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</si>
  <si>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</si>
  <si>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</si>
  <si>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</si>
  <si>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</si>
  <si>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</si>
  <si>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</si>
  <si>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</si>
  <si>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</si>
  <si>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</si>
  <si>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</si>
  <si>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</si>
  <si>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</si>
  <si>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</si>
  <si>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</si>
  <si>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</si>
  <si>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</si>
  <si>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</si>
  <si>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</si>
  <si>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</si>
  <si>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</si>
  <si>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CF</t>
  </si>
  <si>
    <t>CC</t>
  </si>
  <si>
    <t>SF1</t>
  </si>
  <si>
    <t>SF2</t>
  </si>
  <si>
    <r>
      <t xml:space="preserve">Avanza a semifinales </t>
    </r>
    <r>
      <rPr>
        <b/>
        <sz val="10"/>
        <rFont val="Wingdings"/>
        <charset val="2"/>
      </rPr>
      <t>Ø</t>
    </r>
  </si>
  <si>
    <t>PRIMERO DEL GRUPO A</t>
  </si>
  <si>
    <t>SEGUNDO DEL GRUPO A</t>
  </si>
  <si>
    <t>PRIMERO DEL GRUPO B</t>
  </si>
  <si>
    <t>SEGUNDO DEL GRUPO B</t>
  </si>
  <si>
    <t>UN EQUIPO</t>
  </si>
  <si>
    <t>POLVAZZO</t>
  </si>
  <si>
    <t>FAC. ING. VOLLEY</t>
  </si>
  <si>
    <t>LOS SOTERRADOS</t>
  </si>
  <si>
    <t>LOS PINGUINOS</t>
  </si>
  <si>
    <t>LO IMPOSIBLE</t>
  </si>
  <si>
    <t>ISOTOPOS</t>
  </si>
  <si>
    <t>SUPER ZONA</t>
  </si>
  <si>
    <t>PAO PAO VOLLEY</t>
  </si>
  <si>
    <t>VOLEITRONICS</t>
  </si>
  <si>
    <t>Cancha Sintética # 3</t>
  </si>
  <si>
    <t>LOS VOLEY QUESO</t>
  </si>
  <si>
    <t>Cancha de Sintética # 3</t>
  </si>
  <si>
    <t>TORNEO INTERNO FACULTAD DE INGENIERIA 2015 - II
CULTURA DEPORTIVA.
Primera Fase</t>
  </si>
  <si>
    <t>TORNEO INTERNO FACULTAD DE INGENIERIA 2015 - II
CULTURA DEPORTIVA.
Fase Semifinal.</t>
  </si>
  <si>
    <t>TORNEO INTERNO FACULTAD DE INGENIERIA 2015 - II
CULTURA DEPORTIVA.
Fase Final.</t>
  </si>
  <si>
    <t>BLACK EAGLES</t>
  </si>
  <si>
    <t>AGRONOMÍA</t>
  </si>
  <si>
    <t>RUSKAYA</t>
  </si>
  <si>
    <t>ISÓTOPOS</t>
  </si>
  <si>
    <t>VOLLEY QUESOS</t>
  </si>
  <si>
    <t>LOS TALADROS</t>
  </si>
  <si>
    <t>IPARM</t>
  </si>
  <si>
    <t>LOS PINGUINOS VOLADORES</t>
  </si>
  <si>
    <t>CIVIL VOLLEY</t>
  </si>
  <si>
    <t>DÍA</t>
  </si>
  <si>
    <t>12:00m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</si>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</sst>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16"/>
      <name val="Arial Narrow"/>
      <family val="2"/>
    </font>
    <font>
      <sz val="18"/>
      <name val="Arial"/>
      <family val="2"/>
    </font>
    <font>
      <i/>
      <sz val="18"/>
      <name val="Arial"/>
      <family val="2"/>
    </font>
    <font>
      <sz val="18"/>
      <name val="Arial Narrow"/>
      <family val="2"/>
    </font>
    <font>
      <sz val="18"/>
      <color theme="1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7" fillId="0" borderId="0"/>
  </cellStyleXfs>
  <cellXfs count="5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3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/>
    <xf numFmtId="0" fontId="34" fillId="2" borderId="0" xfId="0" applyFont="1" applyFill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9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9" fillId="2" borderId="0" xfId="1" applyFont="1" applyFill="1" applyAlignment="1" applyProtection="1"/>
    <xf numFmtId="0" fontId="8" fillId="0" borderId="0" xfId="0" applyFont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21" fillId="5" borderId="9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17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Protection="1"/>
    <xf numFmtId="0" fontId="11" fillId="4" borderId="0" xfId="0" applyFont="1" applyFill="1"/>
    <xf numFmtId="0" fontId="11" fillId="4" borderId="0" xfId="0" applyNumberFormat="1" applyFont="1" applyFill="1"/>
    <xf numFmtId="0" fontId="56" fillId="4" borderId="7" xfId="0" applyFont="1" applyFill="1" applyBorder="1" applyAlignment="1" applyProtection="1">
      <alignment vertical="center"/>
    </xf>
    <xf numFmtId="0" fontId="57" fillId="4" borderId="7" xfId="0" applyFont="1" applyFill="1" applyBorder="1" applyAlignment="1" applyProtection="1">
      <alignment horizontal="right" vertical="center"/>
    </xf>
    <xf numFmtId="0" fontId="58" fillId="5" borderId="9" xfId="0" applyFont="1" applyFill="1" applyBorder="1" applyAlignment="1" applyProtection="1">
      <alignment vertical="center"/>
    </xf>
    <xf numFmtId="0" fontId="59" fillId="4" borderId="7" xfId="0" applyFont="1" applyFill="1" applyBorder="1" applyAlignment="1" applyProtection="1">
      <alignment horizontal="right" vertical="center"/>
    </xf>
    <xf numFmtId="0" fontId="57" fillId="4" borderId="10" xfId="0" applyFont="1" applyFill="1" applyBorder="1" applyAlignment="1" applyProtection="1">
      <alignment horizontal="right" vertical="center"/>
    </xf>
    <xf numFmtId="0" fontId="57" fillId="4" borderId="0" xfId="0" applyFont="1" applyFill="1" applyAlignment="1" applyProtection="1">
      <alignment horizontal="right" vertical="center"/>
    </xf>
    <xf numFmtId="0" fontId="60" fillId="4" borderId="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164" fontId="38" fillId="4" borderId="0" xfId="0" applyNumberFormat="1" applyFont="1" applyFill="1" applyBorder="1" applyAlignment="1" applyProtection="1">
      <alignment horizontal="right" vertical="top"/>
    </xf>
    <xf numFmtId="22" fontId="39" fillId="4" borderId="0" xfId="0" applyNumberFormat="1" applyFont="1" applyFill="1" applyBorder="1" applyAlignment="1" applyProtection="1">
      <alignment horizontal="center" vertical="top"/>
    </xf>
    <xf numFmtId="0" fontId="21" fillId="4" borderId="0" xfId="1" applyFont="1" applyFill="1" applyAlignment="1" applyProtection="1">
      <alignment vertical="center"/>
    </xf>
    <xf numFmtId="0" fontId="40" fillId="4" borderId="0" xfId="0" applyFont="1" applyFill="1" applyAlignment="1" applyProtection="1">
      <alignment horizontal="right" vertical="center"/>
    </xf>
    <xf numFmtId="0" fontId="40" fillId="4" borderId="12" xfId="0" applyFont="1" applyFill="1" applyBorder="1" applyAlignment="1" applyProtection="1">
      <alignment horizontal="left" vertical="center"/>
    </xf>
    <xf numFmtId="0" fontId="41" fillId="4" borderId="0" xfId="0" applyFont="1" applyFill="1" applyAlignment="1" applyProtection="1">
      <alignment vertical="center"/>
    </xf>
    <xf numFmtId="0" fontId="42" fillId="4" borderId="12" xfId="0" applyFont="1" applyFill="1" applyBorder="1" applyAlignment="1" applyProtection="1">
      <alignment vertical="center"/>
    </xf>
    <xf numFmtId="0" fontId="31" fillId="5" borderId="9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right" vertical="center"/>
    </xf>
    <xf numFmtId="0" fontId="44" fillId="4" borderId="13" xfId="0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</xf>
    <xf numFmtId="0" fontId="46" fillId="4" borderId="0" xfId="0" applyFont="1" applyFill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46" fillId="4" borderId="0" xfId="0" applyFont="1" applyFill="1" applyBorder="1" applyAlignment="1" applyProtection="1">
      <alignment horizontal="center" vertical="center"/>
    </xf>
    <xf numFmtId="0" fontId="61" fillId="3" borderId="0" xfId="0" applyFont="1" applyFill="1" applyAlignment="1" applyProtection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0" fontId="62" fillId="4" borderId="0" xfId="0" applyFont="1" applyFill="1" applyAlignment="1" applyProtection="1">
      <alignment vertical="center"/>
    </xf>
    <xf numFmtId="0" fontId="62" fillId="4" borderId="0" xfId="0" applyFont="1" applyFill="1" applyBorder="1" applyAlignment="1" applyProtection="1">
      <alignment vertical="center"/>
    </xf>
    <xf numFmtId="0" fontId="62" fillId="4" borderId="11" xfId="0" applyFont="1" applyFill="1" applyBorder="1" applyAlignment="1" applyProtection="1">
      <alignment vertical="center"/>
    </xf>
    <xf numFmtId="0" fontId="62" fillId="4" borderId="10" xfId="0" applyFont="1" applyFill="1" applyBorder="1" applyAlignment="1" applyProtection="1">
      <alignment vertical="center"/>
    </xf>
    <xf numFmtId="0" fontId="62" fillId="4" borderId="12" xfId="0" applyFont="1" applyFill="1" applyBorder="1" applyAlignment="1" applyProtection="1">
      <alignment vertical="center"/>
    </xf>
    <xf numFmtId="0" fontId="62" fillId="4" borderId="0" xfId="0" applyFont="1" applyFill="1" applyAlignment="1">
      <alignment vertical="center"/>
    </xf>
    <xf numFmtId="0" fontId="62" fillId="4" borderId="8" xfId="0" applyFont="1" applyFill="1" applyBorder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 vertical="top"/>
    </xf>
    <xf numFmtId="0" fontId="65" fillId="4" borderId="0" xfId="1" applyFont="1" applyFill="1" applyAlignment="1" applyProtection="1">
      <alignment vertical="center"/>
    </xf>
    <xf numFmtId="0" fontId="65" fillId="5" borderId="9" xfId="0" applyFont="1" applyFill="1" applyBorder="1" applyAlignment="1" applyProtection="1"/>
    <xf numFmtId="0" fontId="66" fillId="5" borderId="9" xfId="0" applyFont="1" applyFill="1" applyBorder="1" applyAlignment="1" applyProtection="1">
      <alignment horizontal="center"/>
    </xf>
    <xf numFmtId="0" fontId="67" fillId="4" borderId="0" xfId="0" applyFont="1" applyFill="1" applyAlignment="1" applyProtection="1">
      <alignment vertical="top"/>
    </xf>
    <xf numFmtId="0" fontId="69" fillId="4" borderId="0" xfId="0" applyFont="1" applyFill="1" applyAlignment="1" applyProtection="1">
      <alignment vertical="center"/>
    </xf>
    <xf numFmtId="22" fontId="62" fillId="4" borderId="0" xfId="0" applyNumberFormat="1" applyFont="1" applyFill="1" applyAlignment="1" applyProtection="1">
      <alignment vertical="center"/>
    </xf>
    <xf numFmtId="0" fontId="70" fillId="4" borderId="13" xfId="0" applyFont="1" applyFill="1" applyBorder="1" applyAlignment="1" applyProtection="1">
      <alignment horizontal="right" vertical="center"/>
    </xf>
    <xf numFmtId="0" fontId="71" fillId="4" borderId="13" xfId="0" applyFont="1" applyFill="1" applyBorder="1" applyAlignment="1" applyProtection="1">
      <alignment horizontal="center" vertical="center"/>
      <protection locked="0"/>
    </xf>
    <xf numFmtId="0" fontId="72" fillId="4" borderId="8" xfId="0" applyFont="1" applyFill="1" applyBorder="1" applyAlignment="1" applyProtection="1">
      <alignment horizontal="center" vertical="center"/>
      <protection locked="0"/>
    </xf>
    <xf numFmtId="0" fontId="69" fillId="4" borderId="8" xfId="0" applyFont="1" applyFill="1" applyBorder="1" applyAlignment="1" applyProtection="1">
      <alignment vertical="center"/>
    </xf>
    <xf numFmtId="0" fontId="74" fillId="4" borderId="0" xfId="0" applyFont="1" applyFill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69" fillId="4" borderId="14" xfId="0" applyFont="1" applyFill="1" applyBorder="1" applyAlignment="1" applyProtection="1">
      <alignment vertical="center"/>
    </xf>
    <xf numFmtId="0" fontId="69" fillId="4" borderId="15" xfId="0" applyFont="1" applyFill="1" applyBorder="1" applyAlignment="1" applyProtection="1">
      <alignment vertical="center"/>
    </xf>
    <xf numFmtId="0" fontId="69" fillId="4" borderId="0" xfId="0" applyFont="1" applyFill="1" applyBorder="1" applyAlignment="1" applyProtection="1">
      <alignment vertical="center"/>
    </xf>
    <xf numFmtId="0" fontId="71" fillId="4" borderId="13" xfId="0" applyFont="1" applyFill="1" applyBorder="1" applyAlignment="1" applyProtection="1">
      <alignment vertical="center"/>
    </xf>
    <xf numFmtId="0" fontId="62" fillId="4" borderId="0" xfId="0" applyFont="1" applyFill="1" applyAlignment="1" applyProtection="1">
      <alignment horizontal="center" vertical="center"/>
    </xf>
    <xf numFmtId="0" fontId="72" fillId="4" borderId="16" xfId="0" applyFont="1" applyFill="1" applyBorder="1" applyAlignment="1" applyProtection="1">
      <alignment horizontal="center" vertical="center"/>
      <protection locked="0"/>
    </xf>
    <xf numFmtId="0" fontId="69" fillId="4" borderId="9" xfId="0" applyFont="1" applyFill="1" applyBorder="1" applyAlignment="1" applyProtection="1">
      <alignment vertical="center"/>
    </xf>
    <xf numFmtId="0" fontId="72" fillId="4" borderId="0" xfId="0" applyFont="1" applyFill="1" applyAlignment="1" applyProtection="1">
      <alignment horizontal="right" vertical="center"/>
    </xf>
    <xf numFmtId="0" fontId="62" fillId="4" borderId="0" xfId="0" applyFont="1" applyFill="1"/>
    <xf numFmtId="0" fontId="62" fillId="4" borderId="0" xfId="0" applyNumberFormat="1" applyFont="1" applyFill="1"/>
    <xf numFmtId="0" fontId="21" fillId="5" borderId="9" xfId="0" applyFont="1" applyFill="1" applyBorder="1" applyAlignment="1" applyProtection="1"/>
    <xf numFmtId="164" fontId="38" fillId="4" borderId="0" xfId="0" applyNumberFormat="1" applyFont="1" applyFill="1" applyBorder="1" applyAlignment="1" applyProtection="1">
      <alignment horizontal="right"/>
    </xf>
    <xf numFmtId="0" fontId="31" fillId="5" borderId="9" xfId="0" applyFont="1" applyFill="1" applyBorder="1" applyAlignment="1" applyProtection="1">
      <alignment horizontal="center"/>
    </xf>
    <xf numFmtId="0" fontId="41" fillId="4" borderId="0" xfId="0" applyFont="1" applyFill="1" applyProtection="1"/>
    <xf numFmtId="0" fontId="20" fillId="4" borderId="13" xfId="0" applyFont="1" applyFill="1" applyBorder="1" applyAlignment="1" applyProtection="1">
      <alignment horizontal="right" vertical="center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36" fillId="4" borderId="0" xfId="0" applyFont="1" applyFill="1" applyAlignment="1" applyProtection="1">
      <alignment vertical="center"/>
    </xf>
    <xf numFmtId="0" fontId="49" fillId="4" borderId="13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vertical="center"/>
    </xf>
    <xf numFmtId="0" fontId="6" fillId="4" borderId="0" xfId="0" applyFont="1" applyFill="1" applyProtection="1"/>
    <xf numFmtId="0" fontId="6" fillId="4" borderId="0" xfId="0" applyNumberFormat="1" applyFont="1" applyFill="1" applyProtection="1"/>
    <xf numFmtId="0" fontId="76" fillId="3" borderId="0" xfId="0" applyFont="1" applyFill="1" applyAlignment="1">
      <alignment vertical="center"/>
    </xf>
    <xf numFmtId="0" fontId="56" fillId="3" borderId="0" xfId="0" applyFont="1" applyFill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/>
    </xf>
    <xf numFmtId="20" fontId="64" fillId="4" borderId="0" xfId="0" applyNumberFormat="1" applyFont="1" applyFill="1" applyBorder="1" applyAlignment="1" applyProtection="1">
      <alignment horizontal="center"/>
    </xf>
    <xf numFmtId="0" fontId="67" fillId="4" borderId="0" xfId="0" applyFont="1" applyFill="1" applyBorder="1" applyProtection="1"/>
    <xf numFmtId="0" fontId="62" fillId="4" borderId="0" xfId="0" applyFont="1" applyFill="1" applyBorder="1" applyAlignment="1">
      <alignment vertical="center"/>
    </xf>
    <xf numFmtId="0" fontId="77" fillId="4" borderId="13" xfId="0" applyFont="1" applyFill="1" applyBorder="1" applyAlignment="1" applyProtection="1">
      <alignment horizontal="right" vertical="center"/>
    </xf>
    <xf numFmtId="0" fontId="78" fillId="4" borderId="13" xfId="0" applyFont="1" applyFill="1" applyBorder="1" applyAlignment="1" applyProtection="1">
      <alignment horizontal="center" vertical="center"/>
      <protection locked="0"/>
    </xf>
    <xf numFmtId="0" fontId="79" fillId="4" borderId="8" xfId="0" applyFont="1" applyFill="1" applyBorder="1" applyAlignment="1" applyProtection="1">
      <alignment horizontal="center" vertical="center"/>
      <protection locked="0"/>
    </xf>
    <xf numFmtId="0" fontId="72" fillId="4" borderId="0" xfId="0" applyFont="1" applyFill="1" applyAlignment="1" applyProtection="1">
      <alignment horizontal="center" vertical="center"/>
    </xf>
    <xf numFmtId="16" fontId="72" fillId="4" borderId="0" xfId="0" applyNumberFormat="1" applyFont="1" applyFill="1" applyAlignment="1" applyProtection="1">
      <alignment horizontal="right" vertical="center"/>
    </xf>
    <xf numFmtId="20" fontId="72" fillId="4" borderId="0" xfId="0" applyNumberFormat="1" applyFont="1" applyFill="1" applyAlignment="1" applyProtection="1">
      <alignment horizontal="center" vertical="center"/>
    </xf>
    <xf numFmtId="0" fontId="80" fillId="4" borderId="0" xfId="0" applyFont="1" applyFill="1" applyAlignment="1" applyProtection="1">
      <alignment vertical="center"/>
    </xf>
    <xf numFmtId="0" fontId="78" fillId="4" borderId="13" xfId="0" applyFont="1" applyFill="1" applyBorder="1" applyAlignment="1" applyProtection="1">
      <alignment vertical="center"/>
    </xf>
    <xf numFmtId="0" fontId="69" fillId="4" borderId="0" xfId="0" applyFont="1" applyFill="1" applyAlignment="1" applyProtection="1">
      <alignment horizontal="center" vertical="center"/>
    </xf>
    <xf numFmtId="0" fontId="79" fillId="4" borderId="16" xfId="0" applyFont="1" applyFill="1" applyBorder="1" applyAlignment="1" applyProtection="1">
      <alignment horizontal="center" vertical="center"/>
      <protection locked="0"/>
    </xf>
    <xf numFmtId="0" fontId="62" fillId="4" borderId="0" xfId="0" applyFont="1" applyFill="1" applyProtection="1"/>
    <xf numFmtId="0" fontId="62" fillId="4" borderId="0" xfId="0" applyNumberFormat="1" applyFont="1" applyFill="1" applyProtection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22" fontId="8" fillId="4" borderId="0" xfId="0" applyNumberFormat="1" applyFont="1" applyFill="1" applyAlignment="1">
      <alignment horizontal="center"/>
    </xf>
    <xf numFmtId="0" fontId="12" fillId="4" borderId="0" xfId="0" applyFont="1" applyFill="1"/>
    <xf numFmtId="0" fontId="61" fillId="3" borderId="0" xfId="0" applyFont="1" applyFill="1" applyAlignment="1">
      <alignment vertical="center"/>
    </xf>
    <xf numFmtId="0" fontId="56" fillId="3" borderId="0" xfId="0" applyFont="1" applyFill="1"/>
    <xf numFmtId="0" fontId="6" fillId="4" borderId="0" xfId="0" applyFont="1" applyFill="1"/>
    <xf numFmtId="0" fontId="6" fillId="4" borderId="11" xfId="0" applyFont="1" applyFill="1" applyBorder="1"/>
    <xf numFmtId="20" fontId="6" fillId="4" borderId="0" xfId="0" applyNumberFormat="1" applyFont="1" applyFill="1" applyBorder="1" applyAlignment="1">
      <alignment horizontal="center"/>
    </xf>
    <xf numFmtId="20" fontId="6" fillId="4" borderId="0" xfId="0" applyNumberFormat="1" applyFont="1" applyFill="1" applyAlignment="1">
      <alignment horizontal="center"/>
    </xf>
    <xf numFmtId="0" fontId="6" fillId="4" borderId="0" xfId="0" applyFont="1" applyFill="1" applyBorder="1"/>
    <xf numFmtId="0" fontId="6" fillId="4" borderId="15" xfId="0" applyFont="1" applyFill="1" applyBorder="1" applyAlignment="1">
      <alignment horizontal="center" vertical="center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20" fontId="6" fillId="4" borderId="11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right" vertical="center"/>
    </xf>
    <xf numFmtId="0" fontId="39" fillId="4" borderId="0" xfId="0" applyFont="1" applyFill="1" applyAlignment="1">
      <alignment horizontal="left" vertical="center"/>
    </xf>
    <xf numFmtId="0" fontId="39" fillId="4" borderId="0" xfId="0" applyFont="1" applyFill="1"/>
    <xf numFmtId="0" fontId="41" fillId="4" borderId="0" xfId="0" applyFont="1" applyFill="1"/>
    <xf numFmtId="0" fontId="39" fillId="4" borderId="0" xfId="0" applyFont="1" applyFill="1" applyAlignment="1">
      <alignment horizontal="right"/>
    </xf>
    <xf numFmtId="0" fontId="47" fillId="3" borderId="17" xfId="0" applyFont="1" applyFill="1" applyBorder="1" applyAlignment="1" applyProtection="1">
      <alignment horizontal="center" vertical="center"/>
    </xf>
    <xf numFmtId="0" fontId="26" fillId="3" borderId="18" xfId="1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1" fillId="5" borderId="9" xfId="0" applyFont="1" applyFill="1" applyBorder="1" applyAlignment="1" applyProtection="1">
      <alignment horizontal="center"/>
    </xf>
    <xf numFmtId="0" fontId="6" fillId="4" borderId="14" xfId="0" applyFont="1" applyFill="1" applyBorder="1" applyAlignment="1">
      <alignment horizontal="center" vertical="center"/>
    </xf>
    <xf numFmtId="18" fontId="19" fillId="4" borderId="0" xfId="0" applyNumberFormat="1" applyFont="1" applyFill="1" applyAlignment="1" applyProtection="1">
      <alignment horizontal="center" vertical="center"/>
    </xf>
    <xf numFmtId="16" fontId="19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left" vertical="center"/>
    </xf>
    <xf numFmtId="0" fontId="6" fillId="4" borderId="0" xfId="0" applyFont="1" applyFill="1" applyAlignment="1">
      <alignment horizontal="left" vertical="center"/>
    </xf>
    <xf numFmtId="0" fontId="62" fillId="4" borderId="0" xfId="0" applyFont="1" applyFill="1" applyAlignment="1" applyProtection="1">
      <alignment horizontal="left" vertical="center"/>
    </xf>
    <xf numFmtId="0" fontId="68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72" fillId="4" borderId="0" xfId="0" applyFont="1" applyFill="1" applyAlignment="1" applyProtection="1">
      <alignment horizontal="left" vertical="center"/>
    </xf>
    <xf numFmtId="0" fontId="62" fillId="4" borderId="0" xfId="0" applyFont="1" applyFill="1" applyAlignment="1">
      <alignment horizontal="left" vertical="center"/>
    </xf>
    <xf numFmtId="18" fontId="64" fillId="4" borderId="0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>
      <alignment horizontal="right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1" fillId="4" borderId="43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9" xfId="0" applyFont="1" applyFill="1" applyBorder="1" applyProtection="1"/>
    <xf numFmtId="0" fontId="6" fillId="4" borderId="51" xfId="0" applyFont="1" applyFill="1" applyBorder="1" applyProtection="1"/>
    <xf numFmtId="0" fontId="6" fillId="4" borderId="44" xfId="0" applyFont="1" applyFill="1" applyBorder="1" applyProtection="1"/>
    <xf numFmtId="0" fontId="6" fillId="4" borderId="39" xfId="0" applyFont="1" applyFill="1" applyBorder="1" applyProtection="1"/>
    <xf numFmtId="0" fontId="6" fillId="4" borderId="38" xfId="0" applyFont="1" applyFill="1" applyBorder="1" applyProtection="1"/>
    <xf numFmtId="0" fontId="6" fillId="4" borderId="43" xfId="0" applyFont="1" applyFill="1" applyBorder="1" applyProtection="1"/>
    <xf numFmtId="0" fontId="6" fillId="4" borderId="45" xfId="0" applyFont="1" applyFill="1" applyBorder="1" applyProtection="1"/>
    <xf numFmtId="0" fontId="6" fillId="4" borderId="42" xfId="0" applyFont="1" applyFill="1" applyBorder="1" applyProtection="1"/>
    <xf numFmtId="0" fontId="6" fillId="4" borderId="35" xfId="0" applyFont="1" applyFill="1" applyBorder="1"/>
    <xf numFmtId="0" fontId="6" fillId="4" borderId="36" xfId="0" applyFont="1" applyFill="1" applyBorder="1"/>
    <xf numFmtId="0" fontId="6" fillId="4" borderId="52" xfId="0" applyFont="1" applyFill="1" applyBorder="1"/>
    <xf numFmtId="0" fontId="6" fillId="4" borderId="37" xfId="0" applyFont="1" applyFill="1" applyBorder="1"/>
    <xf numFmtId="0" fontId="36" fillId="4" borderId="4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" fontId="19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vertical="center"/>
    </xf>
    <xf numFmtId="22" fontId="8" fillId="4" borderId="0" xfId="0" applyNumberFormat="1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vertical="center"/>
    </xf>
    <xf numFmtId="20" fontId="17" fillId="4" borderId="37" xfId="0" applyNumberFormat="1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19" fillId="4" borderId="53" xfId="0" applyNumberFormat="1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 vertical="center"/>
    </xf>
    <xf numFmtId="0" fontId="21" fillId="4" borderId="63" xfId="0" applyFont="1" applyFill="1" applyBorder="1" applyAlignment="1" applyProtection="1">
      <alignment horizontal="center" vertical="center"/>
      <protection locked="0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20" fontId="43" fillId="4" borderId="66" xfId="0" applyNumberFormat="1" applyFont="1" applyFill="1" applyBorder="1" applyAlignment="1">
      <alignment vertical="center"/>
    </xf>
    <xf numFmtId="0" fontId="36" fillId="6" borderId="4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1" fillId="3" borderId="0" xfId="2" applyFont="1" applyFill="1" applyAlignment="1">
      <alignment vertical="center"/>
    </xf>
    <xf numFmtId="0" fontId="56" fillId="3" borderId="0" xfId="2" applyFont="1" applyFill="1"/>
    <xf numFmtId="0" fontId="62" fillId="4" borderId="0" xfId="2" applyFont="1" applyFill="1"/>
    <xf numFmtId="0" fontId="62" fillId="4" borderId="47" xfId="2" applyFont="1" applyFill="1" applyBorder="1"/>
    <xf numFmtId="20" fontId="62" fillId="4" borderId="0" xfId="2" applyNumberFormat="1" applyFont="1" applyFill="1" applyBorder="1" applyAlignment="1">
      <alignment horizontal="center"/>
    </xf>
    <xf numFmtId="20" fontId="62" fillId="4" borderId="0" xfId="2" applyNumberFormat="1" applyFont="1" applyFill="1" applyAlignment="1">
      <alignment horizontal="center"/>
    </xf>
    <xf numFmtId="0" fontId="62" fillId="4" borderId="0" xfId="2" applyFont="1" applyFill="1" applyBorder="1"/>
    <xf numFmtId="0" fontId="5" fillId="4" borderId="0" xfId="2" applyFont="1" applyFill="1" applyBorder="1" applyAlignment="1">
      <alignment horizontal="right" vertical="center"/>
    </xf>
    <xf numFmtId="0" fontId="65" fillId="4" borderId="69" xfId="2" applyFont="1" applyFill="1" applyBorder="1" applyAlignment="1">
      <alignment horizontal="center" vertical="center"/>
    </xf>
    <xf numFmtId="0" fontId="64" fillId="4" borderId="0" xfId="2" applyFont="1" applyFill="1" applyAlignment="1">
      <alignment horizontal="left" vertical="center"/>
    </xf>
    <xf numFmtId="0" fontId="62" fillId="4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4" fillId="4" borderId="0" xfId="2" applyFont="1" applyFill="1" applyAlignment="1">
      <alignment horizontal="right"/>
    </xf>
    <xf numFmtId="0" fontId="5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horizontal="left" vertical="center"/>
    </xf>
    <xf numFmtId="0" fontId="65" fillId="4" borderId="0" xfId="2" applyFont="1" applyFill="1" applyBorder="1" applyAlignment="1">
      <alignment horizontal="center" vertical="center"/>
    </xf>
    <xf numFmtId="0" fontId="86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center" vertical="center"/>
    </xf>
    <xf numFmtId="0" fontId="21" fillId="4" borderId="53" xfId="2" applyFont="1" applyFill="1" applyBorder="1" applyAlignment="1">
      <alignment horizontal="left" vertical="center"/>
    </xf>
    <xf numFmtId="0" fontId="65" fillId="4" borderId="53" xfId="2" applyFont="1" applyFill="1" applyBorder="1" applyAlignment="1">
      <alignment horizontal="center" vertical="center"/>
    </xf>
    <xf numFmtId="0" fontId="62" fillId="4" borderId="70" xfId="2" applyFont="1" applyFill="1" applyBorder="1"/>
    <xf numFmtId="0" fontId="85" fillId="4" borderId="71" xfId="2" applyFont="1" applyFill="1" applyBorder="1" applyAlignment="1">
      <alignment horizontal="center"/>
    </xf>
    <xf numFmtId="0" fontId="85" fillId="4" borderId="72" xfId="2" applyFont="1" applyFill="1" applyBorder="1" applyAlignment="1">
      <alignment horizontal="center"/>
    </xf>
    <xf numFmtId="0" fontId="21" fillId="4" borderId="58" xfId="2" applyFont="1" applyFill="1" applyBorder="1" applyAlignment="1">
      <alignment horizontal="left" vertical="center"/>
    </xf>
    <xf numFmtId="0" fontId="65" fillId="4" borderId="58" xfId="2" applyFont="1" applyFill="1" applyBorder="1" applyAlignment="1">
      <alignment horizontal="center" vertical="center"/>
    </xf>
    <xf numFmtId="0" fontId="21" fillId="4" borderId="73" xfId="2" applyFont="1" applyFill="1" applyBorder="1" applyAlignment="1">
      <alignment horizontal="left" vertical="center"/>
    </xf>
    <xf numFmtId="0" fontId="65" fillId="4" borderId="74" xfId="2" applyFont="1" applyFill="1" applyBorder="1" applyAlignment="1">
      <alignment horizontal="center" vertical="center"/>
    </xf>
    <xf numFmtId="0" fontId="65" fillId="4" borderId="75" xfId="2" applyFont="1" applyFill="1" applyBorder="1" applyAlignment="1">
      <alignment horizontal="center" vertical="center"/>
    </xf>
    <xf numFmtId="0" fontId="21" fillId="4" borderId="76" xfId="2" applyFont="1" applyFill="1" applyBorder="1" applyAlignment="1">
      <alignment horizontal="left" vertical="center"/>
    </xf>
    <xf numFmtId="0" fontId="65" fillId="4" borderId="77" xfId="2" applyFont="1" applyFill="1" applyBorder="1" applyAlignment="1">
      <alignment horizontal="center" vertical="center"/>
    </xf>
    <xf numFmtId="0" fontId="21" fillId="4" borderId="78" xfId="2" applyFont="1" applyFill="1" applyBorder="1" applyAlignment="1">
      <alignment horizontal="left" vertical="center"/>
    </xf>
    <xf numFmtId="0" fontId="65" fillId="4" borderId="79" xfId="2" applyFont="1" applyFill="1" applyBorder="1" applyAlignment="1">
      <alignment horizontal="center" vertical="center"/>
    </xf>
    <xf numFmtId="0" fontId="65" fillId="4" borderId="80" xfId="2" applyFont="1" applyFill="1" applyBorder="1" applyAlignment="1">
      <alignment horizontal="center" vertical="center"/>
    </xf>
    <xf numFmtId="0" fontId="81" fillId="3" borderId="0" xfId="2" applyFont="1" applyFill="1" applyAlignment="1">
      <alignment vertical="center" wrapText="1"/>
    </xf>
    <xf numFmtId="0" fontId="76" fillId="3" borderId="0" xfId="2" applyFont="1" applyFill="1" applyAlignment="1">
      <alignment vertical="center"/>
    </xf>
    <xf numFmtId="0" fontId="61" fillId="3" borderId="0" xfId="2" applyFont="1" applyFill="1" applyAlignment="1" applyProtection="1">
      <alignment horizontal="center" vertical="center"/>
    </xf>
    <xf numFmtId="0" fontId="56" fillId="3" borderId="0" xfId="2" applyFont="1" applyFill="1" applyAlignment="1" applyProtection="1">
      <alignment vertical="center"/>
    </xf>
    <xf numFmtId="0" fontId="56" fillId="3" borderId="0" xfId="2" applyFont="1" applyFill="1" applyAlignment="1">
      <alignment vertical="center"/>
    </xf>
    <xf numFmtId="0" fontId="62" fillId="4" borderId="0" xfId="2" applyFont="1" applyFill="1" applyAlignment="1" applyProtection="1">
      <alignment horizontal="left" vertical="center"/>
    </xf>
    <xf numFmtId="0" fontId="62" fillId="4" borderId="0" xfId="2" applyFont="1" applyFill="1" applyAlignment="1" applyProtection="1">
      <alignment vertical="center"/>
    </xf>
    <xf numFmtId="0" fontId="62" fillId="4" borderId="0" xfId="2" applyFont="1" applyFill="1" applyBorder="1" applyAlignment="1" applyProtection="1">
      <alignment vertical="center"/>
    </xf>
    <xf numFmtId="0" fontId="6" fillId="0" borderId="0" xfId="2"/>
    <xf numFmtId="164" fontId="63" fillId="4" borderId="0" xfId="2" applyNumberFormat="1" applyFont="1" applyFill="1" applyBorder="1" applyAlignment="1" applyProtection="1">
      <alignment horizontal="right"/>
    </xf>
    <xf numFmtId="20" fontId="64" fillId="4" borderId="0" xfId="2" applyNumberFormat="1" applyFont="1" applyFill="1" applyBorder="1" applyAlignment="1" applyProtection="1">
      <alignment horizontal="center"/>
    </xf>
    <xf numFmtId="0" fontId="65" fillId="4" borderId="0" xfId="1" applyFont="1" applyFill="1" applyBorder="1" applyAlignment="1" applyProtection="1">
      <alignment vertical="center"/>
    </xf>
    <xf numFmtId="0" fontId="62" fillId="4" borderId="0" xfId="2" applyFont="1" applyFill="1" applyBorder="1" applyAlignment="1" applyProtection="1">
      <alignment horizontal="left" vertical="center"/>
    </xf>
    <xf numFmtId="0" fontId="66" fillId="5" borderId="81" xfId="2" applyFont="1" applyFill="1" applyBorder="1" applyAlignment="1" applyProtection="1">
      <alignment horizontal="center"/>
    </xf>
    <xf numFmtId="0" fontId="66" fillId="5" borderId="82" xfId="2" applyFont="1" applyFill="1" applyBorder="1" applyAlignment="1" applyProtection="1">
      <alignment horizontal="center"/>
    </xf>
    <xf numFmtId="0" fontId="66" fillId="5" borderId="84" xfId="2" applyFont="1" applyFill="1" applyBorder="1" applyAlignment="1" applyProtection="1">
      <alignment horizontal="center"/>
    </xf>
    <xf numFmtId="0" fontId="67" fillId="4" borderId="0" xfId="2" applyFont="1" applyFill="1" applyBorder="1" applyProtection="1"/>
    <xf numFmtId="0" fontId="62" fillId="4" borderId="0" xfId="2" applyFont="1" applyFill="1" applyBorder="1" applyAlignment="1">
      <alignment vertical="center"/>
    </xf>
    <xf numFmtId="0" fontId="72" fillId="4" borderId="0" xfId="2" applyFont="1" applyFill="1" applyBorder="1" applyAlignment="1" applyProtection="1">
      <alignment horizontal="left" vertical="center"/>
    </xf>
    <xf numFmtId="0" fontId="88" fillId="4" borderId="53" xfId="2" applyFont="1" applyFill="1" applyBorder="1" applyAlignment="1" applyProtection="1">
      <alignment horizontal="center" vertical="center"/>
    </xf>
    <xf numFmtId="0" fontId="88" fillId="4" borderId="65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left" vertical="center"/>
    </xf>
    <xf numFmtId="0" fontId="88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left" vertical="center"/>
    </xf>
    <xf numFmtId="0" fontId="5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vertical="center"/>
    </xf>
    <xf numFmtId="0" fontId="78" fillId="4" borderId="0" xfId="2" applyFont="1" applyFill="1" applyBorder="1" applyAlignment="1" applyProtection="1">
      <alignment vertical="center"/>
    </xf>
    <xf numFmtId="0" fontId="72" fillId="4" borderId="0" xfId="2" applyFont="1" applyFill="1" applyBorder="1" applyAlignment="1" applyProtection="1">
      <alignment horizontal="center" vertical="center"/>
    </xf>
    <xf numFmtId="16" fontId="72" fillId="4" borderId="0" xfId="2" applyNumberFormat="1" applyFont="1" applyFill="1" applyBorder="1" applyAlignment="1" applyProtection="1">
      <alignment horizontal="center" vertical="center"/>
    </xf>
    <xf numFmtId="18" fontId="72" fillId="4" borderId="0" xfId="2" applyNumberFormat="1" applyFont="1" applyFill="1" applyBorder="1" applyAlignment="1" applyProtection="1">
      <alignment horizontal="center" vertical="center"/>
    </xf>
    <xf numFmtId="0" fontId="80" fillId="4" borderId="0" xfId="2" applyFont="1" applyFill="1" applyBorder="1" applyAlignment="1" applyProtection="1">
      <alignment vertical="center"/>
    </xf>
    <xf numFmtId="0" fontId="69" fillId="4" borderId="0" xfId="2" applyFont="1" applyFill="1" applyBorder="1" applyAlignment="1" applyProtection="1">
      <alignment horizontal="center" vertical="center"/>
    </xf>
    <xf numFmtId="0" fontId="77" fillId="4" borderId="0" xfId="2" applyFont="1" applyFill="1" applyBorder="1" applyAlignment="1" applyProtection="1">
      <alignment horizontal="right" vertical="center"/>
    </xf>
    <xf numFmtId="0" fontId="78" fillId="4" borderId="0" xfId="2" applyFont="1" applyFill="1" applyBorder="1" applyAlignment="1" applyProtection="1">
      <alignment horizontal="center" vertical="center"/>
      <protection locked="0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62" fillId="4" borderId="0" xfId="2" applyFont="1" applyFill="1" applyProtection="1"/>
    <xf numFmtId="0" fontId="62" fillId="4" borderId="0" xfId="2" applyNumberFormat="1" applyFont="1" applyFill="1" applyProtection="1"/>
    <xf numFmtId="0" fontId="62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left" vertical="center"/>
    </xf>
    <xf numFmtId="0" fontId="84" fillId="6" borderId="53" xfId="2" applyFont="1" applyFill="1" applyBorder="1" applyAlignment="1" applyProtection="1">
      <alignment horizontal="left" vertical="center"/>
    </xf>
    <xf numFmtId="0" fontId="91" fillId="4" borderId="40" xfId="0" applyFont="1" applyFill="1" applyBorder="1" applyAlignment="1">
      <alignment horizontal="center" vertical="center"/>
    </xf>
    <xf numFmtId="0" fontId="91" fillId="4" borderId="14" xfId="0" applyFon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 applyProtection="1">
      <alignment horizontal="left" vertical="center"/>
    </xf>
    <xf numFmtId="0" fontId="1" fillId="4" borderId="0" xfId="2" applyFont="1" applyFill="1" applyBorder="1" applyAlignment="1" applyProtection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0" fontId="99" fillId="4" borderId="0" xfId="2" applyFont="1" applyFill="1" applyAlignment="1" applyProtection="1">
      <alignment vertical="center"/>
    </xf>
    <xf numFmtId="0" fontId="98" fillId="4" borderId="0" xfId="2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horizontal="center" vertical="center"/>
    </xf>
    <xf numFmtId="18" fontId="102" fillId="4" borderId="0" xfId="2" applyNumberFormat="1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vertical="center"/>
    </xf>
    <xf numFmtId="0" fontId="99" fillId="4" borderId="0" xfId="2" applyFont="1" applyFill="1"/>
    <xf numFmtId="16" fontId="102" fillId="4" borderId="0" xfId="2" applyNumberFormat="1" applyFont="1" applyFill="1" applyBorder="1" applyAlignment="1" applyProtection="1">
      <alignment horizontal="center" vertical="center"/>
    </xf>
    <xf numFmtId="0" fontId="103" fillId="4" borderId="65" xfId="2" applyFont="1" applyFill="1" applyBorder="1" applyAlignment="1" applyProtection="1">
      <alignment horizontal="center" vertical="center"/>
    </xf>
    <xf numFmtId="0" fontId="104" fillId="4" borderId="53" xfId="2" applyFont="1" applyFill="1" applyBorder="1" applyAlignment="1" applyProtection="1">
      <alignment horizontal="center" vertical="center"/>
    </xf>
    <xf numFmtId="16" fontId="106" fillId="4" borderId="53" xfId="0" applyNumberFormat="1" applyFont="1" applyFill="1" applyBorder="1" applyAlignment="1">
      <alignment horizontal="center" vertical="center"/>
    </xf>
    <xf numFmtId="0" fontId="105" fillId="4" borderId="35" xfId="0" applyFont="1" applyFill="1" applyBorder="1" applyAlignment="1">
      <alignment horizontal="center"/>
    </xf>
    <xf numFmtId="0" fontId="105" fillId="4" borderId="82" xfId="0" applyFont="1" applyFill="1" applyBorder="1" applyAlignment="1">
      <alignment horizontal="center"/>
    </xf>
    <xf numFmtId="0" fontId="105" fillId="4" borderId="95" xfId="0" applyFont="1" applyFill="1" applyBorder="1" applyAlignment="1">
      <alignment horizontal="center" vertical="center"/>
    </xf>
    <xf numFmtId="0" fontId="105" fillId="4" borderId="53" xfId="0" applyFont="1" applyFill="1" applyBorder="1" applyAlignment="1">
      <alignment horizontal="center" vertical="center"/>
    </xf>
    <xf numFmtId="0" fontId="105" fillId="4" borderId="96" xfId="0" applyFont="1" applyFill="1" applyBorder="1" applyAlignment="1">
      <alignment horizontal="center" vertical="center"/>
    </xf>
    <xf numFmtId="0" fontId="105" fillId="4" borderId="65" xfId="0" applyFont="1" applyFill="1" applyBorder="1" applyAlignment="1">
      <alignment horizontal="center" vertical="center"/>
    </xf>
    <xf numFmtId="0" fontId="107" fillId="4" borderId="11" xfId="0" applyFont="1" applyFill="1" applyBorder="1"/>
    <xf numFmtId="0" fontId="107" fillId="4" borderId="0" xfId="0" applyFont="1" applyFill="1"/>
    <xf numFmtId="0" fontId="108" fillId="4" borderId="36" xfId="0" applyFont="1" applyFill="1" applyBorder="1" applyAlignment="1">
      <alignment horizontal="center"/>
    </xf>
    <xf numFmtId="16" fontId="109" fillId="4" borderId="0" xfId="0" applyNumberFormat="1" applyFont="1" applyFill="1" applyBorder="1" applyAlignment="1">
      <alignment horizontal="center" vertical="center"/>
    </xf>
    <xf numFmtId="0" fontId="107" fillId="4" borderId="0" xfId="0" applyFont="1" applyFill="1" applyBorder="1" applyAlignment="1">
      <alignment horizontal="left"/>
    </xf>
    <xf numFmtId="0" fontId="107" fillId="4" borderId="0" xfId="0" applyFont="1" applyFill="1" applyBorder="1" applyAlignment="1">
      <alignment horizontal="center"/>
    </xf>
    <xf numFmtId="20" fontId="107" fillId="4" borderId="0" xfId="0" applyNumberFormat="1" applyFont="1" applyFill="1" applyBorder="1" applyAlignment="1">
      <alignment horizontal="center"/>
    </xf>
    <xf numFmtId="20" fontId="107" fillId="4" borderId="7" xfId="0" applyNumberFormat="1" applyFont="1" applyFill="1" applyBorder="1" applyAlignment="1">
      <alignment horizontal="center"/>
    </xf>
    <xf numFmtId="0" fontId="105" fillId="4" borderId="84" xfId="0" applyFont="1" applyFill="1" applyBorder="1" applyAlignment="1">
      <alignment horizontal="center"/>
    </xf>
    <xf numFmtId="0" fontId="105" fillId="4" borderId="54" xfId="0" applyFont="1" applyFill="1" applyBorder="1" applyAlignment="1">
      <alignment horizontal="center" vertical="center"/>
    </xf>
    <xf numFmtId="0" fontId="105" fillId="4" borderId="66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29" fillId="2" borderId="0" xfId="1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58" fillId="3" borderId="32" xfId="1" applyFont="1" applyFill="1" applyBorder="1" applyAlignment="1" applyProtection="1">
      <alignment horizontal="center" vertical="center"/>
    </xf>
    <xf numFmtId="0" fontId="7" fillId="3" borderId="33" xfId="1" applyFill="1" applyBorder="1" applyAlignment="1" applyProtection="1">
      <alignment horizontal="center" vertical="center"/>
    </xf>
    <xf numFmtId="0" fontId="7" fillId="3" borderId="34" xfId="1" applyFill="1" applyBorder="1" applyAlignment="1" applyProtection="1">
      <alignment horizontal="center" vertical="center"/>
    </xf>
    <xf numFmtId="16" fontId="109" fillId="4" borderId="0" xfId="0" applyNumberFormat="1" applyFont="1" applyFill="1" applyBorder="1" applyAlignment="1">
      <alignment horizontal="center" vertical="center"/>
    </xf>
    <xf numFmtId="18" fontId="109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horizontal="center" vertical="center"/>
    </xf>
    <xf numFmtId="14" fontId="110" fillId="4" borderId="60" xfId="0" applyNumberFormat="1" applyFont="1" applyFill="1" applyBorder="1" applyAlignment="1" applyProtection="1">
      <alignment horizontal="center" vertical="center"/>
    </xf>
    <xf numFmtId="14" fontId="110" fillId="4" borderId="61" xfId="0" applyNumberFormat="1" applyFont="1" applyFill="1" applyBorder="1" applyAlignment="1" applyProtection="1">
      <alignment horizontal="center" vertical="center"/>
    </xf>
    <xf numFmtId="18" fontId="109" fillId="4" borderId="53" xfId="0" applyNumberFormat="1" applyFont="1" applyFill="1" applyBorder="1" applyAlignment="1">
      <alignment horizontal="center" vertical="center"/>
    </xf>
    <xf numFmtId="20" fontId="83" fillId="4" borderId="60" xfId="0" applyNumberFormat="1" applyFont="1" applyFill="1" applyBorder="1" applyAlignment="1">
      <alignment horizontal="center" vertical="center" wrapText="1"/>
    </xf>
    <xf numFmtId="20" fontId="83" fillId="4" borderId="61" xfId="0" applyNumberFormat="1" applyFont="1" applyFill="1" applyBorder="1" applyAlignment="1">
      <alignment horizontal="center" vertical="center" wrapText="1"/>
    </xf>
    <xf numFmtId="20" fontId="83" fillId="4" borderId="53" xfId="0" applyNumberFormat="1" applyFont="1" applyFill="1" applyBorder="1" applyAlignment="1">
      <alignment horizontal="center" vertical="center" wrapText="1"/>
    </xf>
    <xf numFmtId="0" fontId="36" fillId="4" borderId="14" xfId="0" applyFont="1" applyFill="1" applyBorder="1" applyAlignment="1" applyProtection="1">
      <alignment horizontal="center" vertical="center"/>
    </xf>
    <xf numFmtId="0" fontId="92" fillId="4" borderId="14" xfId="0" applyFont="1" applyFill="1" applyBorder="1" applyAlignment="1" applyProtection="1">
      <alignment horizontal="center" vertical="center"/>
    </xf>
    <xf numFmtId="20" fontId="43" fillId="4" borderId="53" xfId="0" applyNumberFormat="1" applyFont="1" applyFill="1" applyBorder="1" applyAlignment="1">
      <alignment horizontal="center" vertical="center"/>
    </xf>
    <xf numFmtId="0" fontId="44" fillId="5" borderId="55" xfId="0" applyFont="1" applyFill="1" applyBorder="1" applyAlignment="1">
      <alignment horizontal="center"/>
    </xf>
    <xf numFmtId="0" fontId="44" fillId="5" borderId="56" xfId="0" applyFont="1" applyFill="1" applyBorder="1" applyAlignment="1">
      <alignment horizontal="center"/>
    </xf>
    <xf numFmtId="0" fontId="44" fillId="5" borderId="57" xfId="0" applyFont="1" applyFill="1" applyBorder="1" applyAlignment="1">
      <alignment horizontal="center"/>
    </xf>
    <xf numFmtId="0" fontId="76" fillId="3" borderId="0" xfId="0" applyFont="1" applyFill="1" applyAlignment="1">
      <alignment horizontal="center" vertical="center" wrapText="1"/>
    </xf>
    <xf numFmtId="0" fontId="76" fillId="3" borderId="0" xfId="0" applyFont="1" applyFill="1" applyAlignment="1">
      <alignment horizontal="center" vertical="center"/>
    </xf>
    <xf numFmtId="0" fontId="8" fillId="4" borderId="36" xfId="0" applyFont="1" applyFill="1" applyBorder="1" applyAlignment="1">
      <alignment horizontal="center"/>
    </xf>
    <xf numFmtId="0" fontId="36" fillId="4" borderId="50" xfId="0" applyFont="1" applyFill="1" applyBorder="1" applyAlignment="1" applyProtection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5" fillId="3" borderId="36" xfId="0" applyFont="1" applyFill="1" applyBorder="1" applyAlignment="1">
      <alignment horizontal="center" vertical="center"/>
    </xf>
    <xf numFmtId="0" fontId="55" fillId="3" borderId="37" xfId="0" applyFont="1" applyFill="1" applyBorder="1" applyAlignment="1">
      <alignment horizontal="center" vertical="center"/>
    </xf>
    <xf numFmtId="0" fontId="55" fillId="3" borderId="46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8" xfId="0" applyFont="1" applyFill="1" applyBorder="1" applyAlignment="1">
      <alignment horizontal="center" vertical="center"/>
    </xf>
    <xf numFmtId="0" fontId="111" fillId="4" borderId="83" xfId="0" applyFont="1" applyFill="1" applyBorder="1" applyAlignment="1">
      <alignment horizontal="center"/>
    </xf>
    <xf numFmtId="0" fontId="39" fillId="4" borderId="83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6" xfId="0" applyFont="1" applyFill="1" applyBorder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108" fillId="4" borderId="36" xfId="0" applyFont="1" applyFill="1" applyBorder="1" applyAlignment="1">
      <alignment horizontal="center"/>
    </xf>
    <xf numFmtId="18" fontId="109" fillId="4" borderId="61" xfId="0" applyNumberFormat="1" applyFont="1" applyFill="1" applyBorder="1" applyAlignment="1">
      <alignment horizontal="center" vertical="center"/>
    </xf>
    <xf numFmtId="165" fontId="87" fillId="4" borderId="0" xfId="3" applyNumberFormat="1" applyFill="1" applyAlignment="1">
      <alignment horizontal="center"/>
    </xf>
    <xf numFmtId="0" fontId="94" fillId="4" borderId="53" xfId="2" applyFont="1" applyFill="1" applyBorder="1" applyAlignment="1" applyProtection="1">
      <alignment horizontal="center" vertical="center"/>
    </xf>
    <xf numFmtId="0" fontId="94" fillId="4" borderId="65" xfId="2" applyFont="1" applyFill="1" applyBorder="1" applyAlignment="1" applyProtection="1">
      <alignment horizontal="center" vertical="center"/>
    </xf>
    <xf numFmtId="0" fontId="94" fillId="4" borderId="58" xfId="2" applyFont="1" applyFill="1" applyBorder="1" applyAlignment="1" applyProtection="1">
      <alignment horizontal="center" vertical="center"/>
    </xf>
    <xf numFmtId="165" fontId="90" fillId="4" borderId="0" xfId="3" applyNumberFormat="1" applyFont="1" applyFill="1" applyBorder="1" applyAlignment="1">
      <alignment horizontal="center"/>
    </xf>
    <xf numFmtId="165" fontId="90" fillId="4" borderId="0" xfId="3" applyNumberFormat="1" applyFont="1" applyFill="1" applyAlignment="1">
      <alignment horizontal="center"/>
    </xf>
    <xf numFmtId="165" fontId="96" fillId="4" borderId="53" xfId="3" applyNumberFormat="1" applyFont="1" applyFill="1" applyBorder="1" applyAlignment="1">
      <alignment horizontal="center" vertical="center"/>
    </xf>
    <xf numFmtId="165" fontId="96" fillId="4" borderId="65" xfId="3" applyNumberFormat="1" applyFont="1" applyFill="1" applyBorder="1" applyAlignment="1">
      <alignment horizontal="center" vertical="center"/>
    </xf>
    <xf numFmtId="0" fontId="1" fillId="4" borderId="0" xfId="2" applyFont="1" applyFill="1" applyBorder="1" applyAlignment="1" applyProtection="1">
      <alignment horizontal="center" vertical="center"/>
    </xf>
    <xf numFmtId="165" fontId="87" fillId="4" borderId="0" xfId="3" applyNumberForma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horizontal="center" vertical="center"/>
    </xf>
    <xf numFmtId="0" fontId="98" fillId="4" borderId="0" xfId="2" applyFont="1" applyFill="1" applyBorder="1" applyAlignment="1" applyProtection="1">
      <alignment horizontal="center" vertical="center"/>
    </xf>
    <xf numFmtId="165" fontId="87" fillId="4" borderId="0" xfId="3" applyNumberFormat="1" applyFill="1" applyBorder="1" applyAlignment="1">
      <alignment horizontal="center"/>
    </xf>
    <xf numFmtId="165" fontId="89" fillId="4" borderId="0" xfId="3" applyNumberFormat="1" applyFont="1" applyFill="1" applyBorder="1" applyAlignment="1">
      <alignment horizontal="center" vertical="center"/>
    </xf>
    <xf numFmtId="0" fontId="97" fillId="4" borderId="89" xfId="2" applyFont="1" applyFill="1" applyBorder="1" applyAlignment="1" applyProtection="1">
      <alignment horizontal="center" vertical="center"/>
    </xf>
    <xf numFmtId="0" fontId="97" fillId="4" borderId="93" xfId="2" applyFont="1" applyFill="1" applyBorder="1" applyAlignment="1" applyProtection="1">
      <alignment horizontal="center" vertical="center"/>
    </xf>
    <xf numFmtId="0" fontId="69" fillId="4" borderId="90" xfId="2" applyFont="1" applyFill="1" applyBorder="1" applyAlignment="1" applyProtection="1">
      <alignment horizontal="center" vertical="center"/>
    </xf>
    <xf numFmtId="0" fontId="69" fillId="4" borderId="94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center" vertical="center"/>
    </xf>
    <xf numFmtId="0" fontId="1" fillId="4" borderId="88" xfId="2" applyFont="1" applyFill="1" applyBorder="1" applyAlignment="1" applyProtection="1">
      <alignment horizontal="center" vertical="center"/>
    </xf>
    <xf numFmtId="0" fontId="1" fillId="4" borderId="92" xfId="2" applyFont="1" applyFill="1" applyBorder="1" applyAlignment="1" applyProtection="1">
      <alignment horizontal="center" vertical="center"/>
    </xf>
    <xf numFmtId="0" fontId="98" fillId="4" borderId="89" xfId="2" applyFont="1" applyFill="1" applyBorder="1" applyAlignment="1" applyProtection="1">
      <alignment horizontal="center" vertical="center"/>
    </xf>
    <xf numFmtId="0" fontId="98" fillId="4" borderId="93" xfId="2" applyFont="1" applyFill="1" applyBorder="1" applyAlignment="1" applyProtection="1">
      <alignment horizontal="center" vertical="center"/>
    </xf>
    <xf numFmtId="0" fontId="1" fillId="4" borderId="89" xfId="2" applyFont="1" applyFill="1" applyBorder="1" applyAlignment="1" applyProtection="1">
      <alignment horizontal="center" vertical="center"/>
    </xf>
    <xf numFmtId="0" fontId="1" fillId="4" borderId="93" xfId="2" applyFont="1" applyFill="1" applyBorder="1" applyAlignment="1" applyProtection="1">
      <alignment horizontal="center" vertical="center"/>
    </xf>
    <xf numFmtId="14" fontId="95" fillId="4" borderId="53" xfId="2" applyNumberFormat="1" applyFont="1" applyFill="1" applyBorder="1" applyAlignment="1" applyProtection="1">
      <alignment horizontal="center" vertical="center"/>
    </xf>
    <xf numFmtId="0" fontId="95" fillId="4" borderId="65" xfId="2" applyFont="1" applyFill="1" applyBorder="1" applyAlignment="1" applyProtection="1">
      <alignment horizontal="center" vertical="center"/>
    </xf>
    <xf numFmtId="0" fontId="100" fillId="5" borderId="67" xfId="2" applyFont="1" applyFill="1" applyBorder="1" applyAlignment="1" applyProtection="1">
      <alignment horizontal="center"/>
    </xf>
    <xf numFmtId="0" fontId="66" fillId="5" borderId="83" xfId="2" applyFont="1" applyFill="1" applyBorder="1" applyAlignment="1" applyProtection="1">
      <alignment horizontal="center"/>
    </xf>
    <xf numFmtId="0" fontId="100" fillId="5" borderId="68" xfId="2" applyFont="1" applyFill="1" applyBorder="1" applyAlignment="1" applyProtection="1">
      <alignment horizontal="center"/>
    </xf>
    <xf numFmtId="0" fontId="80" fillId="5" borderId="82" xfId="2" applyFont="1" applyFill="1" applyBorder="1" applyAlignment="1" applyProtection="1">
      <alignment horizontal="center"/>
    </xf>
    <xf numFmtId="0" fontId="69" fillId="4" borderId="85" xfId="2" applyFont="1" applyFill="1" applyBorder="1" applyAlignment="1" applyProtection="1">
      <alignment horizontal="center" vertical="center"/>
    </xf>
    <xf numFmtId="0" fontId="69" fillId="4" borderId="86" xfId="2" applyFont="1" applyFill="1" applyBorder="1" applyAlignment="1" applyProtection="1">
      <alignment horizontal="center" vertical="center"/>
    </xf>
    <xf numFmtId="0" fontId="99" fillId="4" borderId="86" xfId="2" applyFont="1" applyFill="1" applyBorder="1" applyAlignment="1" applyProtection="1">
      <alignment horizontal="center" vertical="center"/>
    </xf>
    <xf numFmtId="0" fontId="69" fillId="4" borderId="87" xfId="2" applyFont="1" applyFill="1" applyBorder="1" applyAlignment="1" applyProtection="1">
      <alignment horizontal="center" vertical="center"/>
    </xf>
    <xf numFmtId="0" fontId="1" fillId="4" borderId="91" xfId="2" applyFont="1" applyFill="1" applyBorder="1" applyAlignment="1" applyProtection="1">
      <alignment horizontal="center" vertical="center"/>
    </xf>
    <xf numFmtId="0" fontId="98" fillId="4" borderId="58" xfId="2" applyFont="1" applyFill="1" applyBorder="1" applyAlignment="1" applyProtection="1">
      <alignment horizontal="center" vertical="center"/>
    </xf>
    <xf numFmtId="0" fontId="1" fillId="4" borderId="58" xfId="2" applyFont="1" applyFill="1" applyBorder="1" applyAlignment="1" applyProtection="1">
      <alignment horizontal="center" vertical="center"/>
    </xf>
    <xf numFmtId="0" fontId="95" fillId="4" borderId="53" xfId="2" applyFont="1" applyFill="1" applyBorder="1" applyAlignment="1" applyProtection="1">
      <alignment horizontal="center" vertical="center"/>
    </xf>
    <xf numFmtId="0" fontId="97" fillId="4" borderId="58" xfId="2" applyFont="1" applyFill="1" applyBorder="1" applyAlignment="1" applyProtection="1">
      <alignment horizontal="center" vertical="center"/>
    </xf>
    <xf numFmtId="0" fontId="78" fillId="4" borderId="90" xfId="2" applyFont="1" applyFill="1" applyBorder="1" applyAlignment="1" applyProtection="1">
      <alignment horizontal="center" vertical="center"/>
    </xf>
    <xf numFmtId="0" fontId="78" fillId="4" borderId="59" xfId="2" applyFont="1" applyFill="1" applyBorder="1" applyAlignment="1" applyProtection="1">
      <alignment horizontal="center" vertical="center"/>
    </xf>
    <xf numFmtId="16" fontId="19" fillId="4" borderId="0" xfId="0" applyNumberFormat="1" applyFont="1" applyFill="1" applyBorder="1" applyAlignment="1">
      <alignment horizontal="center" vertical="center"/>
    </xf>
    <xf numFmtId="18" fontId="19" fillId="4" borderId="0" xfId="0" applyNumberFormat="1" applyFont="1" applyFill="1" applyBorder="1" applyAlignment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18" fontId="19" fillId="4" borderId="65" xfId="0" applyNumberFormat="1" applyFont="1" applyFill="1" applyBorder="1" applyAlignment="1">
      <alignment horizontal="center" vertical="center"/>
    </xf>
    <xf numFmtId="20" fontId="43" fillId="4" borderId="65" xfId="0" applyNumberFormat="1" applyFont="1" applyFill="1" applyBorder="1" applyAlignment="1">
      <alignment horizontal="center" vertical="center"/>
    </xf>
    <xf numFmtId="16" fontId="19" fillId="4" borderId="53" xfId="0" applyNumberFormat="1" applyFont="1" applyFill="1" applyBorder="1" applyAlignment="1">
      <alignment horizontal="center" vertical="center"/>
    </xf>
    <xf numFmtId="18" fontId="19" fillId="4" borderId="53" xfId="0" applyNumberFormat="1" applyFont="1" applyFill="1" applyBorder="1" applyAlignment="1">
      <alignment horizontal="center" vertical="center"/>
    </xf>
    <xf numFmtId="16" fontId="19" fillId="4" borderId="60" xfId="0" applyNumberFormat="1" applyFont="1" applyFill="1" applyBorder="1" applyAlignment="1">
      <alignment horizontal="center" vertical="center"/>
    </xf>
    <xf numFmtId="16" fontId="19" fillId="4" borderId="61" xfId="0" applyNumberFormat="1" applyFont="1" applyFill="1" applyBorder="1" applyAlignment="1">
      <alignment horizontal="center" vertical="center"/>
    </xf>
    <xf numFmtId="18" fontId="19" fillId="4" borderId="60" xfId="0" applyNumberFormat="1" applyFont="1" applyFill="1" applyBorder="1" applyAlignment="1">
      <alignment horizontal="center" vertical="center"/>
    </xf>
    <xf numFmtId="18" fontId="19" fillId="4" borderId="61" xfId="0" applyNumberFormat="1" applyFont="1" applyFill="1" applyBorder="1" applyAlignment="1">
      <alignment horizontal="center" vertical="center"/>
    </xf>
    <xf numFmtId="20" fontId="43" fillId="4" borderId="60" xfId="0" applyNumberFormat="1" applyFont="1" applyFill="1" applyBorder="1" applyAlignment="1">
      <alignment horizontal="center" vertical="center"/>
    </xf>
    <xf numFmtId="20" fontId="43" fillId="4" borderId="61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1" fillId="5" borderId="37" xfId="0" applyFont="1" applyFill="1" applyBorder="1" applyAlignment="1">
      <alignment horizontal="center"/>
    </xf>
    <xf numFmtId="0" fontId="81" fillId="3" borderId="0" xfId="0" applyFont="1" applyFill="1" applyAlignment="1">
      <alignment horizontal="center" vertical="center" wrapText="1"/>
    </xf>
    <xf numFmtId="0" fontId="81" fillId="3" borderId="0" xfId="0" applyFont="1" applyFill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0" fontId="82" fillId="3" borderId="35" xfId="0" applyFont="1" applyFill="1" applyBorder="1" applyAlignment="1">
      <alignment horizontal="center"/>
    </xf>
    <xf numFmtId="0" fontId="50" fillId="3" borderId="36" xfId="0" applyFont="1" applyFill="1" applyBorder="1" applyAlignment="1">
      <alignment horizontal="center"/>
    </xf>
    <xf numFmtId="0" fontId="50" fillId="3" borderId="37" xfId="0" applyFont="1" applyFill="1" applyBorder="1" applyAlignment="1">
      <alignment horizontal="center"/>
    </xf>
    <xf numFmtId="0" fontId="50" fillId="3" borderId="46" xfId="0" applyFont="1" applyFill="1" applyBorder="1" applyAlignment="1">
      <alignment horizontal="center"/>
    </xf>
    <xf numFmtId="0" fontId="50" fillId="3" borderId="47" xfId="0" applyFont="1" applyFill="1" applyBorder="1" applyAlignment="1">
      <alignment horizontal="center"/>
    </xf>
    <xf numFmtId="0" fontId="50" fillId="3" borderId="48" xfId="0" applyFont="1" applyFill="1" applyBorder="1" applyAlignment="1">
      <alignment horizontal="center"/>
    </xf>
    <xf numFmtId="0" fontId="81" fillId="3" borderId="0" xfId="2" applyFont="1" applyFill="1" applyAlignment="1">
      <alignment horizontal="center" vertical="center" wrapText="1"/>
    </xf>
    <xf numFmtId="0" fontId="81" fillId="3" borderId="0" xfId="2" applyFont="1" applyFill="1" applyAlignment="1">
      <alignment horizontal="center" vertical="center"/>
    </xf>
    <xf numFmtId="0" fontId="65" fillId="5" borderId="35" xfId="2" applyFont="1" applyFill="1" applyBorder="1" applyAlignment="1">
      <alignment horizontal="center"/>
    </xf>
    <xf numFmtId="0" fontId="65" fillId="5" borderId="36" xfId="2" applyFont="1" applyFill="1" applyBorder="1" applyAlignment="1">
      <alignment horizontal="center"/>
    </xf>
    <xf numFmtId="0" fontId="65" fillId="5" borderId="37" xfId="2" applyFont="1" applyFill="1" applyBorder="1" applyAlignment="1">
      <alignment horizontal="center"/>
    </xf>
    <xf numFmtId="0" fontId="66" fillId="5" borderId="67" xfId="2" applyFont="1" applyFill="1" applyBorder="1" applyAlignment="1" applyProtection="1">
      <alignment horizontal="center"/>
    </xf>
    <xf numFmtId="0" fontId="66" fillId="5" borderId="68" xfId="2" applyFont="1" applyFill="1" applyBorder="1" applyAlignment="1" applyProtection="1">
      <alignment horizontal="center"/>
    </xf>
    <xf numFmtId="0" fontId="5" fillId="4" borderId="88" xfId="2" applyFont="1" applyFill="1" applyBorder="1" applyAlignment="1" applyProtection="1">
      <alignment horizontal="center" vertical="center"/>
    </xf>
    <xf numFmtId="0" fontId="5" fillId="4" borderId="91" xfId="2" applyFont="1" applyFill="1" applyBorder="1" applyAlignment="1" applyProtection="1">
      <alignment horizontal="center" vertical="center"/>
    </xf>
    <xf numFmtId="0" fontId="3" fillId="4" borderId="89" xfId="2" applyFont="1" applyFill="1" applyBorder="1" applyAlignment="1" applyProtection="1">
      <alignment horizontal="center" vertical="center"/>
    </xf>
    <xf numFmtId="0" fontId="3" fillId="4" borderId="58" xfId="2" applyFont="1" applyFill="1" applyBorder="1" applyAlignment="1" applyProtection="1">
      <alignment horizontal="center" vertical="center"/>
    </xf>
    <xf numFmtId="0" fontId="5" fillId="4" borderId="89" xfId="2" applyFont="1" applyFill="1" applyBorder="1" applyAlignment="1" applyProtection="1">
      <alignment horizontal="center" vertical="center"/>
    </xf>
    <xf numFmtId="0" fontId="5" fillId="4" borderId="58" xfId="2" applyFont="1" applyFill="1" applyBorder="1" applyAlignment="1" applyProtection="1">
      <alignment horizontal="center" vertical="center"/>
    </xf>
    <xf numFmtId="0" fontId="3" fillId="6" borderId="89" xfId="2" applyFont="1" applyFill="1" applyBorder="1" applyAlignment="1" applyProtection="1">
      <alignment horizontal="center" vertical="center"/>
    </xf>
    <xf numFmtId="0" fontId="3" fillId="6" borderId="58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165" fontId="87" fillId="4" borderId="53" xfId="3" applyNumberFormat="1" applyFill="1" applyBorder="1" applyAlignment="1">
      <alignment horizontal="center" vertical="center"/>
    </xf>
    <xf numFmtId="0" fontId="69" fillId="4" borderId="89" xfId="2" applyFont="1" applyFill="1" applyBorder="1" applyAlignment="1" applyProtection="1">
      <alignment horizontal="center" vertical="center"/>
    </xf>
    <xf numFmtId="0" fontId="69" fillId="4" borderId="58" xfId="2" applyFont="1" applyFill="1" applyBorder="1" applyAlignment="1" applyProtection="1">
      <alignment horizontal="center" vertical="center"/>
    </xf>
    <xf numFmtId="0" fontId="69" fillId="4" borderId="59" xfId="2" applyFont="1" applyFill="1" applyBorder="1" applyAlignment="1" applyProtection="1">
      <alignment horizontal="center" vertical="center"/>
    </xf>
    <xf numFmtId="0" fontId="5" fillId="4" borderId="92" xfId="2" applyFont="1" applyFill="1" applyBorder="1" applyAlignment="1" applyProtection="1">
      <alignment horizontal="center" vertical="center"/>
    </xf>
    <xf numFmtId="0" fontId="3" fillId="6" borderId="93" xfId="2" applyFont="1" applyFill="1" applyBorder="1" applyAlignment="1" applyProtection="1">
      <alignment horizontal="center" vertical="center"/>
    </xf>
    <xf numFmtId="0" fontId="5" fillId="4" borderId="93" xfId="2" applyFont="1" applyFill="1" applyBorder="1" applyAlignment="1" applyProtection="1">
      <alignment horizontal="center" vertical="center"/>
    </xf>
    <xf numFmtId="0" fontId="3" fillId="4" borderId="93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84" fillId="4" borderId="89" xfId="2" applyFont="1" applyFill="1" applyBorder="1" applyAlignment="1" applyProtection="1">
      <alignment horizontal="center" vertical="center"/>
    </xf>
    <xf numFmtId="0" fontId="84" fillId="4" borderId="58" xfId="2" applyFont="1" applyFill="1" applyBorder="1" applyAlignment="1" applyProtection="1">
      <alignment horizontal="center" vertical="center"/>
    </xf>
    <xf numFmtId="0" fontId="2" fillId="4" borderId="53" xfId="2" applyFont="1" applyFill="1" applyBorder="1" applyAlignment="1" applyProtection="1">
      <alignment horizontal="center" vertical="center"/>
    </xf>
    <xf numFmtId="0" fontId="84" fillId="4" borderId="93" xfId="2" applyFont="1" applyFill="1" applyBorder="1" applyAlignment="1" applyProtection="1">
      <alignment horizontal="center" vertical="center"/>
    </xf>
    <xf numFmtId="0" fontId="5" fillId="4" borderId="65" xfId="2" applyFont="1" applyFill="1" applyBorder="1" applyAlignment="1" applyProtection="1">
      <alignment horizontal="center" vertical="center"/>
    </xf>
    <xf numFmtId="165" fontId="87" fillId="4" borderId="65" xfId="3" applyNumberFormat="1" applyFill="1" applyBorder="1" applyAlignment="1">
      <alignment horizontal="center" vertical="center"/>
    </xf>
    <xf numFmtId="0" fontId="69" fillId="4" borderId="93" xfId="2" applyFont="1" applyFill="1" applyBorder="1" applyAlignment="1" applyProtection="1">
      <alignment horizontal="center" vertical="center"/>
    </xf>
    <xf numFmtId="0" fontId="98" fillId="4" borderId="53" xfId="2" applyFont="1" applyFill="1" applyBorder="1" applyAlignment="1" applyProtection="1">
      <alignment horizontal="center" vertical="center" wrapText="1"/>
    </xf>
    <xf numFmtId="0" fontId="98" fillId="4" borderId="65" xfId="2" applyFont="1" applyFill="1" applyBorder="1" applyAlignment="1" applyProtection="1">
      <alignment horizontal="center" vertical="center" wrapText="1"/>
    </xf>
    <xf numFmtId="0" fontId="97" fillId="4" borderId="89" xfId="2" applyFont="1" applyFill="1" applyBorder="1" applyAlignment="1" applyProtection="1">
      <alignment horizontal="center" vertical="center" wrapText="1"/>
    </xf>
    <xf numFmtId="0" fontId="78" fillId="4" borderId="94" xfId="2" applyFont="1" applyFill="1" applyBorder="1" applyAlignment="1" applyProtection="1">
      <alignment horizontal="center" vertical="center"/>
    </xf>
    <xf numFmtId="0" fontId="3" fillId="4" borderId="88" xfId="2" applyFont="1" applyFill="1" applyBorder="1" applyAlignment="1" applyProtection="1">
      <alignment horizontal="center" vertical="center"/>
    </xf>
    <xf numFmtId="0" fontId="66" fillId="5" borderId="9" xfId="0" applyFont="1" applyFill="1" applyBorder="1" applyAlignment="1" applyProtection="1">
      <alignment horizontal="center"/>
    </xf>
    <xf numFmtId="0" fontId="80" fillId="5" borderId="9" xfId="0" applyFont="1" applyFill="1" applyBorder="1" applyAlignment="1" applyProtection="1">
      <alignment horizontal="left"/>
    </xf>
    <xf numFmtId="0" fontId="31" fillId="5" borderId="9" xfId="0" applyFont="1" applyFill="1" applyBorder="1" applyAlignment="1" applyProtection="1">
      <alignment horizontal="center"/>
    </xf>
    <xf numFmtId="0" fontId="43" fillId="5" borderId="9" xfId="0" applyFont="1" applyFill="1" applyBorder="1" applyAlignment="1" applyProtection="1">
      <alignment horizontal="left"/>
    </xf>
    <xf numFmtId="0" fontId="48" fillId="4" borderId="0" xfId="0" applyFont="1" applyFill="1" applyBorder="1" applyAlignment="1" applyProtection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1" fillId="5" borderId="9" xfId="0" applyFont="1" applyFill="1" applyBorder="1" applyAlignment="1" applyProtection="1">
      <alignment horizontal="center" vertical="center"/>
    </xf>
    <xf numFmtId="0" fontId="43" fillId="5" borderId="9" xfId="0" applyFont="1" applyFill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right" vertical="center"/>
    </xf>
    <xf numFmtId="0" fontId="8" fillId="0" borderId="23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45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797719</xdr:colOff>
      <xdr:row>0</xdr:row>
      <xdr:rowOff>357187</xdr:rowOff>
    </xdr:from>
    <xdr:to>
      <xdr:col>16</xdr:col>
      <xdr:colOff>750094</xdr:colOff>
      <xdr:row>1</xdr:row>
      <xdr:rowOff>661987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357187"/>
          <a:ext cx="1452563" cy="123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47625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797719</xdr:colOff>
      <xdr:row>0</xdr:row>
      <xdr:rowOff>357187</xdr:rowOff>
    </xdr:from>
    <xdr:to>
      <xdr:col>16</xdr:col>
      <xdr:colOff>750094</xdr:colOff>
      <xdr:row>1</xdr:row>
      <xdr:rowOff>661987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3619" y="357187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21350" y="47625"/>
          <a:ext cx="1476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797719</xdr:colOff>
      <xdr:row>0</xdr:row>
      <xdr:rowOff>357187</xdr:rowOff>
    </xdr:from>
    <xdr:to>
      <xdr:col>16</xdr:col>
      <xdr:colOff>750094</xdr:colOff>
      <xdr:row>1</xdr:row>
      <xdr:rowOff>661987</xdr:rowOff>
    </xdr:to>
    <xdr:pic>
      <xdr:nvPicPr>
        <xdr:cNvPr id="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8244" y="357187"/>
          <a:ext cx="1847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53" t="s">
        <v>66</v>
      </c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5" x14ac:dyDescent="0.2">
      <c r="B3" s="354" t="s">
        <v>61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25.5" thickBot="1" x14ac:dyDescent="0.35"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57" t="s">
        <v>50</v>
      </c>
      <c r="J9" s="358"/>
      <c r="K9" s="359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56" t="s">
        <v>11</v>
      </c>
      <c r="B13" s="356"/>
      <c r="C13" s="356"/>
      <c r="D13" s="356"/>
      <c r="E13" s="356"/>
      <c r="F13" s="36"/>
      <c r="J13" s="11"/>
      <c r="K13" s="9"/>
    </row>
    <row r="14" spans="1:11" x14ac:dyDescent="0.2">
      <c r="H14" s="12"/>
    </row>
    <row r="15" spans="1:11" x14ac:dyDescent="0.2">
      <c r="E15" s="350"/>
      <c r="F15" s="351"/>
      <c r="G15" s="351"/>
      <c r="H15" s="29"/>
    </row>
    <row r="16" spans="1:11" x14ac:dyDescent="0.2">
      <c r="F16" s="28"/>
      <c r="H16" s="30"/>
    </row>
    <row r="17" spans="5:7" x14ac:dyDescent="0.2">
      <c r="E17" s="352"/>
      <c r="F17" s="352"/>
      <c r="G17" s="352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6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452" t="s">
        <v>67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42303</v>
      </c>
      <c r="M4" s="136">
        <f ca="1">NOW()</f>
        <v>42303.517068981484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00" t="s">
        <v>62</v>
      </c>
      <c r="C5" s="500"/>
      <c r="D5" s="500"/>
      <c r="E5" s="500" t="s">
        <v>38</v>
      </c>
      <c r="F5" s="500"/>
      <c r="G5" s="501" t="s">
        <v>39</v>
      </c>
      <c r="H5" s="501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A -'!$H$31:$H$34)</f>
        <v>0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A -'!H31=0,'- A -'!G31&lt;&gt;""),"1ero Grupo A",'- A -'!G31)</f>
        <v>1ero Grupo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A -'!H32=0,'- A -'!G32&lt;&gt;""),"2do Grupo A",'- A -'!G32)</f>
        <v>2do Grupo 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A -'!H32=0,'- A -'!G32&lt;&gt;""),"2do Grupo A",'- A -'!G32)</f>
        <v>2do Grupo 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12</v>
      </c>
      <c r="S26" s="149">
        <f ca="1">MINUTE(M4)</f>
        <v>24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0.51666666666666672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6" type="noConversion"/>
  <conditionalFormatting sqref="G7 G9">
    <cfRule type="expression" dxfId="43" priority="1" stopIfTrue="1">
      <formula>IF(AND($F$7=$F$9,$F$7&lt;&gt;"",$F$9&lt;&gt;""),1,0)</formula>
    </cfRule>
  </conditionalFormatting>
  <conditionalFormatting sqref="G11 G13">
    <cfRule type="expression" dxfId="42" priority="2" stopIfTrue="1">
      <formula>IF(AND($F$11=$F$13,$F$11&lt;&gt;"",$F$13&lt;&gt;""),1,0)</formula>
    </cfRule>
  </conditionalFormatting>
  <conditionalFormatting sqref="G15 G17">
    <cfRule type="expression" dxfId="41" priority="3" stopIfTrue="1">
      <formula>IF(AND($F$15=$F$17,$F$15&lt;&gt;"",$F$17&lt;&gt;""),1,0)</formula>
    </cfRule>
  </conditionalFormatting>
  <conditionalFormatting sqref="G19 G21">
    <cfRule type="expression" dxfId="40" priority="4" stopIfTrue="1">
      <formula>IF(AND($F$19=$F$21,$F$19&lt;&gt;"",$F$21&lt;&gt;""),1,0)</formula>
    </cfRule>
  </conditionalFormatting>
  <conditionalFormatting sqref="G25 G23">
    <cfRule type="expression" dxfId="39" priority="5" stopIfTrue="1">
      <formula>IF(AND($F$23=$F$25,$F$23&lt;&gt;"",$F$25&lt;&gt;""),1,0)</formula>
    </cfRule>
  </conditionalFormatting>
  <conditionalFormatting sqref="G29 G31">
    <cfRule type="expression" dxfId="38" priority="6" stopIfTrue="1">
      <formula>IF(AND($F$29=$F$31,$F$29&lt;&gt;"",$F$31&lt;&gt;""),1,0)</formula>
    </cfRule>
  </conditionalFormatting>
  <conditionalFormatting sqref="G33 G35">
    <cfRule type="expression" dxfId="37" priority="7" stopIfTrue="1">
      <formula>IF(AND($F$33=$F$35,$F$33&lt;&gt;"",$F$35&lt;&gt;""),1,0)</formula>
    </cfRule>
  </conditionalFormatting>
  <conditionalFormatting sqref="G37 G39">
    <cfRule type="expression" dxfId="36" priority="8" stopIfTrue="1">
      <formula>IF(AND($F$37=$F$39,$F$37&lt;&gt;"",$F$39&lt;&gt;""),1,0)</formula>
    </cfRule>
  </conditionalFormatting>
  <conditionalFormatting sqref="A8:E8 D24 C11:C12 D16 D34">
    <cfRule type="expression" dxfId="35" priority="9" stopIfTrue="1">
      <formula>IF(OR($E$8="en juego",$E$8="hoy!"),1,0)</formula>
    </cfRule>
  </conditionalFormatting>
  <conditionalFormatting sqref="A38:B38 E38">
    <cfRule type="expression" dxfId="34" priority="10" stopIfTrue="1">
      <formula>IF(OR($E$38="en juego",$E$38="hoy!"),1,0)</formula>
    </cfRule>
  </conditionalFormatting>
  <conditionalFormatting sqref="A34:C34 E34 C38">
    <cfRule type="expression" dxfId="33" priority="11" stopIfTrue="1">
      <formula>IF(OR($E$34="en juego",$E$34="hoy!"),1,0)</formula>
    </cfRule>
  </conditionalFormatting>
  <conditionalFormatting sqref="A30:B30 E30">
    <cfRule type="expression" dxfId="32" priority="12" stopIfTrue="1">
      <formula>IF(OR($E$30="en juego",$E$30="hoy!"),1,0)</formula>
    </cfRule>
  </conditionalFormatting>
  <conditionalFormatting sqref="A24:C24 E24 C30">
    <cfRule type="expression" dxfId="31" priority="13" stopIfTrue="1">
      <formula>IF(OR($E$24="en juego",$E$24="hoy!"),1,0)</formula>
    </cfRule>
  </conditionalFormatting>
  <conditionalFormatting sqref="A20:B20 E20">
    <cfRule type="expression" dxfId="30" priority="14" stopIfTrue="1">
      <formula>IF(OR($E$20="en juego",$E$20="hoy!"),1,0)</formula>
    </cfRule>
  </conditionalFormatting>
  <conditionalFormatting sqref="A16:C16 E16 C20">
    <cfRule type="expression" dxfId="29" priority="15" stopIfTrue="1">
      <formula>IF(OR($E$16="en juego",$E$16="hoy!"),1,0)</formula>
    </cfRule>
  </conditionalFormatting>
  <conditionalFormatting sqref="A12:B12 D12:E12 D30 D20 D38">
    <cfRule type="expression" dxfId="28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452" t="s">
        <v>68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42303</v>
      </c>
      <c r="M4" s="194">
        <f ca="1">NOW()</f>
        <v>42303.517068981484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108</v>
      </c>
      <c r="C5" s="181" t="s">
        <v>109</v>
      </c>
      <c r="D5" s="181" t="s">
        <v>110</v>
      </c>
      <c r="E5" s="502" t="s">
        <v>63</v>
      </c>
      <c r="F5" s="502"/>
      <c r="G5" s="503" t="s">
        <v>64</v>
      </c>
      <c r="H5" s="503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A -'!H31=0,'- A -'!G31&lt;&gt;""),"1ero Grupo A",'- A -'!G31)</f>
        <v>1ero Grupo A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104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1ero Grupo A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A -'!H32=0,'- A -'!G32&lt;&gt;""),"2do Grupo A",'- A -'!G32)</f>
        <v>2do Grupo A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104</v>
      </c>
      <c r="C12" s="184">
        <v>41600</v>
      </c>
      <c r="D12" s="183" t="s">
        <v>107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2do Grupo 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105</v>
      </c>
      <c r="C16" s="184">
        <v>41600</v>
      </c>
      <c r="D16" s="183" t="s">
        <v>107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A -'!H34=0,'- A -'!G34&lt;&gt;""),"4To Grupo A",'- A -'!G34)</f>
        <v>4To Grupo A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104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A -'!H33=0,'- A -'!G33&lt;&gt;""),"3ro Grupo A",'- A -'!G33)</f>
        <v>3ro Grupo A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12</v>
      </c>
      <c r="S23" s="131">
        <f ca="1">MINUTE(M4)</f>
        <v>24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0.51666666666666672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6" type="noConversion"/>
  <conditionalFormatting sqref="G7 G9">
    <cfRule type="expression" dxfId="27" priority="8" stopIfTrue="1">
      <formula>IF(AND($F$7=$F$9,$F$7&lt;&gt;"",$F$9&lt;&gt;""),1,0)</formula>
    </cfRule>
  </conditionalFormatting>
  <conditionalFormatting sqref="G11 G13">
    <cfRule type="expression" dxfId="26" priority="9" stopIfTrue="1">
      <formula>IF(AND($F$11=$F$13,$F$11&lt;&gt;"",$F$13&lt;&gt;""),1,0)</formula>
    </cfRule>
  </conditionalFormatting>
  <conditionalFormatting sqref="G15 G17">
    <cfRule type="expression" dxfId="25" priority="10" stopIfTrue="1">
      <formula>IF(AND($F$15=$F$17,$F$15&lt;&gt;"",$F$17&lt;&gt;""),1,0)</formula>
    </cfRule>
  </conditionalFormatting>
  <conditionalFormatting sqref="G19 G21">
    <cfRule type="expression" dxfId="24" priority="11" stopIfTrue="1">
      <formula>IF(AND($F$19=$F$21,$F$19&lt;&gt;"",$F$21&lt;&gt;""),1,0)</formula>
    </cfRule>
  </conditionalFormatting>
  <conditionalFormatting sqref="A8 C8:E8 C12">
    <cfRule type="expression" dxfId="23" priority="12" stopIfTrue="1">
      <formula>IF(OR($E$8="en juego",$E$8="hoy!"),1,0)</formula>
    </cfRule>
  </conditionalFormatting>
  <conditionalFormatting sqref="A12 D12:E12 D20">
    <cfRule type="expression" dxfId="22" priority="13" stopIfTrue="1">
      <formula>IF(OR($E$12="en juego",$E$12="hoy!"),1,0)</formula>
    </cfRule>
  </conditionalFormatting>
  <conditionalFormatting sqref="A16 E16">
    <cfRule type="expression" dxfId="21" priority="14" stopIfTrue="1">
      <formula>IF(OR($E$16="en juego",$E$16="hoy!"),1,0)</formula>
    </cfRule>
  </conditionalFormatting>
  <conditionalFormatting sqref="A20:B20 E20">
    <cfRule type="expression" dxfId="20" priority="15" stopIfTrue="1">
      <formula>IF(OR($E$20="en juego",$E$20="hoy!"),1,0)</formula>
    </cfRule>
  </conditionalFormatting>
  <conditionalFormatting sqref="D16">
    <cfRule type="expression" dxfId="19" priority="6" stopIfTrue="1">
      <formula>IF(OR($E$12="en juego",$E$12="hoy!"),1,0)</formula>
    </cfRule>
  </conditionalFormatting>
  <conditionalFormatting sqref="B16">
    <cfRule type="expression" dxfId="18" priority="5" stopIfTrue="1">
      <formula>IF(OR($E$20="en juego",$E$20="hoy!"),1,0)</formula>
    </cfRule>
  </conditionalFormatting>
  <conditionalFormatting sqref="B12">
    <cfRule type="expression" dxfId="17" priority="4" stopIfTrue="1">
      <formula>IF(OR($E$20="en juego",$E$20="hoy!"),1,0)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6">
    <cfRule type="expression" dxfId="15" priority="2" stopIfTrue="1">
      <formula>IF(OR($E$8="en juego",$E$8="hoy!"),1,0)</formula>
    </cfRule>
  </conditionalFormatting>
  <conditionalFormatting sqref="C20">
    <cfRule type="expression" dxfId="14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452" t="s">
        <v>96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42303</v>
      </c>
      <c r="M4" s="194">
        <f ca="1">NOW()</f>
        <v>42303.517068981484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108</v>
      </c>
      <c r="C5" s="181" t="s">
        <v>109</v>
      </c>
      <c r="D5" s="181" t="s">
        <v>110</v>
      </c>
      <c r="E5" s="500" t="s">
        <v>63</v>
      </c>
      <c r="F5" s="500"/>
      <c r="G5" s="501" t="s">
        <v>64</v>
      </c>
      <c r="H5" s="501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1ero Grupo 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104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2do Grupo A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106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12</v>
      </c>
      <c r="S23" s="115">
        <f ca="1">MINUTE(M4)</f>
        <v>24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0.51666666666666672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6" type="noConversion"/>
  <conditionalFormatting sqref="G7 G9">
    <cfRule type="expression" dxfId="13" priority="6" stopIfTrue="1">
      <formula>IF(AND($F$7=$F$9,$F$7&lt;&gt;"",$F$9&lt;&gt;""),1,0)</formula>
    </cfRule>
  </conditionalFormatting>
  <conditionalFormatting sqref="G11 G13">
    <cfRule type="expression" dxfId="12" priority="7" stopIfTrue="1">
      <formula>IF(AND($F$11=$F$13,$F$11&lt;&gt;"",$F$13&lt;&gt;""),1,0)</formula>
    </cfRule>
  </conditionalFormatting>
  <conditionalFormatting sqref="A8 E8">
    <cfRule type="expression" dxfId="11" priority="8" stopIfTrue="1">
      <formula>IF(OR($E$8="hoy!",$E$8="en juego"),1,0)</formula>
    </cfRule>
  </conditionalFormatting>
  <conditionalFormatting sqref="A12 E12">
    <cfRule type="expression" dxfId="10" priority="9" stopIfTrue="1">
      <formula>IF(OR($E$12="hoy!",$E$12="en juego"),1,0)</formula>
    </cfRule>
  </conditionalFormatting>
  <conditionalFormatting sqref="C8:D8">
    <cfRule type="expression" dxfId="9" priority="4" stopIfTrue="1">
      <formula>IF(OR($E$8="en juego",$E$8="hoy!"),1,0)</formula>
    </cfRule>
  </conditionalFormatting>
  <conditionalFormatting sqref="B8">
    <cfRule type="expression" dxfId="8" priority="3" stopIfTrue="1">
      <formula>IF(OR($E$20="en juego",$E$20="hoy!"),1,0)</formula>
    </cfRule>
  </conditionalFormatting>
  <conditionalFormatting sqref="C12:D12">
    <cfRule type="expression" dxfId="7" priority="2" stopIfTrue="1">
      <formula>IF(OR($E$8="en juego",$E$8="hoy!"),1,0)</formula>
    </cfRule>
  </conditionalFormatting>
  <conditionalFormatting sqref="B12">
    <cfRule type="expression" dxfId="6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05" t="s">
        <v>69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42303</v>
      </c>
      <c r="M4" s="194">
        <f ca="1">NOW()</f>
        <v>42303.517068981484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108</v>
      </c>
      <c r="C7" s="181" t="s">
        <v>109</v>
      </c>
      <c r="D7" s="181" t="s">
        <v>110</v>
      </c>
      <c r="E7" s="507" t="s">
        <v>38</v>
      </c>
      <c r="F7" s="507"/>
      <c r="G7" s="508" t="s">
        <v>39</v>
      </c>
      <c r="H7" s="508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104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04" t="e">
        <f ca="1">IF(OR(J10="CAMPEÓN",J10=""),"","CAMPEONES DE INGENIERIA 2013 II")</f>
        <v>#REF!</v>
      </c>
      <c r="J11" s="504"/>
      <c r="K11" s="504"/>
      <c r="L11" s="504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12</v>
      </c>
      <c r="S27" s="53">
        <f ca="1">MINUTE(M4)</f>
        <v>24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0.51666666666666672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6" type="noConversion"/>
  <conditionalFormatting sqref="G9 G11">
    <cfRule type="expression" dxfId="5" priority="5" stopIfTrue="1">
      <formula>IF(AND($F$9=$F$11,$F$9&lt;&gt;"",$F$11&lt;&gt;""),1,0)</formula>
    </cfRule>
  </conditionalFormatting>
  <conditionalFormatting sqref="J10">
    <cfRule type="cellIs" dxfId="4" priority="6" stopIfTrue="1" operator="notEqual">
      <formula>"CAMPEON"</formula>
    </cfRule>
  </conditionalFormatting>
  <conditionalFormatting sqref="A9">
    <cfRule type="expression" dxfId="3" priority="3" stopIfTrue="1">
      <formula>IF(OR(#REF!="en juego",#REF!="hoy!"),1,0)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C10:D10">
    <cfRule type="expression" dxfId="1" priority="2" stopIfTrue="1">
      <formula>IF(OR($E$8="en juego",$E$8="hoy!"),1,0)</formula>
    </cfRule>
  </conditionalFormatting>
  <conditionalFormatting sqref="B10">
    <cfRule type="expression" dxfId="0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09" t="s">
        <v>3</v>
      </c>
      <c r="C2" s="510"/>
      <c r="D2" s="510"/>
      <c r="E2" s="510"/>
      <c r="F2" s="511"/>
      <c r="I2" s="509" t="s">
        <v>4</v>
      </c>
      <c r="J2" s="510"/>
      <c r="K2" s="510"/>
      <c r="L2" s="510"/>
      <c r="M2" s="511"/>
      <c r="P2" s="509" t="s">
        <v>5</v>
      </c>
      <c r="Q2" s="510"/>
      <c r="R2" s="510"/>
      <c r="S2" s="510"/>
      <c r="T2" s="511"/>
      <c r="W2" s="509" t="s">
        <v>6</v>
      </c>
      <c r="X2" s="510"/>
      <c r="Y2" s="510"/>
      <c r="Z2" s="510"/>
      <c r="AA2" s="511"/>
    </row>
    <row r="3" spans="2:27" ht="5.0999999999999996" customHeight="1" x14ac:dyDescent="0.2"/>
    <row r="4" spans="2:27" x14ac:dyDescent="0.2">
      <c r="B4" s="15" t="str">
        <f ca="1">'- A -'!B6</f>
        <v>LO IMPOSIBLE</v>
      </c>
      <c r="C4" s="31" t="str">
        <f>IF('- A -'!C6&lt;&gt;"",'- A -'!C6,"")</f>
        <v/>
      </c>
      <c r="D4" s="17"/>
      <c r="E4" s="31" t="str">
        <f>IF('- A -'!E6&lt;&gt;"",'- A -'!E6,"")</f>
        <v/>
      </c>
      <c r="F4" s="16" t="str">
        <f ca="1">'- A -'!F6</f>
        <v>BLACK EAGLES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A -'!B7</f>
        <v>FAC. ING. VOLLEY</v>
      </c>
      <c r="C6" s="31" t="str">
        <f>IF('- A -'!C7&lt;&gt;"",'- A -'!C7,"")</f>
        <v/>
      </c>
      <c r="D6" s="17"/>
      <c r="E6" s="31" t="str">
        <f>IF('- A -'!E7&lt;&gt;"",'- A -'!E7,"")</f>
        <v/>
      </c>
      <c r="F6" s="16" t="str">
        <f ca="1">'- A -'!F7</f>
        <v>AGRONOMÍA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A -'!B8</f>
        <v>RUSKAYA</v>
      </c>
      <c r="C8" s="31" t="str">
        <f>IF('- A -'!C8&lt;&gt;"",'- A -'!C8,"")</f>
        <v/>
      </c>
      <c r="D8" s="17"/>
      <c r="E8" s="31" t="str">
        <f>IF('- A -'!E8&lt;&gt;"",'- A -'!E8,"")</f>
        <v/>
      </c>
      <c r="F8" s="16" t="str">
        <f ca="1">'- A -'!F8</f>
        <v>ISÓTOPOS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A -'!B9</f>
        <v>LO IMPOSIBLE</v>
      </c>
      <c r="C10" s="31" t="str">
        <f>IF('- A -'!C9&lt;&gt;"",'- A -'!C9,"")</f>
        <v/>
      </c>
      <c r="D10" s="17"/>
      <c r="E10" s="31" t="str">
        <f>IF('- A -'!E9&lt;&gt;"",'- A -'!E9,"")</f>
        <v/>
      </c>
      <c r="F10" s="16" t="str">
        <f ca="1">'- A -'!F9</f>
        <v>FAC. ING. VOLLEY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A -'!B10</f>
        <v>BLACK EAGLES</v>
      </c>
      <c r="C12" s="31" t="str">
        <f>IF('- A -'!C10&lt;&gt;"",'- A -'!C10,"")</f>
        <v/>
      </c>
      <c r="D12" s="17"/>
      <c r="E12" s="31" t="str">
        <f>IF('- A -'!E10&lt;&gt;"",'- A -'!E10,"")</f>
        <v/>
      </c>
      <c r="F12" s="16" t="str">
        <f ca="1">'- A -'!F10</f>
        <v>RUSKAYA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A -'!B11</f>
        <v>AGRONOMÍA</v>
      </c>
      <c r="C14" s="31" t="str">
        <f>IF('- A -'!C11&lt;&gt;"",'- A -'!C11,"")</f>
        <v/>
      </c>
      <c r="D14" s="17"/>
      <c r="E14" s="31" t="str">
        <f>IF('- A -'!E11&lt;&gt;"",'- A -'!E11,"")</f>
        <v/>
      </c>
      <c r="F14" s="16" t="str">
        <f ca="1">'- A -'!F11</f>
        <v>ISÓTOPOS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09" t="s">
        <v>10</v>
      </c>
      <c r="C16" s="510"/>
      <c r="D16" s="510"/>
      <c r="E16" s="510"/>
      <c r="F16" s="511"/>
      <c r="I16" s="509" t="s">
        <v>9</v>
      </c>
      <c r="J16" s="510"/>
      <c r="K16" s="510"/>
      <c r="L16" s="510"/>
      <c r="M16" s="511"/>
      <c r="P16" s="509" t="s">
        <v>8</v>
      </c>
      <c r="Q16" s="510"/>
      <c r="R16" s="510"/>
      <c r="S16" s="510"/>
      <c r="T16" s="511"/>
      <c r="W16" s="509" t="s">
        <v>7</v>
      </c>
      <c r="X16" s="510"/>
      <c r="Y16" s="510"/>
      <c r="Z16" s="510"/>
      <c r="AA16" s="511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09" t="s">
        <v>48</v>
      </c>
      <c r="C30" s="510"/>
      <c r="D30" s="510"/>
      <c r="E30" s="510"/>
      <c r="F30" s="511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20"/>
      <c r="C32" s="520"/>
      <c r="E32" s="520"/>
      <c r="F32" s="520"/>
      <c r="I32" s="509" t="s">
        <v>0</v>
      </c>
      <c r="J32" s="510"/>
      <c r="K32" s="510"/>
      <c r="L32" s="510"/>
      <c r="M32" s="511"/>
    </row>
    <row r="33" spans="2:30" s="15" customFormat="1" ht="6" customHeight="1" x14ac:dyDescent="0.2">
      <c r="B33" s="512" t="str">
        <f ca="1">'Octavos de Final'!E7</f>
        <v>1ero Grupo A</v>
      </c>
      <c r="C33" s="518" t="str">
        <f>IF('Octavos de Final'!F7&lt;&gt;"",'Octavos de Final'!F7,"")</f>
        <v/>
      </c>
      <c r="D33" s="17"/>
      <c r="E33" s="516" t="str">
        <f>IF('Octavos de Final'!F9&lt;&gt;"",'Octavos de Final'!F9,"")</f>
        <v/>
      </c>
      <c r="F33" s="514" t="str">
        <f>'Octavos de Final'!E9</f>
        <v>MULAX F.C.</v>
      </c>
      <c r="G33" s="23"/>
    </row>
    <row r="34" spans="2:30" s="15" customFormat="1" ht="6" customHeight="1" x14ac:dyDescent="0.2">
      <c r="B34" s="513"/>
      <c r="C34" s="519"/>
      <c r="D34" s="17"/>
      <c r="E34" s="517"/>
      <c r="F34" s="515"/>
      <c r="G34" s="21"/>
    </row>
    <row r="35" spans="2:30" s="15" customFormat="1" ht="6" customHeight="1" x14ac:dyDescent="0.2">
      <c r="B35" s="17"/>
      <c r="F35" s="17"/>
      <c r="G35" s="22"/>
      <c r="H35" s="23"/>
      <c r="I35" s="512" t="str">
        <f ca="1">'Cuartos de Final'!E7</f>
        <v>1ero Grupo A</v>
      </c>
      <c r="J35" s="518">
        <f>IF('Cuartos de Final'!F7&lt;&gt;"",'Cuartos de Final'!F7,"")</f>
        <v>1</v>
      </c>
      <c r="K35" s="27"/>
      <c r="L35" s="518">
        <f>IF('Cuartos de Final'!F9&lt;&gt;"",'Cuartos de Final'!F9,"")</f>
        <v>0</v>
      </c>
      <c r="M35" s="521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13"/>
      <c r="J36" s="519"/>
      <c r="K36" s="27"/>
      <c r="L36" s="519"/>
      <c r="M36" s="522"/>
      <c r="N36" s="21"/>
    </row>
    <row r="37" spans="2:30" s="15" customFormat="1" ht="12.75" customHeight="1" thickBot="1" x14ac:dyDescent="0.25">
      <c r="B37" s="520"/>
      <c r="C37" s="520"/>
      <c r="E37" s="520"/>
      <c r="F37" s="520"/>
      <c r="G37" s="22"/>
      <c r="I37" s="32"/>
      <c r="J37" s="32"/>
      <c r="K37" s="32"/>
      <c r="L37" s="32"/>
      <c r="M37" s="32"/>
      <c r="N37" s="22"/>
      <c r="P37" s="509" t="s">
        <v>1</v>
      </c>
      <c r="Q37" s="510"/>
      <c r="R37" s="510"/>
      <c r="S37" s="510"/>
      <c r="T37" s="511"/>
    </row>
    <row r="38" spans="2:30" s="15" customFormat="1" ht="6" customHeight="1" x14ac:dyDescent="0.2">
      <c r="B38" s="512" t="str">
        <f ca="1">'Octavos de Final'!E11</f>
        <v>2do Grupo A</v>
      </c>
      <c r="C38" s="518" t="str">
        <f>IF('Octavos de Final'!F11&lt;&gt;"",'Octavos de Final'!F11,"")</f>
        <v/>
      </c>
      <c r="D38" s="17"/>
      <c r="E38" s="516" t="str">
        <f>IF('Octavos de Final'!F13&lt;&gt;"",'Octavos de Final'!F13,"")</f>
        <v/>
      </c>
      <c r="F38" s="514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13"/>
      <c r="C39" s="519"/>
      <c r="D39" s="17"/>
      <c r="E39" s="517"/>
      <c r="F39" s="515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12" t="str">
        <f ca="1">Semifinal!E7</f>
        <v>1ero Grupo A</v>
      </c>
      <c r="Q40" s="518" t="str">
        <f>IF(Semifinal!F7&lt;&gt;"",Semifinal!F7,"")</f>
        <v/>
      </c>
      <c r="R40" s="27"/>
      <c r="S40" s="518" t="str">
        <f>IF(Semifinal!F9&lt;&gt;"",Semifinal!F9,"")</f>
        <v/>
      </c>
      <c r="T40" s="521" t="str">
        <f ca="1">Semifinal!E9</f>
        <v>2do Grupo A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13"/>
      <c r="Q41" s="519"/>
      <c r="R41" s="27"/>
      <c r="S41" s="519"/>
      <c r="T41" s="522"/>
      <c r="U41" s="21"/>
    </row>
    <row r="42" spans="2:30" s="15" customFormat="1" ht="12.75" customHeight="1" x14ac:dyDescent="0.2">
      <c r="B42" s="520"/>
      <c r="C42" s="520"/>
      <c r="E42" s="520"/>
      <c r="F42" s="520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12" t="e">
        <f>'Octavos de Final'!E23</f>
        <v>#REF!</v>
      </c>
      <c r="C43" s="518" t="str">
        <f>IF('Octavos de Final'!F23&lt;&gt;"",'Octavos de Final'!F23,"")</f>
        <v/>
      </c>
      <c r="D43" s="17"/>
      <c r="E43" s="516" t="str">
        <f>IF('Octavos de Final'!F25&lt;&gt;"",'Octavos de Final'!F25,"")</f>
        <v/>
      </c>
      <c r="F43" s="514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13"/>
      <c r="C44" s="519"/>
      <c r="D44" s="17"/>
      <c r="E44" s="517"/>
      <c r="F44" s="515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12" t="str">
        <f ca="1">'Cuartos de Final'!E11</f>
        <v>2do Grupo A</v>
      </c>
      <c r="J45" s="518">
        <f>IF('Cuartos de Final'!F11&lt;&gt;"",'Cuartos de Final'!F11,"")</f>
        <v>1</v>
      </c>
      <c r="K45" s="27"/>
      <c r="L45" s="518">
        <f>IF('Cuartos de Final'!F13&lt;&gt;"",'Cuartos de Final'!F13,"")</f>
        <v>0</v>
      </c>
      <c r="M45" s="521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30" t="s">
        <v>2</v>
      </c>
      <c r="X45" s="531"/>
      <c r="Y45" s="531"/>
      <c r="Z45" s="531"/>
      <c r="AA45" s="532"/>
      <c r="AC45" s="536"/>
      <c r="AD45" s="536"/>
    </row>
    <row r="46" spans="2:30" s="15" customFormat="1" ht="6" customHeight="1" thickBot="1" x14ac:dyDescent="0.25">
      <c r="B46" s="17"/>
      <c r="F46" s="17"/>
      <c r="G46" s="22"/>
      <c r="I46" s="513"/>
      <c r="J46" s="519"/>
      <c r="K46" s="27"/>
      <c r="L46" s="519"/>
      <c r="M46" s="522"/>
      <c r="P46" s="32"/>
      <c r="Q46" s="32"/>
      <c r="R46" s="32"/>
      <c r="S46" s="32"/>
      <c r="T46" s="32"/>
      <c r="U46" s="22"/>
      <c r="W46" s="533"/>
      <c r="X46" s="534"/>
      <c r="Y46" s="534"/>
      <c r="Z46" s="534"/>
      <c r="AA46" s="535"/>
      <c r="AC46" s="536"/>
      <c r="AD46" s="536"/>
    </row>
    <row r="47" spans="2:30" s="15" customFormat="1" ht="12.75" customHeight="1" x14ac:dyDescent="0.2">
      <c r="B47" s="520"/>
      <c r="C47" s="520"/>
      <c r="E47" s="520"/>
      <c r="F47" s="520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37" t="s">
        <v>57</v>
      </c>
      <c r="AD47" s="537"/>
    </row>
    <row r="48" spans="2:30" s="15" customFormat="1" ht="6" customHeight="1" x14ac:dyDescent="0.2">
      <c r="B48" s="512" t="e">
        <f>'Octavos de Final'!E29</f>
        <v>#REF!</v>
      </c>
      <c r="C48" s="518" t="str">
        <f>IF('Octavos de Final'!F29&lt;&gt;"",'Octavos de Final'!F29,"")</f>
        <v/>
      </c>
      <c r="D48" s="17"/>
      <c r="E48" s="516" t="str">
        <f>IF('Octavos de Final'!F31&lt;&gt;"",'Octavos de Final'!F31,"")</f>
        <v/>
      </c>
      <c r="F48" s="514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12" t="str">
        <f ca="1">FINAL!E9</f>
        <v>GSF1</v>
      </c>
      <c r="X48" s="518" t="str">
        <f>IF(FINAL!F9&lt;&gt;"",FINAL!F9,"")</f>
        <v/>
      </c>
      <c r="Y48" s="27"/>
      <c r="Z48" s="518" t="str">
        <f>IF(FINAL!F11&lt;&gt;"",FINAL!F11,"")</f>
        <v/>
      </c>
      <c r="AA48" s="521" t="e">
        <f ca="1">FINAL!E11</f>
        <v>#REF!</v>
      </c>
      <c r="AB48" s="33"/>
      <c r="AC48" s="516" t="e">
        <f ca="1">FINAL!J10</f>
        <v>#REF!</v>
      </c>
      <c r="AD48" s="516"/>
    </row>
    <row r="49" spans="2:30" s="15" customFormat="1" ht="6" customHeight="1" x14ac:dyDescent="0.2">
      <c r="B49" s="513"/>
      <c r="C49" s="519"/>
      <c r="D49" s="17"/>
      <c r="E49" s="517"/>
      <c r="F49" s="515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13"/>
      <c r="X49" s="519"/>
      <c r="Y49" s="27"/>
      <c r="Z49" s="519"/>
      <c r="AA49" s="522"/>
      <c r="AB49" s="32"/>
      <c r="AC49" s="517"/>
      <c r="AD49" s="517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26"/>
      <c r="X51" s="526"/>
      <c r="Y51" s="526"/>
      <c r="Z51" s="526"/>
      <c r="AA51" s="526"/>
    </row>
    <row r="52" spans="2:30" s="15" customFormat="1" ht="12.75" customHeight="1" x14ac:dyDescent="0.2">
      <c r="B52" s="520"/>
      <c r="C52" s="520"/>
      <c r="E52" s="520"/>
      <c r="F52" s="520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12" t="e">
        <f ca="1">'Octavos de Final'!E15</f>
        <v>#REF!</v>
      </c>
      <c r="C53" s="518" t="str">
        <f>IF('Octavos de Final'!F15&lt;&gt;"",'Octavos de Final'!F15,"")</f>
        <v/>
      </c>
      <c r="D53" s="17"/>
      <c r="E53" s="516" t="str">
        <f>IF('Octavos de Final'!F17&lt;&gt;"",'Octavos de Final'!F17,"")</f>
        <v/>
      </c>
      <c r="F53" s="514" t="str">
        <f ca="1">'Octavos de Final'!E17</f>
        <v>2do Grupo 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27"/>
      <c r="X53" s="528"/>
      <c r="Y53" s="37"/>
      <c r="Z53" s="528"/>
      <c r="AA53" s="529"/>
    </row>
    <row r="54" spans="2:30" s="15" customFormat="1" ht="6" customHeight="1" x14ac:dyDescent="0.2">
      <c r="B54" s="513"/>
      <c r="C54" s="519"/>
      <c r="D54" s="17"/>
      <c r="E54" s="517"/>
      <c r="F54" s="515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27"/>
      <c r="X54" s="528"/>
      <c r="Y54" s="37"/>
      <c r="Z54" s="528"/>
      <c r="AA54" s="529"/>
    </row>
    <row r="55" spans="2:30" s="15" customFormat="1" ht="6" customHeight="1" x14ac:dyDescent="0.2">
      <c r="B55" s="17"/>
      <c r="F55" s="17"/>
      <c r="G55" s="22"/>
      <c r="H55" s="23"/>
      <c r="I55" s="512" t="e">
        <f ca="1">'Cuartos de Final'!E15</f>
        <v>#REF!</v>
      </c>
      <c r="J55" s="518">
        <f>IF('Cuartos de Final'!F15&lt;&gt;"",'Cuartos de Final'!F15,"")</f>
        <v>1</v>
      </c>
      <c r="K55" s="27"/>
      <c r="L55" s="518">
        <f>IF('Cuartos de Final'!F17&lt;&gt;"",'Cuartos de Final'!F17,"")</f>
        <v>2</v>
      </c>
      <c r="M55" s="521" t="str">
        <f ca="1">'Cuartos de Final'!E17</f>
        <v>4To Grupo A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13"/>
      <c r="J56" s="519"/>
      <c r="K56" s="27"/>
      <c r="L56" s="519"/>
      <c r="M56" s="522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20"/>
      <c r="C57" s="520"/>
      <c r="E57" s="520"/>
      <c r="F57" s="520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12" t="e">
        <f>'Octavos de Final'!E19</f>
        <v>#REF!</v>
      </c>
      <c r="C58" s="518" t="str">
        <f>IF('Octavos de Final'!F19&lt;&gt;"",'Octavos de Final'!F19,"")</f>
        <v/>
      </c>
      <c r="D58" s="17"/>
      <c r="E58" s="518" t="str">
        <f>IF('Octavos de Final'!F21&lt;&gt;"",'Octavos de Final'!F21,"")</f>
        <v/>
      </c>
      <c r="F58" s="521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13"/>
      <c r="C59" s="519"/>
      <c r="D59" s="17"/>
      <c r="E59" s="519"/>
      <c r="F59" s="522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12" t="e">
        <f ca="1">Semifinal!E11</f>
        <v>#REF!</v>
      </c>
      <c r="Q60" s="518" t="str">
        <f>IF(Semifinal!F11&lt;&gt;"",Semifinal!F11,"")</f>
        <v/>
      </c>
      <c r="R60" s="27"/>
      <c r="S60" s="518" t="str">
        <f>IF(Semifinal!F13&lt;&gt;"",Semifinal!F13,"")</f>
        <v/>
      </c>
      <c r="T60" s="521" t="e">
        <f ca="1">Semifinal!E13</f>
        <v>#REF!</v>
      </c>
      <c r="U60" s="20"/>
      <c r="AA60" s="525" t="s">
        <v>52</v>
      </c>
      <c r="AB60" s="525"/>
      <c r="AC60" s="525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13"/>
      <c r="Q61" s="519"/>
      <c r="R61" s="27"/>
      <c r="S61" s="519"/>
      <c r="T61" s="522"/>
      <c r="AA61" s="525"/>
      <c r="AB61" s="525"/>
      <c r="AC61" s="525"/>
    </row>
    <row r="62" spans="2:30" s="15" customFormat="1" ht="12.75" customHeight="1" x14ac:dyDescent="0.2">
      <c r="B62" s="520"/>
      <c r="C62" s="520"/>
      <c r="E62" s="520"/>
      <c r="F62" s="520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12" t="e">
        <f>'Octavos de Final'!E33</f>
        <v>#REF!</v>
      </c>
      <c r="C63" s="518" t="str">
        <f>IF('Octavos de Final'!F33&lt;&gt;"",'Octavos de Final'!F33,"")</f>
        <v/>
      </c>
      <c r="D63" s="17"/>
      <c r="E63" s="518" t="str">
        <f>IF('Octavos de Final'!F35&lt;&gt;"",'Octavos de Final'!F35,"")</f>
        <v/>
      </c>
      <c r="F63" s="521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13"/>
      <c r="C64" s="519"/>
      <c r="D64" s="17"/>
      <c r="E64" s="519"/>
      <c r="F64" s="522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12" t="e">
        <f ca="1">'Cuartos de Final'!E19</f>
        <v>#REF!</v>
      </c>
      <c r="J65" s="518">
        <f>IF('Cuartos de Final'!F19&lt;&gt;"",'Cuartos de Final'!F19,"")</f>
        <v>1</v>
      </c>
      <c r="K65" s="27"/>
      <c r="L65" s="518">
        <f>IF('Cuartos de Final'!F21&lt;&gt;"",'Cuartos de Final'!F21,"")</f>
        <v>0</v>
      </c>
      <c r="M65" s="521" t="str">
        <f ca="1">'Cuartos de Final'!E21</f>
        <v>3ro Grupo A</v>
      </c>
      <c r="N65" s="20"/>
    </row>
    <row r="66" spans="2:14" s="15" customFormat="1" ht="6" customHeight="1" x14ac:dyDescent="0.2">
      <c r="B66" s="17"/>
      <c r="F66" s="17"/>
      <c r="G66" s="22"/>
      <c r="I66" s="513"/>
      <c r="J66" s="519"/>
      <c r="K66" s="27"/>
      <c r="L66" s="519"/>
      <c r="M66" s="522"/>
    </row>
    <row r="67" spans="2:14" s="15" customFormat="1" ht="12.75" customHeight="1" x14ac:dyDescent="0.2">
      <c r="B67" s="520"/>
      <c r="C67" s="520"/>
      <c r="E67" s="520"/>
      <c r="F67" s="520"/>
      <c r="G67" s="22"/>
    </row>
    <row r="68" spans="2:14" ht="6" customHeight="1" x14ac:dyDescent="0.2">
      <c r="B68" s="512" t="e">
        <f>'Octavos de Final'!E37</f>
        <v>#REF!</v>
      </c>
      <c r="C68" s="523" t="str">
        <f>IF('Octavos de Final'!F37&lt;&gt;"",'Octavos de Final'!F37,"")</f>
        <v/>
      </c>
      <c r="D68" s="14"/>
      <c r="E68" s="523" t="str">
        <f>IF('Octavos de Final'!F39&lt;&gt;"",'Octavos de Final'!F39,"")</f>
        <v/>
      </c>
      <c r="F68" s="521" t="e">
        <f>'Octavos de Final'!E39</f>
        <v>#REF!</v>
      </c>
      <c r="G68" s="24"/>
    </row>
    <row r="69" spans="2:14" ht="6" customHeight="1" x14ac:dyDescent="0.2">
      <c r="B69" s="513"/>
      <c r="C69" s="524"/>
      <c r="D69" s="14"/>
      <c r="E69" s="524"/>
      <c r="F69" s="522"/>
    </row>
  </sheetData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phoneticPr fontId="16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38" t="s">
        <v>37</v>
      </c>
      <c r="B2" s="538"/>
      <c r="C2" s="538"/>
      <c r="D2" s="538"/>
      <c r="E2" s="538"/>
      <c r="G2" t="str">
        <f>IF('- A -'!Q7&lt;&gt;"",'- A -'!Q7,"")</f>
        <v>LO IMPOSIBLE</v>
      </c>
      <c r="N2" t="str">
        <f>IF('- A -'!Q9&lt;&gt;"",'- A -'!Q9,"")</f>
        <v>BLACK EAGLES</v>
      </c>
      <c r="U2" t="str">
        <f>IF('- A -'!Q11&lt;&gt;"",'- A -'!Q11,"")</f>
        <v>FAC. ING. VOLLEY</v>
      </c>
      <c r="AB2" t="str">
        <f>IF('- A -'!Q13&lt;&gt;"",'- A -'!Q13,"")</f>
        <v>AGRONOMÍA</v>
      </c>
      <c r="AI2" t="str">
        <f>IF('- A -'!Q15&lt;&gt;"",'- A -'!Q15,"")</f>
        <v>RUSKAYA</v>
      </c>
      <c r="AP2" t="str">
        <f>IF('- A -'!Q17&lt;&gt;"",'- A -'!Q17,"")</f>
        <v>ISÓTOPOS</v>
      </c>
      <c r="AW2" t="str">
        <f>IF('- A -'!Q19&lt;&gt;"",'- A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A -'!B6</f>
        <v>LO IMPOSIBLE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 ca="1">'- A -'!F6</f>
        <v>BLACK EAGLES</v>
      </c>
      <c r="F4" s="1">
        <f>COUNTBLANK('- A -'!C6:'- A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x14ac:dyDescent="0.2">
      <c r="A5" s="2" t="str">
        <f ca="1">'- A -'!B7</f>
        <v>FAC. ING. VOLLEY</v>
      </c>
      <c r="B5" s="179" t="str">
        <f>IF('- A -'!C7&lt;&gt;"",'- A -'!C7,"")</f>
        <v/>
      </c>
      <c r="C5" s="179" t="str">
        <f>'- A -'!D7</f>
        <v>-</v>
      </c>
      <c r="D5" s="179" t="str">
        <f>IF('- A -'!E7&lt;&gt;"",'- A -'!E7,"")</f>
        <v/>
      </c>
      <c r="E5" s="3" t="str">
        <f ca="1">'- A -'!F7</f>
        <v>AGRONOMÍA</v>
      </c>
      <c r="F5" s="1">
        <f>COUNTBLANK('- A -'!C7:'- A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si="28">IF(F5&gt;0,0,IF($A5=$AI$2,$B5,IF($E5=$AI$2,$D5,0)))</f>
        <v>0</v>
      </c>
      <c r="AN5">
        <f t="shared" ref="AN5:AN24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si="34">IF(F5&gt;0,0,IF($A5=$AP$2,$B5,IF($E5=$AP$2,$D5,0)))</f>
        <v>0</v>
      </c>
      <c r="AU5">
        <f t="shared" ref="AU5:AU24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si="40">IF(F5&gt;0,0,IF($A5=$AW$2,$B5,IF($E5=$AW$2,$D5,0)))</f>
        <v>0</v>
      </c>
      <c r="BB5">
        <f t="shared" ref="BB5:BB24" si="41">IF(F5&gt;0,0,IF($A5=$AW$2,$D5,IF($E5=$AW$2,$B5,0)))</f>
        <v>0</v>
      </c>
    </row>
    <row r="6" spans="1:54" x14ac:dyDescent="0.2">
      <c r="A6" s="2" t="str">
        <f ca="1">'- A -'!B8</f>
        <v>RUSKAYA</v>
      </c>
      <c r="B6" s="179" t="str">
        <f>IF('- A -'!C8&lt;&gt;"",'- A -'!C8,"")</f>
        <v/>
      </c>
      <c r="C6" s="179" t="str">
        <f>'- A -'!D8</f>
        <v>-</v>
      </c>
      <c r="D6" s="179" t="str">
        <f>IF('- A -'!E8&lt;&gt;"",'- A -'!E8,"")</f>
        <v/>
      </c>
      <c r="E6" s="3" t="str">
        <f ca="1">'- A -'!F8</f>
        <v>ISÓTOPOS</v>
      </c>
      <c r="F6" s="1">
        <f>COUNTBLANK('- A -'!C8:'- A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si="28"/>
        <v>0</v>
      </c>
      <c r="AN6">
        <f t="shared" si="29"/>
        <v>0</v>
      </c>
      <c r="AP6">
        <f t="shared" ca="1" si="30"/>
        <v>0</v>
      </c>
      <c r="AQ6">
        <f t="shared" ca="1" si="31"/>
        <v>0</v>
      </c>
      <c r="AR6">
        <f t="shared" ca="1" si="32"/>
        <v>0</v>
      </c>
      <c r="AS6">
        <f t="shared" ca="1" si="33"/>
        <v>0</v>
      </c>
      <c r="AT6">
        <f t="shared" si="34"/>
        <v>0</v>
      </c>
      <c r="AU6">
        <f t="shared" si="35"/>
        <v>0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si="40"/>
        <v>0</v>
      </c>
      <c r="BB6">
        <f t="shared" si="41"/>
        <v>0</v>
      </c>
    </row>
    <row r="7" spans="1:54" x14ac:dyDescent="0.2">
      <c r="A7" s="2" t="str">
        <f ca="1">'- A -'!B9</f>
        <v>LO IMPOSIBLE</v>
      </c>
      <c r="B7" s="179" t="str">
        <f>IF('- A -'!C9&lt;&gt;"",'- A -'!C9,"")</f>
        <v/>
      </c>
      <c r="C7" s="179" t="str">
        <f>'- A -'!D9</f>
        <v>-</v>
      </c>
      <c r="D7" s="179" t="str">
        <f>IF('- A -'!E9&lt;&gt;"",'- A -'!E9,"")</f>
        <v/>
      </c>
      <c r="E7" s="3" t="str">
        <f ca="1">'- A -'!F9</f>
        <v>FAC. ING. VOLLEY</v>
      </c>
      <c r="F7" s="1">
        <f>COUNTBLANK('- A -'!C9:'- A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si="28"/>
        <v>0</v>
      </c>
      <c r="AN7">
        <f t="shared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si="34"/>
        <v>0</v>
      </c>
      <c r="AU7">
        <f t="shared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si="40"/>
        <v>0</v>
      </c>
      <c r="BB7">
        <f t="shared" si="41"/>
        <v>0</v>
      </c>
    </row>
    <row r="8" spans="1:54" x14ac:dyDescent="0.2">
      <c r="A8" s="2" t="str">
        <f ca="1">'- A -'!B10</f>
        <v>BLACK EAGLES</v>
      </c>
      <c r="B8" s="179" t="str">
        <f>IF('- A -'!C10&lt;&gt;"",'- A -'!C10,"")</f>
        <v/>
      </c>
      <c r="C8" s="179" t="str">
        <f>'- A -'!D10</f>
        <v>-</v>
      </c>
      <c r="D8" s="179" t="str">
        <f>IF('- A -'!E10&lt;&gt;"",'- A -'!E10,"")</f>
        <v/>
      </c>
      <c r="E8" s="3" t="str">
        <f ca="1">'- A -'!F10</f>
        <v>RUSKAYA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  <c r="AI8">
        <f t="shared" ca="1" si="24"/>
        <v>0</v>
      </c>
      <c r="AJ8">
        <f t="shared" ca="1" si="25"/>
        <v>0</v>
      </c>
      <c r="AK8">
        <f t="shared" ca="1" si="26"/>
        <v>0</v>
      </c>
      <c r="AL8">
        <f t="shared" ca="1" si="27"/>
        <v>0</v>
      </c>
      <c r="AM8">
        <f t="shared" si="28"/>
        <v>0</v>
      </c>
      <c r="AN8">
        <f t="shared" si="29"/>
        <v>0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si="34"/>
        <v>0</v>
      </c>
      <c r="AU8">
        <f t="shared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si="40"/>
        <v>0</v>
      </c>
      <c r="BB8">
        <f t="shared" si="41"/>
        <v>0</v>
      </c>
    </row>
    <row r="9" spans="1:54" x14ac:dyDescent="0.2">
      <c r="A9" s="2" t="str">
        <f ca="1">'- A -'!B11</f>
        <v>AGRONOMÍA</v>
      </c>
      <c r="B9" s="179" t="str">
        <f>IF('- A -'!C11&lt;&gt;"",'- A -'!C11,"")</f>
        <v/>
      </c>
      <c r="C9" s="179" t="str">
        <f>'- A -'!D11</f>
        <v>-</v>
      </c>
      <c r="D9" s="179" t="str">
        <f>IF('- A -'!E11&lt;&gt;"",'- A -'!E11,"")</f>
        <v/>
      </c>
      <c r="E9" s="3" t="str">
        <f ca="1">'- A -'!F11</f>
        <v>ISÓTOPOS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si="28"/>
        <v>0</v>
      </c>
      <c r="AN9">
        <f t="shared" si="29"/>
        <v>0</v>
      </c>
      <c r="AP9">
        <f t="shared" ca="1" si="30"/>
        <v>0</v>
      </c>
      <c r="AQ9">
        <f t="shared" ca="1" si="31"/>
        <v>0</v>
      </c>
      <c r="AR9">
        <f t="shared" ca="1" si="32"/>
        <v>0</v>
      </c>
      <c r="AS9">
        <f t="shared" ca="1" si="33"/>
        <v>0</v>
      </c>
      <c r="AT9">
        <f t="shared" si="34"/>
        <v>0</v>
      </c>
      <c r="AU9">
        <f t="shared" si="35"/>
        <v>0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si="40"/>
        <v>0</v>
      </c>
      <c r="BB9">
        <f t="shared" si="41"/>
        <v>0</v>
      </c>
    </row>
    <row r="10" spans="1:54" x14ac:dyDescent="0.2">
      <c r="A10" s="2" t="str">
        <f ca="1">'- A -'!B12</f>
        <v>LO IMPOSIBLE</v>
      </c>
      <c r="B10" s="179" t="str">
        <f>IF('- A -'!C12&lt;&gt;"",'- A -'!C12,"")</f>
        <v/>
      </c>
      <c r="C10" s="179" t="str">
        <f>'- A -'!D12</f>
        <v>-</v>
      </c>
      <c r="D10" s="179" t="str">
        <f>IF('- A -'!E12&lt;&gt;"",'- A -'!E12,"")</f>
        <v/>
      </c>
      <c r="E10" s="3" t="str">
        <f ca="1">'- A -'!F12</f>
        <v>RUSKAYA</v>
      </c>
      <c r="F10" s="1">
        <f>COUNTBLANK('- A -'!C12:'- A -'!E12)</f>
        <v>2</v>
      </c>
      <c r="G10">
        <f ca="1">IF(AND(F10=0,OR($A10=$G$2,$E10=$G$2)),1,0)</f>
        <v>0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si="28"/>
        <v>0</v>
      </c>
      <c r="AN10">
        <f t="shared" si="29"/>
        <v>0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si="34"/>
        <v>0</v>
      </c>
      <c r="AU10">
        <f t="shared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si="40"/>
        <v>0</v>
      </c>
      <c r="BB10">
        <f t="shared" si="41"/>
        <v>0</v>
      </c>
    </row>
    <row r="11" spans="1:54" x14ac:dyDescent="0.2">
      <c r="A11" s="2" t="str">
        <f ca="1">'- A -'!B13</f>
        <v>BLACK EAGLES</v>
      </c>
      <c r="B11" s="179" t="str">
        <f>IF('- A -'!C13&lt;&gt;"",'- A -'!C13,"")</f>
        <v/>
      </c>
      <c r="C11" s="179" t="str">
        <f>'- A -'!D13</f>
        <v>-</v>
      </c>
      <c r="D11" s="179" t="str">
        <f>IF('- A -'!E13&lt;&gt;"",'- A -'!E13,"")</f>
        <v/>
      </c>
      <c r="E11" s="3" t="str">
        <f ca="1">'- A -'!F13</f>
        <v>AGRONOMÍA</v>
      </c>
      <c r="F11" s="1">
        <f>COUNTBLANK('- A -'!C13:'- A -'!E13)</f>
        <v>2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 ca="1">IF(AND(F11=0,OR($A11=$N$2,$E11=$N$2)),1,0)</f>
        <v>0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 ca="1">IF(AND(F11=0,OR($A11=$AB$2,$E11=$AB$2)),1,0)</f>
        <v>0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si="28"/>
        <v>0</v>
      </c>
      <c r="AN11">
        <f t="shared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si="34"/>
        <v>0</v>
      </c>
      <c r="AU11">
        <f t="shared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si="40"/>
        <v>0</v>
      </c>
      <c r="BB11">
        <f t="shared" si="41"/>
        <v>0</v>
      </c>
    </row>
    <row r="12" spans="1:54" x14ac:dyDescent="0.2">
      <c r="A12" s="2" t="str">
        <f ca="1">'- A -'!B14</f>
        <v>FAC. ING. VOLLEY</v>
      </c>
      <c r="B12" s="179" t="str">
        <f>IF('- A -'!C14&lt;&gt;"",'- A -'!C14,"")</f>
        <v/>
      </c>
      <c r="C12" s="179" t="str">
        <f>'- A -'!D14</f>
        <v>-</v>
      </c>
      <c r="D12" s="179" t="str">
        <f>IF('- A -'!E14&lt;&gt;"",'- A -'!E14,"")</f>
        <v/>
      </c>
      <c r="E12" s="3" t="str">
        <f ca="1">'- A -'!F14</f>
        <v>ISÓTOPOS</v>
      </c>
      <c r="F12" s="1">
        <f>COUNTBLANK('- A -'!C14:'- A -'!E14)</f>
        <v>2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 ca="1">IF(AND(F12=0,OR($A12=$U$2,$E12=$U$2)),1,0)</f>
        <v>0</v>
      </c>
      <c r="V12">
        <f ca="1">IF(AND(F12=0,OR(AND($A12=$U$2,$B12&gt;$D12),AND($E12=$U$2,$D12&gt;$B12))),1,0)</f>
        <v>0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si="28"/>
        <v>0</v>
      </c>
      <c r="AN12">
        <f t="shared" si="29"/>
        <v>0</v>
      </c>
      <c r="AP12">
        <f t="shared" ca="1" si="30"/>
        <v>0</v>
      </c>
      <c r="AQ12">
        <f t="shared" ca="1" si="31"/>
        <v>0</v>
      </c>
      <c r="AR12">
        <f t="shared" ca="1" si="32"/>
        <v>0</v>
      </c>
      <c r="AS12">
        <f t="shared" ca="1" si="33"/>
        <v>0</v>
      </c>
      <c r="AT12">
        <f t="shared" si="34"/>
        <v>0</v>
      </c>
      <c r="AU12">
        <f t="shared" si="35"/>
        <v>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si="40"/>
        <v>0</v>
      </c>
      <c r="BB12">
        <f t="shared" si="41"/>
        <v>0</v>
      </c>
    </row>
    <row r="13" spans="1:54" x14ac:dyDescent="0.2">
      <c r="A13" s="2" t="str">
        <f ca="1">'- A -'!B15</f>
        <v>LO IMPOSIBLE</v>
      </c>
      <c r="B13" s="179" t="str">
        <f>IF('- A -'!C15&lt;&gt;"",'- A -'!C15,"")</f>
        <v/>
      </c>
      <c r="C13" s="179" t="str">
        <f>'- A -'!D15</f>
        <v>-</v>
      </c>
      <c r="D13" s="179" t="str">
        <f>IF('- A -'!E15&lt;&gt;"",'- A -'!E15,"")</f>
        <v/>
      </c>
      <c r="E13" s="3" t="str">
        <f ca="1">'- A -'!F15</f>
        <v>AGRONOMÍA</v>
      </c>
      <c r="F13" s="1">
        <f>COUNTBLANK('- A -'!C15:'- A -'!E15)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A -'!B16</f>
        <v>FAC. ING. VOLLEY</v>
      </c>
      <c r="B14" s="179" t="str">
        <f>IF('- A -'!C16&lt;&gt;"",'- A -'!C16,"")</f>
        <v/>
      </c>
      <c r="C14" s="179" t="str">
        <f>'- A -'!D16</f>
        <v>-</v>
      </c>
      <c r="D14" s="179" t="str">
        <f>IF('- A -'!E16&lt;&gt;"",'- A -'!E16,"")</f>
        <v/>
      </c>
      <c r="E14" s="3" t="str">
        <f ca="1">'- A -'!F16</f>
        <v>RUSKAYA</v>
      </c>
      <c r="F14" s="178">
        <f>COUNTBLANK('- A -'!C16:'- A -'!E16)</f>
        <v>2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si="46">IF(F14&gt;0,0,IF($A14=$G$2,$B14,IF($E14=$G$2,$D14,0)))</f>
        <v>0</v>
      </c>
      <c r="L14">
        <f t="shared" ref="L14:L24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si="52">IF(F14&gt;0,0,IF($A14=$N$2,$B14,IF($E14=$N$2,$D14,0)))</f>
        <v>0</v>
      </c>
      <c r="S14">
        <f t="shared" ref="S14:S24" si="53">IF(F14&gt;0,0,IF($A14=$N$2,$D14,IF($E14=$N$2,$B14,0)))</f>
        <v>0</v>
      </c>
      <c r="U14">
        <f t="shared" ref="U14:U24" ca="1" si="54">IF(AND(F14=0,OR($A14=$U$2,$E14=$U$2)),1,0)</f>
        <v>0</v>
      </c>
      <c r="V14">
        <f t="shared" ref="V14:V24" ca="1" si="55">IF(AND(F14=0,OR(AND($A14=$U$2,$B14&gt;$D14),AND($E14=$U$2,$D14&gt;$B14))),1,0)</f>
        <v>0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si="58">IF(F14&gt;0,0,IF($A14=$U$2,$B14,IF($E14=$U$2,$D14,0)))</f>
        <v>0</v>
      </c>
      <c r="Z14">
        <f t="shared" ref="Z14:Z24" si="59">IF(F14&gt;0,0,IF($A14=$U$2,$D14,IF($E14=$U$2,$B14,0)))</f>
        <v>0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si="64">IF(F14&gt;0,0,IF($A14=$AB$2,$B14,IF($E14=$AB$2,$D14,0)))</f>
        <v>0</v>
      </c>
      <c r="AG14">
        <f t="shared" ref="AG14:AG24" si="65">IF(F14&gt;0,0,IF($A14=$AB$2,$D14,IF($E14=$AB$2,$B14,0)))</f>
        <v>0</v>
      </c>
      <c r="AI14">
        <f t="shared" ca="1" si="24"/>
        <v>0</v>
      </c>
      <c r="AJ14">
        <f t="shared" ca="1" si="25"/>
        <v>0</v>
      </c>
      <c r="AK14">
        <f t="shared" ca="1" si="26"/>
        <v>0</v>
      </c>
      <c r="AL14">
        <f t="shared" ca="1" si="27"/>
        <v>0</v>
      </c>
      <c r="AM14">
        <f t="shared" si="28"/>
        <v>0</v>
      </c>
      <c r="AN14">
        <f t="shared" si="29"/>
        <v>0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si="34"/>
        <v>0</v>
      </c>
      <c r="AU14">
        <f t="shared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si="40"/>
        <v>0</v>
      </c>
      <c r="BB14">
        <f t="shared" si="41"/>
        <v>0</v>
      </c>
    </row>
    <row r="15" spans="1:54" x14ac:dyDescent="0.2">
      <c r="A15" s="2" t="str">
        <f ca="1">'- A -'!B17</f>
        <v>BLACK EAGLES</v>
      </c>
      <c r="B15" s="179" t="str">
        <f>IF('- A -'!C17&lt;&gt;"",'- A -'!C17,"")</f>
        <v/>
      </c>
      <c r="C15" s="179" t="str">
        <f>'- A -'!D17</f>
        <v>-</v>
      </c>
      <c r="D15" s="179" t="str">
        <f>IF('- A -'!E17&lt;&gt;"",'- A -'!E17,"")</f>
        <v/>
      </c>
      <c r="E15" s="3" t="str">
        <f ca="1">'- A -'!F17</f>
        <v>ISÓTOPOS</v>
      </c>
      <c r="F15" s="178">
        <f>COUNTBLANK('- A -'!C17:'- A -'!E17)</f>
        <v>2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si="46"/>
        <v>0</v>
      </c>
      <c r="L15">
        <f t="shared" si="47"/>
        <v>0</v>
      </c>
      <c r="N15">
        <f t="shared" ca="1" si="48"/>
        <v>0</v>
      </c>
      <c r="O15">
        <f t="shared" ca="1" si="49"/>
        <v>0</v>
      </c>
      <c r="P15">
        <f t="shared" ca="1" si="50"/>
        <v>0</v>
      </c>
      <c r="Q15">
        <f t="shared" ca="1" si="51"/>
        <v>0</v>
      </c>
      <c r="R15">
        <f t="shared" si="52"/>
        <v>0</v>
      </c>
      <c r="S15">
        <f t="shared" si="53"/>
        <v>0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si="58"/>
        <v>0</v>
      </c>
      <c r="Z15">
        <f t="shared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si="64"/>
        <v>0</v>
      </c>
      <c r="AG15">
        <f t="shared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si="28"/>
        <v>0</v>
      </c>
      <c r="AN15">
        <f t="shared" si="29"/>
        <v>0</v>
      </c>
      <c r="AP15">
        <f t="shared" ca="1" si="30"/>
        <v>0</v>
      </c>
      <c r="AQ15">
        <f t="shared" ca="1" si="31"/>
        <v>0</v>
      </c>
      <c r="AR15">
        <f t="shared" ca="1" si="32"/>
        <v>0</v>
      </c>
      <c r="AS15">
        <f t="shared" ca="1" si="33"/>
        <v>0</v>
      </c>
      <c r="AT15">
        <f t="shared" si="34"/>
        <v>0</v>
      </c>
      <c r="AU15">
        <f t="shared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si="40"/>
        <v>0</v>
      </c>
      <c r="BB15">
        <f t="shared" si="41"/>
        <v>0</v>
      </c>
    </row>
    <row r="16" spans="1:54" x14ac:dyDescent="0.2">
      <c r="A16" s="2" t="str">
        <f ca="1">'- A -'!B18</f>
        <v>LO IMPOSIBLE</v>
      </c>
      <c r="B16" s="179" t="str">
        <f>IF('- A -'!C18&lt;&gt;"",'- A -'!C18,"")</f>
        <v/>
      </c>
      <c r="C16" s="179" t="str">
        <f>'- A -'!D18</f>
        <v>-</v>
      </c>
      <c r="D16" s="179" t="str">
        <f>IF('- A -'!E18&lt;&gt;"",'- A -'!E18,"")</f>
        <v/>
      </c>
      <c r="E16" s="3" t="str">
        <f ca="1">'- A -'!F18</f>
        <v>ISÓTOPOS</v>
      </c>
      <c r="F16" s="178">
        <f>COUNTBLANK('- A -'!C18:'- A -'!E18)</f>
        <v>2</v>
      </c>
      <c r="G16">
        <f t="shared" ca="1" si="42"/>
        <v>0</v>
      </c>
      <c r="H16">
        <f t="shared" ca="1" si="43"/>
        <v>0</v>
      </c>
      <c r="I16">
        <f t="shared" ca="1" si="44"/>
        <v>0</v>
      </c>
      <c r="J16">
        <f t="shared" ca="1" si="45"/>
        <v>0</v>
      </c>
      <c r="K16">
        <f t="shared" si="46"/>
        <v>0</v>
      </c>
      <c r="L16">
        <f t="shared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si="52"/>
        <v>0</v>
      </c>
      <c r="S16">
        <f t="shared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si="58"/>
        <v>0</v>
      </c>
      <c r="Z16">
        <f t="shared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si="64"/>
        <v>0</v>
      </c>
      <c r="AG16">
        <f t="shared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si="28"/>
        <v>0</v>
      </c>
      <c r="AN16">
        <f t="shared" si="29"/>
        <v>0</v>
      </c>
      <c r="AP16">
        <f t="shared" ca="1" si="30"/>
        <v>0</v>
      </c>
      <c r="AQ16">
        <f t="shared" ca="1" si="31"/>
        <v>0</v>
      </c>
      <c r="AR16">
        <f t="shared" ca="1" si="32"/>
        <v>0</v>
      </c>
      <c r="AS16">
        <f t="shared" ca="1" si="33"/>
        <v>0</v>
      </c>
      <c r="AT16">
        <f t="shared" si="34"/>
        <v>0</v>
      </c>
      <c r="AU16">
        <f t="shared" si="35"/>
        <v>0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si="40"/>
        <v>0</v>
      </c>
      <c r="BB16">
        <f t="shared" si="41"/>
        <v>0</v>
      </c>
    </row>
    <row r="17" spans="1:95" x14ac:dyDescent="0.2">
      <c r="A17" s="2" t="str">
        <f ca="1">'- A -'!B19</f>
        <v>BLACK EAGLES</v>
      </c>
      <c r="B17" s="179" t="str">
        <f>IF('- A -'!C19&lt;&gt;"",'- A -'!C19,"")</f>
        <v/>
      </c>
      <c r="C17" s="179" t="str">
        <f>'- A -'!D19</f>
        <v>-</v>
      </c>
      <c r="D17" s="179" t="str">
        <f>IF('- A -'!E19&lt;&gt;"",'- A -'!E19,"")</f>
        <v/>
      </c>
      <c r="E17" s="3" t="str">
        <f ca="1">'- A -'!F19</f>
        <v>FAC. ING. VOLLEY</v>
      </c>
      <c r="F17" s="178">
        <f>COUNTBLANK('- A -'!C19:'- A -'!E19)</f>
        <v>2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si="46"/>
        <v>0</v>
      </c>
      <c r="L17">
        <f t="shared" si="47"/>
        <v>0</v>
      </c>
      <c r="N17">
        <f t="shared" ca="1" si="48"/>
        <v>0</v>
      </c>
      <c r="O17">
        <f t="shared" ca="1" si="49"/>
        <v>0</v>
      </c>
      <c r="P17">
        <f t="shared" ca="1" si="50"/>
        <v>0</v>
      </c>
      <c r="Q17">
        <f t="shared" ca="1" si="51"/>
        <v>0</v>
      </c>
      <c r="R17">
        <f t="shared" si="52"/>
        <v>0</v>
      </c>
      <c r="S17">
        <f t="shared" si="53"/>
        <v>0</v>
      </c>
      <c r="U17">
        <f t="shared" ca="1" si="54"/>
        <v>0</v>
      </c>
      <c r="V17">
        <f t="shared" ca="1" si="55"/>
        <v>0</v>
      </c>
      <c r="W17">
        <f t="shared" ca="1" si="56"/>
        <v>0</v>
      </c>
      <c r="X17">
        <f t="shared" ca="1" si="57"/>
        <v>0</v>
      </c>
      <c r="Y17">
        <f t="shared" si="58"/>
        <v>0</v>
      </c>
      <c r="Z17">
        <f t="shared" si="59"/>
        <v>0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si="64"/>
        <v>0</v>
      </c>
      <c r="AG17">
        <f t="shared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si="28"/>
        <v>0</v>
      </c>
      <c r="AN17">
        <f t="shared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si="34"/>
        <v>0</v>
      </c>
      <c r="AU17">
        <f t="shared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si="40"/>
        <v>0</v>
      </c>
      <c r="BB17">
        <f t="shared" si="41"/>
        <v>0</v>
      </c>
    </row>
    <row r="18" spans="1:95" x14ac:dyDescent="0.2">
      <c r="A18" s="2" t="str">
        <f ca="1">'- A -'!B20</f>
        <v>AGRONOMÍA</v>
      </c>
      <c r="B18" s="179" t="str">
        <f>IF('- A -'!C20&lt;&gt;"",'- A -'!C20,"")</f>
        <v/>
      </c>
      <c r="C18" s="179" t="str">
        <f>'- A -'!D20</f>
        <v>-</v>
      </c>
      <c r="D18" s="179" t="str">
        <f>IF('- A -'!E20&lt;&gt;"",'- A -'!E20,"")</f>
        <v/>
      </c>
      <c r="E18" s="3" t="str">
        <f ca="1">'- A -'!F20</f>
        <v>RUSKAYA</v>
      </c>
      <c r="F18" s="178">
        <f>COUNTBLANK('- A -'!C20:'- A -'!E20)</f>
        <v>2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si="46"/>
        <v>0</v>
      </c>
      <c r="L18">
        <f t="shared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si="52"/>
        <v>0</v>
      </c>
      <c r="S18">
        <f t="shared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si="58"/>
        <v>0</v>
      </c>
      <c r="Z18">
        <f t="shared" si="59"/>
        <v>0</v>
      </c>
      <c r="AB18">
        <f t="shared" ca="1" si="60"/>
        <v>0</v>
      </c>
      <c r="AC18">
        <f t="shared" ca="1" si="61"/>
        <v>0</v>
      </c>
      <c r="AD18">
        <f t="shared" ca="1" si="62"/>
        <v>0</v>
      </c>
      <c r="AE18">
        <f t="shared" ca="1" si="63"/>
        <v>0</v>
      </c>
      <c r="AF18">
        <f t="shared" si="64"/>
        <v>0</v>
      </c>
      <c r="AG18">
        <f t="shared" si="65"/>
        <v>0</v>
      </c>
      <c r="AI18">
        <f t="shared" ca="1" si="24"/>
        <v>0</v>
      </c>
      <c r="AJ18">
        <f t="shared" ca="1" si="25"/>
        <v>0</v>
      </c>
      <c r="AK18">
        <f t="shared" ca="1" si="26"/>
        <v>0</v>
      </c>
      <c r="AL18">
        <f t="shared" ca="1" si="27"/>
        <v>0</v>
      </c>
      <c r="AM18">
        <f t="shared" si="28"/>
        <v>0</v>
      </c>
      <c r="AN18">
        <f t="shared" si="29"/>
        <v>0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si="34"/>
        <v>0</v>
      </c>
      <c r="AU18">
        <f t="shared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si="40"/>
        <v>0</v>
      </c>
      <c r="BB18">
        <f t="shared" si="41"/>
        <v>0</v>
      </c>
    </row>
    <row r="19" spans="1:95" x14ac:dyDescent="0.2">
      <c r="A19" s="2">
        <f>'- A -'!B21</f>
        <v>0</v>
      </c>
      <c r="B19" s="179" t="str">
        <f>IF('- A -'!C21&lt;&gt;"",'- A -'!C21,"")</f>
        <v/>
      </c>
      <c r="C19" s="179">
        <f>'- A -'!D21</f>
        <v>0</v>
      </c>
      <c r="D19" s="179" t="str">
        <f>IF('- A -'!E21&lt;&gt;"",'- A -'!E21,"")</f>
        <v/>
      </c>
      <c r="E19" s="3">
        <f>'- A -'!F21</f>
        <v>0</v>
      </c>
      <c r="F19" s="178">
        <f>COUNTBLANK('- A -'!C21:'- A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A -'!B22</f>
        <v>0</v>
      </c>
      <c r="B20" s="179" t="str">
        <f>IF('- A -'!C22&lt;&gt;"",'- A -'!C22,"")</f>
        <v/>
      </c>
      <c r="C20" s="179">
        <f>'- A -'!D22</f>
        <v>0</v>
      </c>
      <c r="D20" s="179" t="str">
        <f>IF('- A -'!E22&lt;&gt;"",'- A -'!E22,"")</f>
        <v/>
      </c>
      <c r="E20" s="3">
        <f>'- A -'!F22</f>
        <v>0</v>
      </c>
      <c r="F20" s="178">
        <f>COUNTBLANK('- A -'!C22:'- A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A -'!B23</f>
        <v>0</v>
      </c>
      <c r="B21" s="179" t="str">
        <f>IF('- A -'!C23&lt;&gt;"",'- A -'!C23,"")</f>
        <v/>
      </c>
      <c r="C21" s="179">
        <f>'- A -'!D23</f>
        <v>0</v>
      </c>
      <c r="D21" s="179" t="str">
        <f>IF('- A -'!E23&lt;&gt;"",'- A -'!E23,"")</f>
        <v/>
      </c>
      <c r="E21" s="3">
        <f>'- A -'!F23</f>
        <v>0</v>
      </c>
      <c r="F21" s="178">
        <f>COUNTBLANK('- A -'!C23:'- A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A -'!B24</f>
        <v>0</v>
      </c>
      <c r="B22" s="179" t="str">
        <f>IF('- A -'!C24&lt;&gt;"",'- A -'!C24,"")</f>
        <v/>
      </c>
      <c r="C22" s="179">
        <f>'- A -'!D24</f>
        <v>0</v>
      </c>
      <c r="D22" s="179" t="str">
        <f>IF('- A -'!E24&lt;&gt;"",'- A -'!E24,"")</f>
        <v/>
      </c>
      <c r="E22" s="3">
        <f>'- A -'!F24</f>
        <v>0</v>
      </c>
      <c r="F22" s="178">
        <f>COUNTBLANK('- A -'!C24:'- A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A -'!B25</f>
        <v>0</v>
      </c>
      <c r="B23" s="179" t="str">
        <f>IF('- A -'!C25&lt;&gt;"",'- A -'!C25,"")</f>
        <v/>
      </c>
      <c r="C23" s="179">
        <f>'- A -'!D25</f>
        <v>0</v>
      </c>
      <c r="D23" s="179" t="str">
        <f>IF('- A -'!E25&lt;&gt;"",'- A -'!E25,"")</f>
        <v/>
      </c>
      <c r="E23" s="3">
        <f>'- A -'!F25</f>
        <v>0</v>
      </c>
      <c r="F23" s="178">
        <f>COUNTBLANK('- A -'!C25:'- A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A -'!B26</f>
        <v>0</v>
      </c>
      <c r="B24" s="179" t="str">
        <f>IF('- A -'!C26&lt;&gt;"",'- A -'!C26,"")</f>
        <v/>
      </c>
      <c r="C24" s="179">
        <f>'- A -'!D26</f>
        <v>0</v>
      </c>
      <c r="D24" s="179" t="str">
        <f>IF('- A -'!E26&lt;&gt;"",'- A -'!E26,"")</f>
        <v/>
      </c>
      <c r="E24" s="3">
        <f>'- A -'!F26</f>
        <v>0</v>
      </c>
      <c r="F24" s="178">
        <f>COUNTBLANK('- A -'!C26:'- A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0</v>
      </c>
      <c r="H25">
        <f t="shared" ca="1" si="66"/>
        <v>0</v>
      </c>
      <c r="I25">
        <f t="shared" ca="1" si="66"/>
        <v>0</v>
      </c>
      <c r="J25">
        <f t="shared" ca="1" si="66"/>
        <v>0</v>
      </c>
      <c r="K25">
        <f t="shared" si="66"/>
        <v>0</v>
      </c>
      <c r="L25">
        <f t="shared" si="66"/>
        <v>0</v>
      </c>
      <c r="M25">
        <f ca="1">H25*3+I25</f>
        <v>0</v>
      </c>
      <c r="N25">
        <f t="shared" ref="N25:S25" ca="1" si="67">SUM(N4:N24)</f>
        <v>0</v>
      </c>
      <c r="O25">
        <f t="shared" ca="1" si="67"/>
        <v>0</v>
      </c>
      <c r="P25">
        <f t="shared" ca="1" si="67"/>
        <v>0</v>
      </c>
      <c r="Q25">
        <f t="shared" ca="1" si="67"/>
        <v>0</v>
      </c>
      <c r="R25">
        <f t="shared" si="67"/>
        <v>0</v>
      </c>
      <c r="S25">
        <f t="shared" si="67"/>
        <v>0</v>
      </c>
      <c r="T25">
        <f ca="1">O25*3+P25</f>
        <v>0</v>
      </c>
      <c r="U25">
        <f t="shared" ref="U25:Z25" ca="1" si="68">SUM(U4:U24)</f>
        <v>0</v>
      </c>
      <c r="V25">
        <f t="shared" ca="1" si="68"/>
        <v>0</v>
      </c>
      <c r="W25">
        <f t="shared" ca="1" si="68"/>
        <v>0</v>
      </c>
      <c r="X25">
        <f t="shared" ca="1" si="68"/>
        <v>0</v>
      </c>
      <c r="Y25">
        <f t="shared" si="68"/>
        <v>0</v>
      </c>
      <c r="Z25">
        <f t="shared" si="68"/>
        <v>0</v>
      </c>
      <c r="AA25">
        <f ca="1">V25*3+W25</f>
        <v>0</v>
      </c>
      <c r="AB25">
        <f t="shared" ref="AB25:AG25" ca="1" si="69">SUM(AB4:AB24)</f>
        <v>0</v>
      </c>
      <c r="AC25">
        <f t="shared" ca="1" si="69"/>
        <v>0</v>
      </c>
      <c r="AD25">
        <f t="shared" ca="1" si="69"/>
        <v>0</v>
      </c>
      <c r="AE25">
        <f t="shared" ca="1" si="69"/>
        <v>0</v>
      </c>
      <c r="AF25">
        <f t="shared" si="69"/>
        <v>0</v>
      </c>
      <c r="AG25">
        <f t="shared" si="69"/>
        <v>0</v>
      </c>
      <c r="AH25">
        <f ca="1">AC25*3+AD25</f>
        <v>0</v>
      </c>
      <c r="AI25">
        <f t="shared" ref="AI25:AN25" ca="1" si="70">SUM(AI4:AI24)</f>
        <v>0</v>
      </c>
      <c r="AJ25">
        <f t="shared" ca="1" si="70"/>
        <v>0</v>
      </c>
      <c r="AK25">
        <f t="shared" ca="1" si="70"/>
        <v>0</v>
      </c>
      <c r="AL25">
        <f t="shared" ca="1" si="70"/>
        <v>0</v>
      </c>
      <c r="AM25">
        <f t="shared" si="70"/>
        <v>0</v>
      </c>
      <c r="AN25">
        <f t="shared" si="70"/>
        <v>0</v>
      </c>
      <c r="AO25">
        <f ca="1">AJ25*3+AK25</f>
        <v>0</v>
      </c>
      <c r="AP25">
        <f t="shared" ref="AP25:AU25" ca="1" si="71">SUM(AP4:AP24)</f>
        <v>0</v>
      </c>
      <c r="AQ25">
        <f t="shared" ca="1" si="71"/>
        <v>0</v>
      </c>
      <c r="AR25">
        <f t="shared" ca="1" si="71"/>
        <v>0</v>
      </c>
      <c r="AS25">
        <f t="shared" ca="1" si="71"/>
        <v>0</v>
      </c>
      <c r="AT25">
        <f t="shared" si="71"/>
        <v>0</v>
      </c>
      <c r="AU25">
        <f t="shared" si="71"/>
        <v>0</v>
      </c>
      <c r="AV25">
        <f ca="1">AQ25*3+AR25</f>
        <v>0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si="72"/>
        <v>0</v>
      </c>
      <c r="BB25">
        <f t="shared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s="180" t="s">
        <v>86</v>
      </c>
      <c r="AI32" s="180" t="s">
        <v>87</v>
      </c>
      <c r="AM32" t="s">
        <v>24</v>
      </c>
      <c r="AQ32" t="s">
        <v>25</v>
      </c>
      <c r="AU32" t="s">
        <v>72</v>
      </c>
      <c r="AY32" s="180" t="s">
        <v>88</v>
      </c>
      <c r="BC32" s="180" t="s">
        <v>89</v>
      </c>
      <c r="BG32" t="s">
        <v>26</v>
      </c>
      <c r="BK32" t="s">
        <v>73</v>
      </c>
      <c r="BO32" s="180" t="s">
        <v>90</v>
      </c>
      <c r="BS32" s="180" t="s">
        <v>91</v>
      </c>
      <c r="BW32" t="s">
        <v>74</v>
      </c>
      <c r="CA32" s="180" t="s">
        <v>92</v>
      </c>
      <c r="CE32" s="180" t="s">
        <v>93</v>
      </c>
      <c r="CI32" s="180" t="s">
        <v>94</v>
      </c>
      <c r="CM32" s="180" t="s">
        <v>95</v>
      </c>
      <c r="CQ32" s="180" t="s">
        <v>75</v>
      </c>
    </row>
    <row r="33" spans="6:97" x14ac:dyDescent="0.2">
      <c r="F33" t="str">
        <f>G2</f>
        <v>LO IMPOSIBLE</v>
      </c>
      <c r="G33">
        <f t="shared" ref="G33:M33" ca="1" si="73">G25</f>
        <v>0</v>
      </c>
      <c r="H33">
        <f t="shared" ca="1" si="73"/>
        <v>0</v>
      </c>
      <c r="I33">
        <f t="shared" ca="1" si="73"/>
        <v>0</v>
      </c>
      <c r="J33">
        <f t="shared" ca="1" si="73"/>
        <v>0</v>
      </c>
      <c r="K33">
        <f t="shared" si="73"/>
        <v>0</v>
      </c>
      <c r="L33">
        <f t="shared" si="73"/>
        <v>0</v>
      </c>
      <c r="M33">
        <f t="shared" ca="1" si="73"/>
        <v>0</v>
      </c>
      <c r="O33" t="str">
        <f ca="1">IF($M33&gt;=$M34,$F33,$F34)</f>
        <v>LO IMPOSIBLE</v>
      </c>
      <c r="P33">
        <f t="shared" ref="P33:P39" ca="1" si="74">VLOOKUP(O33,$F$33:$M$42,8,FALSE)</f>
        <v>0</v>
      </c>
      <c r="S33" t="str">
        <f ca="1">IF($P33&gt;=$P35,$O33,$O35)</f>
        <v>LO IMPOSIBLE</v>
      </c>
      <c r="T33">
        <f t="shared" ref="T33:T39" ca="1" si="75">VLOOKUP(S33,$O$33:$P$42,2,FALSE)</f>
        <v>0</v>
      </c>
      <c r="W33" t="str">
        <f ca="1">IF($T33&gt;=$T36,$S33,$S36)</f>
        <v>LO IMPOSIBLE</v>
      </c>
      <c r="X33">
        <f t="shared" ref="X33:X39" ca="1" si="76">VLOOKUP(W33,$S$33:$T$42,2,FALSE)</f>
        <v>0</v>
      </c>
      <c r="AA33" t="str">
        <f ca="1">IF($X33&gt;=$X37,$W33,$W37)</f>
        <v>LO IMPOSIBLE</v>
      </c>
      <c r="AB33">
        <f ca="1">VLOOKUP(AA33,W33:X42,2,FALSE)</f>
        <v>0</v>
      </c>
      <c r="AE33" t="str">
        <f ca="1">IF($AB33&gt;=$AB38,$AA33,$AA38)</f>
        <v>LO IMPOSIBLE</v>
      </c>
      <c r="AF33">
        <f ca="1">VLOOKUP(AE33,AA33:AB42,2,FALSE)</f>
        <v>0</v>
      </c>
      <c r="AI33" t="str">
        <f ca="1">IF($AF33&gt;=$AF39,$AE33,$AE39)</f>
        <v>LO IMPOSIBLE</v>
      </c>
      <c r="AJ33">
        <f ca="1">VLOOKUP(AI33,AE33:AF42,2,FALSE)</f>
        <v>0</v>
      </c>
      <c r="AM33" t="str">
        <f ca="1">AI33</f>
        <v>LO IMPOSIBLE</v>
      </c>
      <c r="AN33">
        <f ca="1">VLOOKUP(AM33,AI33:AJ42,2,FALSE)</f>
        <v>0</v>
      </c>
      <c r="AQ33" t="str">
        <f ca="1">AM33</f>
        <v>LO IMPOSIBLE</v>
      </c>
      <c r="AR33">
        <f ca="1">VLOOKUP(AQ33,AM33:AN42,2,FALSE)</f>
        <v>0</v>
      </c>
      <c r="AU33" t="str">
        <f ca="1">AQ33</f>
        <v>LO IMPOSIBLE</v>
      </c>
      <c r="AV33">
        <f ca="1">VLOOKUP(AU33,AQ33:AR42,2,FALSE)</f>
        <v>0</v>
      </c>
      <c r="AY33" t="str">
        <f ca="1">AU33</f>
        <v>LO IMPOSIBLE</v>
      </c>
      <c r="AZ33">
        <f ca="1">VLOOKUP(AY33,AU33:AV42,2,FALSE)</f>
        <v>0</v>
      </c>
      <c r="BC33" t="str">
        <f ca="1">AY33</f>
        <v>LO IMPOSIBLE</v>
      </c>
      <c r="BD33">
        <f ca="1">VLOOKUP(BC33,AY33:AZ42,2,FALSE)</f>
        <v>0</v>
      </c>
      <c r="BG33" t="str">
        <f ca="1">BC33</f>
        <v>LO IMPOSIBLE</v>
      </c>
      <c r="BH33">
        <f ca="1">VLOOKUP(BG33,BC33:BD42,2,FALSE)</f>
        <v>0</v>
      </c>
      <c r="BK33" t="str">
        <f ca="1">BG33</f>
        <v>LO IMPOSIBLE</v>
      </c>
      <c r="BL33">
        <f ca="1">VLOOKUP(BK33,BG33:BH42,2,FALSE)</f>
        <v>0</v>
      </c>
      <c r="BO33" t="str">
        <f ca="1">BK33</f>
        <v>LO IMPOSIBLE</v>
      </c>
      <c r="BP33">
        <f ca="1">VLOOKUP(BO33,BK33:BL42,2,FALSE)</f>
        <v>0</v>
      </c>
      <c r="BS33" t="str">
        <f ca="1">BO33</f>
        <v>LO IMPOSIBLE</v>
      </c>
      <c r="BT33">
        <f ca="1">VLOOKUP(BS33,BO33:BP42,2,FALSE)</f>
        <v>0</v>
      </c>
      <c r="BW33" t="str">
        <f ca="1">BS33</f>
        <v>LO IMPOSIBLE</v>
      </c>
      <c r="BX33">
        <f ca="1">VLOOKUP(BW33,BS33:BT42,2,FALSE)</f>
        <v>0</v>
      </c>
      <c r="CA33" t="str">
        <f ca="1">BW33</f>
        <v>LO IMPOSIBLE</v>
      </c>
      <c r="CB33">
        <f ca="1">VLOOKUP(CA33,BW33:BX42,2,FALSE)</f>
        <v>0</v>
      </c>
      <c r="CE33" t="str">
        <f ca="1">CA33</f>
        <v>LO IMPOSIBLE</v>
      </c>
      <c r="CF33">
        <f ca="1">VLOOKUP(CE33,CA33:CB42,2,FALSE)</f>
        <v>0</v>
      </c>
      <c r="CI33" t="str">
        <f ca="1">CE33</f>
        <v>LO IMPOSIBLE</v>
      </c>
      <c r="CJ33">
        <f ca="1">VLOOKUP(CI33,CE33:CF42,2,FALSE)</f>
        <v>0</v>
      </c>
      <c r="CM33" t="str">
        <f ca="1">CI33</f>
        <v>LO IMPOSIBLE</v>
      </c>
      <c r="CN33">
        <f ca="1">VLOOKUP(CM33,CI33:CJ42,2,FALSE)</f>
        <v>0</v>
      </c>
      <c r="CQ33" t="str">
        <f ca="1">CM33</f>
        <v>LO IMPOSIBLE</v>
      </c>
      <c r="CR33">
        <f ca="1">VLOOKUP(CQ33,CM33:CN42,2,FALSE)</f>
        <v>0</v>
      </c>
    </row>
    <row r="34" spans="6:97" x14ac:dyDescent="0.2">
      <c r="F34" t="str">
        <f>N2</f>
        <v>BLACK EAGLES</v>
      </c>
      <c r="G34">
        <f t="shared" ref="G34:L34" ca="1" si="77">N25</f>
        <v>0</v>
      </c>
      <c r="H34">
        <f t="shared" ca="1" si="77"/>
        <v>0</v>
      </c>
      <c r="I34">
        <f t="shared" ca="1" si="77"/>
        <v>0</v>
      </c>
      <c r="J34">
        <f t="shared" ca="1" si="77"/>
        <v>0</v>
      </c>
      <c r="K34">
        <f t="shared" si="77"/>
        <v>0</v>
      </c>
      <c r="L34">
        <f t="shared" si="77"/>
        <v>0</v>
      </c>
      <c r="M34">
        <f ca="1">T25</f>
        <v>0</v>
      </c>
      <c r="O34" t="str">
        <f ca="1">IF($M34&lt;=$M33,$F34,$F33)</f>
        <v>BLACK EAGLES</v>
      </c>
      <c r="P34">
        <f t="shared" ca="1" si="74"/>
        <v>0</v>
      </c>
      <c r="S34" t="str">
        <f ca="1">O34</f>
        <v>BLACK EAGLES</v>
      </c>
      <c r="T34">
        <f t="shared" ca="1" si="75"/>
        <v>0</v>
      </c>
      <c r="W34" t="str">
        <f ca="1">S34</f>
        <v>BLACK EAGLES</v>
      </c>
      <c r="X34">
        <f t="shared" ca="1" si="76"/>
        <v>0</v>
      </c>
      <c r="AA34" t="str">
        <f ca="1">W34</f>
        <v>BLACK EAGLES</v>
      </c>
      <c r="AB34">
        <f ca="1">VLOOKUP(AA34,W33:X42,2,FALSE)</f>
        <v>0</v>
      </c>
      <c r="AE34" t="str">
        <f ca="1">AA34</f>
        <v>BLACK EAGLES</v>
      </c>
      <c r="AF34">
        <f ca="1">VLOOKUP(AE34,AA33:AB42,2,FALSE)</f>
        <v>0</v>
      </c>
      <c r="AI34" t="str">
        <f ca="1">AE34</f>
        <v>BLACK EAGLES</v>
      </c>
      <c r="AJ34">
        <f ca="1">VLOOKUP(AI34,AE33:AF42,2,FALSE)</f>
        <v>0</v>
      </c>
      <c r="AM34" t="str">
        <f ca="1">IF($AJ34&gt;=$AJ35,$AI34,$AI35)</f>
        <v>BLACK EAGLES</v>
      </c>
      <c r="AN34">
        <f ca="1">VLOOKUP(AM34,AI33:AJ42,2,FALSE)</f>
        <v>0</v>
      </c>
      <c r="AQ34" t="str">
        <f ca="1">IF($AN34&gt;=$AN36,$AM34,$AM36)</f>
        <v>BLACK EAGLES</v>
      </c>
      <c r="AR34">
        <f ca="1">VLOOKUP(AQ34,AM33:AN42,2,FALSE)</f>
        <v>0</v>
      </c>
      <c r="AU34" t="str">
        <f ca="1">IF($AR34&gt;=$AR37,$AQ34,$AQ37)</f>
        <v>BLACK EAGLES</v>
      </c>
      <c r="AV34">
        <f ca="1">VLOOKUP(AU34,AQ33:AR42,2,FALSE)</f>
        <v>0</v>
      </c>
      <c r="AY34" t="str">
        <f ca="1">IF($AV34&gt;=$AV38,$AU34,$AU38)</f>
        <v>BLACK EAGLES</v>
      </c>
      <c r="AZ34">
        <f ca="1">VLOOKUP(AY34,AU33:AV42,2,FALSE)</f>
        <v>0</v>
      </c>
      <c r="BC34" t="str">
        <f ca="1">IF($AZ34&gt;=$AZ39,$AY34,$AY39)</f>
        <v>BLACK EAGLES</v>
      </c>
      <c r="BD34">
        <f ca="1">VLOOKUP(BC34,AY33:AZ42,2,FALSE)</f>
        <v>0</v>
      </c>
      <c r="BG34" t="str">
        <f ca="1">BC34</f>
        <v>BLACK EAGLES</v>
      </c>
      <c r="BH34">
        <f ca="1">VLOOKUP(BG34,BC33:BD42,2,FALSE)</f>
        <v>0</v>
      </c>
      <c r="BK34" t="str">
        <f ca="1">BG34</f>
        <v>BLACK EAGLES</v>
      </c>
      <c r="BL34">
        <f ca="1">VLOOKUP(BK34,BG33:BH42,2,FALSE)</f>
        <v>0</v>
      </c>
      <c r="BO34" t="str">
        <f ca="1">BK34</f>
        <v>BLACK EAGLES</v>
      </c>
      <c r="BP34">
        <f ca="1">VLOOKUP(BO34,BK33:BL42,2,FALSE)</f>
        <v>0</v>
      </c>
      <c r="BS34" t="str">
        <f ca="1">BO34</f>
        <v>BLACK EAGLES</v>
      </c>
      <c r="BT34">
        <f ca="1">VLOOKUP(BS34,BO33:BP42,2,FALSE)</f>
        <v>0</v>
      </c>
      <c r="BW34" t="str">
        <f ca="1">BS34</f>
        <v>BLACK EAGLES</v>
      </c>
      <c r="BX34">
        <f ca="1">VLOOKUP(BW34,BS33:BT42,2,FALSE)</f>
        <v>0</v>
      </c>
      <c r="CA34" t="str">
        <f ca="1">BW34</f>
        <v>BLACK EAGLES</v>
      </c>
      <c r="CB34">
        <f ca="1">VLOOKUP(CA34,BW33:BX42,2,FALSE)</f>
        <v>0</v>
      </c>
      <c r="CE34" t="str">
        <f ca="1">CA34</f>
        <v>BLACK EAGLES</v>
      </c>
      <c r="CF34">
        <f ca="1">VLOOKUP(CE34,CA33:CB42,2,FALSE)</f>
        <v>0</v>
      </c>
      <c r="CI34" t="str">
        <f ca="1">CE34</f>
        <v>BLACK EAGLES</v>
      </c>
      <c r="CJ34">
        <f ca="1">VLOOKUP(CI34,CE33:CF42,2,FALSE)</f>
        <v>0</v>
      </c>
      <c r="CM34" t="str">
        <f ca="1">CI34</f>
        <v>BLACK EAGLES</v>
      </c>
      <c r="CN34">
        <f ca="1">VLOOKUP(CM34,CI33:CJ42,2,FALSE)</f>
        <v>0</v>
      </c>
      <c r="CQ34" t="str">
        <f ca="1">CM34</f>
        <v>BLACK EAGLES</v>
      </c>
      <c r="CR34">
        <f ca="1">VLOOKUP(CQ34,CM33:CN42,2,FALSE)</f>
        <v>0</v>
      </c>
    </row>
    <row r="35" spans="6:97" x14ac:dyDescent="0.2">
      <c r="F35" t="str">
        <f>U2</f>
        <v>FAC. ING. VOLLEY</v>
      </c>
      <c r="G35">
        <f t="shared" ref="G35:M35" ca="1" si="78">U25</f>
        <v>0</v>
      </c>
      <c r="H35">
        <f t="shared" ca="1" si="78"/>
        <v>0</v>
      </c>
      <c r="I35">
        <f t="shared" ca="1" si="78"/>
        <v>0</v>
      </c>
      <c r="J35">
        <f t="shared" ca="1" si="78"/>
        <v>0</v>
      </c>
      <c r="K35">
        <f t="shared" si="78"/>
        <v>0</v>
      </c>
      <c r="L35">
        <f t="shared" si="78"/>
        <v>0</v>
      </c>
      <c r="M35">
        <f t="shared" ca="1" si="78"/>
        <v>0</v>
      </c>
      <c r="O35" t="str">
        <f>F35</f>
        <v>FAC. ING. VOLLEY</v>
      </c>
      <c r="P35">
        <f t="shared" ca="1" si="74"/>
        <v>0</v>
      </c>
      <c r="S35" t="str">
        <f ca="1">IF($P35&lt;=$P33,$O35,$O33)</f>
        <v>FAC. ING. VOLLEY</v>
      </c>
      <c r="T35">
        <f t="shared" ca="1" si="75"/>
        <v>0</v>
      </c>
      <c r="W35" t="str">
        <f ca="1">S35</f>
        <v>FAC. ING. VOLLEY</v>
      </c>
      <c r="X35">
        <f t="shared" ca="1" si="76"/>
        <v>0</v>
      </c>
      <c r="AA35" t="str">
        <f ca="1">W35</f>
        <v>FAC. ING. VOLLEY</v>
      </c>
      <c r="AB35">
        <f ca="1">VLOOKUP(AA35,W33:X42,2,FALSE)</f>
        <v>0</v>
      </c>
      <c r="AE35" t="str">
        <f ca="1">AA35</f>
        <v>FAC. ING. VOLLEY</v>
      </c>
      <c r="AF35">
        <f ca="1">VLOOKUP(AE35,AA33:AB42,2,FALSE)</f>
        <v>0</v>
      </c>
      <c r="AI35" t="str">
        <f ca="1">AE35</f>
        <v>FAC. ING. VOLLEY</v>
      </c>
      <c r="AJ35">
        <f ca="1">VLOOKUP(AI35,AE33:AF42,2,FALSE)</f>
        <v>0</v>
      </c>
      <c r="AM35" t="str">
        <f ca="1">IF($AJ35&lt;=$AJ34,$AI35,$AI34)</f>
        <v>FAC. ING. VOLLEY</v>
      </c>
      <c r="AN35">
        <f ca="1">VLOOKUP(AM35,AI33:AJ42,2,FALSE)</f>
        <v>0</v>
      </c>
      <c r="AQ35" t="str">
        <f ca="1">AM35</f>
        <v>FAC. ING. VOLLEY</v>
      </c>
      <c r="AR35">
        <f ca="1">VLOOKUP(AQ35,AM33:AN42,2,FALSE)</f>
        <v>0</v>
      </c>
      <c r="AU35" t="str">
        <f ca="1">AQ35</f>
        <v>FAC. ING. VOLLEY</v>
      </c>
      <c r="AV35">
        <f ca="1">VLOOKUP(AU35,AQ33:AR42,2,FALSE)</f>
        <v>0</v>
      </c>
      <c r="AY35" t="str">
        <f ca="1">AU35</f>
        <v>FAC. ING. VOLLEY</v>
      </c>
      <c r="AZ35">
        <f ca="1">VLOOKUP(AY35,AU33:AV42,2,FALSE)</f>
        <v>0</v>
      </c>
      <c r="BC35" t="str">
        <f ca="1">AY35</f>
        <v>FAC. ING. VOLLEY</v>
      </c>
      <c r="BD35">
        <f ca="1">VLOOKUP(BC35,AY33:AZ42,2,FALSE)</f>
        <v>0</v>
      </c>
      <c r="BG35" t="str">
        <f ca="1">IF($BD35&gt;=$BD36,$BC35,$BC36)</f>
        <v>FAC. ING. VOLLEY</v>
      </c>
      <c r="BH35">
        <f ca="1">VLOOKUP(BG35,BC33:BD42,2,FALSE)</f>
        <v>0</v>
      </c>
      <c r="BK35" t="str">
        <f ca="1">IF($BH35&gt;=$BH37,$BG35,$BG37)</f>
        <v>FAC. ING. VOLLEY</v>
      </c>
      <c r="BL35">
        <f ca="1">VLOOKUP(BK35,BG33:BH42,2,FALSE)</f>
        <v>0</v>
      </c>
      <c r="BO35" t="str">
        <f ca="1">IF($BL35&gt;=$BL38,$BK35,$BK38)</f>
        <v>FAC. ING. VOLLEY</v>
      </c>
      <c r="BP35">
        <f ca="1">VLOOKUP(BO35,BK33:BL42,2,FALSE)</f>
        <v>0</v>
      </c>
      <c r="BS35" t="str">
        <f ca="1">IF($BP35&gt;=$BP39,$BO35,$BO39)</f>
        <v>FAC. ING. VOLLEY</v>
      </c>
      <c r="BT35">
        <f ca="1">VLOOKUP(BS35,BO33:BP42,2,FALSE)</f>
        <v>0</v>
      </c>
      <c r="BW35" t="str">
        <f ca="1">BS35</f>
        <v>FAC. ING. VOLLEY</v>
      </c>
      <c r="BX35">
        <f ca="1">VLOOKUP(BW35,BS33:BT42,2,FALSE)</f>
        <v>0</v>
      </c>
      <c r="CA35" t="str">
        <f ca="1">BW35</f>
        <v>FAC. ING. VOLLEY</v>
      </c>
      <c r="CB35">
        <f ca="1">VLOOKUP(CA35,BW33:BX42,2,FALSE)</f>
        <v>0</v>
      </c>
      <c r="CE35" t="str">
        <f ca="1">CA35</f>
        <v>FAC. ING. VOLLEY</v>
      </c>
      <c r="CF35">
        <f ca="1">VLOOKUP(CE35,CA33:CB42,2,FALSE)</f>
        <v>0</v>
      </c>
      <c r="CI35" t="str">
        <f ca="1">CE35</f>
        <v>FAC. ING. VOLLEY</v>
      </c>
      <c r="CJ35">
        <f ca="1">VLOOKUP(CI35,CE33:CF42,2,FALSE)</f>
        <v>0</v>
      </c>
      <c r="CM35" t="str">
        <f ca="1">CI35</f>
        <v>FAC. ING. VOLLEY</v>
      </c>
      <c r="CN35">
        <f ca="1">VLOOKUP(CM35,CI33:CJ42,2,FALSE)</f>
        <v>0</v>
      </c>
      <c r="CQ35" t="str">
        <f ca="1">CM35</f>
        <v>FAC. ING. VOLLEY</v>
      </c>
      <c r="CR35">
        <f ca="1">VLOOKUP(CQ35,CM33:CN42,2,FALSE)</f>
        <v>0</v>
      </c>
    </row>
    <row r="36" spans="6:97" x14ac:dyDescent="0.2">
      <c r="F36" t="str">
        <f>AB2</f>
        <v>AGRONOMÍA</v>
      </c>
      <c r="G36">
        <f t="shared" ref="G36:M36" ca="1" si="79">AB25</f>
        <v>0</v>
      </c>
      <c r="H36">
        <f t="shared" ca="1" si="79"/>
        <v>0</v>
      </c>
      <c r="I36">
        <f t="shared" ca="1" si="79"/>
        <v>0</v>
      </c>
      <c r="J36">
        <f t="shared" ca="1" si="79"/>
        <v>0</v>
      </c>
      <c r="K36">
        <f t="shared" si="79"/>
        <v>0</v>
      </c>
      <c r="L36">
        <f t="shared" si="79"/>
        <v>0</v>
      </c>
      <c r="M36">
        <f t="shared" ca="1" si="79"/>
        <v>0</v>
      </c>
      <c r="O36" t="str">
        <f>F36</f>
        <v>AGRONOMÍA</v>
      </c>
      <c r="P36">
        <f t="shared" ca="1" si="74"/>
        <v>0</v>
      </c>
      <c r="S36" t="str">
        <f>O36</f>
        <v>AGRONOMÍA</v>
      </c>
      <c r="T36">
        <f t="shared" ca="1" si="75"/>
        <v>0</v>
      </c>
      <c r="W36" t="str">
        <f ca="1">IF($T36&lt;=$T33,$S36,$S33)</f>
        <v>AGRONOMÍA</v>
      </c>
      <c r="X36">
        <f t="shared" ca="1" si="76"/>
        <v>0</v>
      </c>
      <c r="AA36" t="str">
        <f ca="1">W36</f>
        <v>AGRONOMÍA</v>
      </c>
      <c r="AB36">
        <f ca="1">VLOOKUP(AA36,W33:X42,2,FALSE)</f>
        <v>0</v>
      </c>
      <c r="AE36" t="str">
        <f ca="1">AA36</f>
        <v>AGRONOMÍA</v>
      </c>
      <c r="AF36">
        <f ca="1">VLOOKUP(AE36,AA33:AB42,2,FALSE)</f>
        <v>0</v>
      </c>
      <c r="AI36" t="str">
        <f ca="1">AE36</f>
        <v>AGRONOMÍA</v>
      </c>
      <c r="AJ36">
        <f ca="1">VLOOKUP(AI36,AE33:AF42,2,FALSE)</f>
        <v>0</v>
      </c>
      <c r="AM36" t="str">
        <f ca="1">AI36</f>
        <v>AGRONOMÍA</v>
      </c>
      <c r="AN36">
        <f ca="1">VLOOKUP(AM36,AI33:AJ42,2,FALSE)</f>
        <v>0</v>
      </c>
      <c r="AQ36" t="str">
        <f ca="1">IF($AN36&lt;=$AN34,$AM36,$AM34)</f>
        <v>AGRONOMÍA</v>
      </c>
      <c r="AR36">
        <f ca="1">VLOOKUP(AQ36,AM33:AN42,2,FALSE)</f>
        <v>0</v>
      </c>
      <c r="AU36" t="str">
        <f ca="1">AQ36</f>
        <v>AGRONOMÍA</v>
      </c>
      <c r="AV36">
        <f ca="1">VLOOKUP(AU36,AQ33:AR42,2,FALSE)</f>
        <v>0</v>
      </c>
      <c r="AY36" t="str">
        <f ca="1">AU36</f>
        <v>AGRONOMÍA</v>
      </c>
      <c r="AZ36">
        <f ca="1">VLOOKUP(AY36,AU33:AV42,2,FALSE)</f>
        <v>0</v>
      </c>
      <c r="BC36" t="str">
        <f ca="1">AY36</f>
        <v>AGRONOMÍA</v>
      </c>
      <c r="BD36">
        <f ca="1">VLOOKUP(BC36,AY33:AZ42,2,FALSE)</f>
        <v>0</v>
      </c>
      <c r="BG36" t="str">
        <f ca="1">IF($BD36&lt;=$BD35,$BC36,$BC35)</f>
        <v>AGRONOMÍA</v>
      </c>
      <c r="BH36">
        <f ca="1">VLOOKUP(BG36,BC33:BD42,2,FALSE)</f>
        <v>0</v>
      </c>
      <c r="BK36" t="str">
        <f ca="1">BG36</f>
        <v>AGRONOMÍA</v>
      </c>
      <c r="BL36">
        <f ca="1">VLOOKUP(BK36,BG33:BH42,2,FALSE)</f>
        <v>0</v>
      </c>
      <c r="BO36" t="str">
        <f ca="1">BK36</f>
        <v>AGRONOMÍA</v>
      </c>
      <c r="BP36">
        <f ca="1">VLOOKUP(BO36,BK33:BL42,2,FALSE)</f>
        <v>0</v>
      </c>
      <c r="BS36" t="str">
        <f ca="1">BO36</f>
        <v>AGRONOMÍA</v>
      </c>
      <c r="BT36">
        <f ca="1">VLOOKUP(BS36,BO33:BP42,2,FALSE)</f>
        <v>0</v>
      </c>
      <c r="BW36" t="str">
        <f ca="1">IF($BT36&gt;=$BT37,$BS36,$BS37)</f>
        <v>AGRONOMÍA</v>
      </c>
      <c r="BX36">
        <f ca="1">VLOOKUP(BW36,BS33:BT42,2,FALSE)</f>
        <v>0</v>
      </c>
      <c r="CA36" t="str">
        <f ca="1">IF($BX36&gt;=$BX38,$BW36,$BW38)</f>
        <v>AGRONOMÍA</v>
      </c>
      <c r="CB36">
        <f ca="1">VLOOKUP(CA36,BW33:BX42,2,FALSE)</f>
        <v>0</v>
      </c>
      <c r="CE36" t="str">
        <f ca="1">IF($CB36&gt;=$CB39,$CA36,$CA39)</f>
        <v>AGRONOMÍA</v>
      </c>
      <c r="CF36">
        <f ca="1">VLOOKUP(CE36,CA33:CB42,2,FALSE)</f>
        <v>0</v>
      </c>
      <c r="CI36" t="str">
        <f ca="1">CE36</f>
        <v>AGRONOMÍA</v>
      </c>
      <c r="CJ36">
        <f ca="1">VLOOKUP(CI36,CE33:CF42,2,FALSE)</f>
        <v>0</v>
      </c>
      <c r="CM36" t="str">
        <f ca="1">CI36</f>
        <v>AGRONOMÍA</v>
      </c>
      <c r="CN36">
        <f ca="1">VLOOKUP(CM36,CI33:CJ42,2,FALSE)</f>
        <v>0</v>
      </c>
      <c r="CQ36" t="str">
        <f ca="1">CM36</f>
        <v>AGRONOMÍA</v>
      </c>
      <c r="CR36">
        <f ca="1">VLOOKUP(CQ36,CM33:CN42,2,FALSE)</f>
        <v>0</v>
      </c>
    </row>
    <row r="37" spans="6:97" x14ac:dyDescent="0.2">
      <c r="F37" t="str">
        <f>AI2</f>
        <v>RUSKAYA</v>
      </c>
      <c r="G37">
        <f ca="1">AI25</f>
        <v>0</v>
      </c>
      <c r="H37">
        <f t="shared" ref="H37:M37" ca="1" si="80">AJ25</f>
        <v>0</v>
      </c>
      <c r="I37">
        <f t="shared" ca="1" si="80"/>
        <v>0</v>
      </c>
      <c r="J37">
        <f t="shared" ca="1" si="80"/>
        <v>0</v>
      </c>
      <c r="K37">
        <f t="shared" si="80"/>
        <v>0</v>
      </c>
      <c r="L37">
        <f t="shared" si="80"/>
        <v>0</v>
      </c>
      <c r="M37">
        <f t="shared" ca="1" si="80"/>
        <v>0</v>
      </c>
      <c r="O37" t="str">
        <f>F37</f>
        <v>RUSKAYA</v>
      </c>
      <c r="P37">
        <f t="shared" ca="1" si="74"/>
        <v>0</v>
      </c>
      <c r="S37" t="str">
        <f>O37</f>
        <v>RUSKAYA</v>
      </c>
      <c r="T37">
        <f t="shared" ca="1" si="75"/>
        <v>0</v>
      </c>
      <c r="W37" t="str">
        <f>S37</f>
        <v>RUSKAYA</v>
      </c>
      <c r="X37">
        <f t="shared" ca="1" si="76"/>
        <v>0</v>
      </c>
      <c r="AA37" t="str">
        <f ca="1">IF($X37&lt;=$X33,$W37,$W33)</f>
        <v>RUSKAYA</v>
      </c>
      <c r="AB37">
        <f ca="1">VLOOKUP(AA37,W33:X42,2,FALSE)</f>
        <v>0</v>
      </c>
      <c r="AE37" t="str">
        <f ca="1">AA37</f>
        <v>RUSKAYA</v>
      </c>
      <c r="AF37">
        <f ca="1">VLOOKUP(AE37,AA33:AB42,2,FALSE)</f>
        <v>0</v>
      </c>
      <c r="AI37" t="str">
        <f ca="1">AE37</f>
        <v>RUSKAYA</v>
      </c>
      <c r="AJ37">
        <f ca="1">VLOOKUP(AI37,AE33:AF42,2,FALSE)</f>
        <v>0</v>
      </c>
      <c r="AM37" t="str">
        <f ca="1">AI37</f>
        <v>RUSKAYA</v>
      </c>
      <c r="AN37">
        <f ca="1">VLOOKUP(AM37,AI33:AJ42,2,FALSE)</f>
        <v>0</v>
      </c>
      <c r="AQ37" t="str">
        <f ca="1">AM37</f>
        <v>RUSKAYA</v>
      </c>
      <c r="AR37">
        <f ca="1">VLOOKUP(AQ37,AM33:AN42,2,FALSE)</f>
        <v>0</v>
      </c>
      <c r="AU37" t="str">
        <f ca="1">IF($AR37&lt;=$AR34,$AQ37,$AQ34)</f>
        <v>RUSKAYA</v>
      </c>
      <c r="AV37">
        <f ca="1">VLOOKUP(AU37,AQ33:AR42,2,FALSE)</f>
        <v>0</v>
      </c>
      <c r="AY37" t="str">
        <f ca="1">AU37</f>
        <v>RUSKAYA</v>
      </c>
      <c r="AZ37">
        <f ca="1">VLOOKUP(AY37,AU33:AV42,2,FALSE)</f>
        <v>0</v>
      </c>
      <c r="BC37" t="str">
        <f ca="1">AY37</f>
        <v>RUSKAYA</v>
      </c>
      <c r="BD37">
        <f ca="1">VLOOKUP(BC37,AY33:AZ42,2,FALSE)</f>
        <v>0</v>
      </c>
      <c r="BG37" t="str">
        <f ca="1">BC37</f>
        <v>RUSKAYA</v>
      </c>
      <c r="BH37">
        <f ca="1">VLOOKUP(BG37,BC33:BD42,2,FALSE)</f>
        <v>0</v>
      </c>
      <c r="BK37" t="str">
        <f ca="1">IF($BH37&lt;=$BH35,$BG37,$BG35)</f>
        <v>RUSKAYA</v>
      </c>
      <c r="BL37">
        <f ca="1">VLOOKUP(BK37,BG33:BH42,2,FALSE)</f>
        <v>0</v>
      </c>
      <c r="BO37" t="str">
        <f ca="1">BK37</f>
        <v>RUSKAYA</v>
      </c>
      <c r="BP37">
        <f ca="1">VLOOKUP(BO37,BK33:BL42,2,FALSE)</f>
        <v>0</v>
      </c>
      <c r="BS37" t="str">
        <f ca="1">BO37</f>
        <v>RUSKAYA</v>
      </c>
      <c r="BT37">
        <f ca="1">VLOOKUP(BS37,BO33:BP42,2,FALSE)</f>
        <v>0</v>
      </c>
      <c r="BW37" t="str">
        <f ca="1">IF(BT37&lt;=BT36,BS37,BS36)</f>
        <v>RUSKAYA</v>
      </c>
      <c r="BX37">
        <f ca="1">VLOOKUP(BW37,BS33:BT42,2,FALSE)</f>
        <v>0</v>
      </c>
      <c r="CA37" t="str">
        <f ca="1">BW37</f>
        <v>RUSKAYA</v>
      </c>
      <c r="CB37">
        <f ca="1">VLOOKUP(CA37,BW33:BX42,2,FALSE)</f>
        <v>0</v>
      </c>
      <c r="CE37" t="str">
        <f ca="1">CA37</f>
        <v>RUSKAYA</v>
      </c>
      <c r="CF37">
        <f ca="1">VLOOKUP(CE37,CA33:CB42,2,FALSE)</f>
        <v>0</v>
      </c>
      <c r="CI37" t="str">
        <f ca="1">IF($CF37&gt;=$CF38,$CE37,$CE38)</f>
        <v>RUSKAYA</v>
      </c>
      <c r="CJ37">
        <f ca="1">VLOOKUP(CI37,CE33:CF42,2,FALSE)</f>
        <v>0</v>
      </c>
      <c r="CM37" t="str">
        <f ca="1">IF($CJ37&gt;=$CJ39,$CI37,$CI39)</f>
        <v>RUSKAYA</v>
      </c>
      <c r="CN37">
        <f ca="1">VLOOKUP(CM37,CI33:CJ42,2,FALSE)</f>
        <v>0</v>
      </c>
      <c r="CQ37" t="str">
        <f ca="1">CM37</f>
        <v>RUSKAYA</v>
      </c>
      <c r="CR37">
        <f ca="1">VLOOKUP(CQ37,CM33:CN42,2,FALSE)</f>
        <v>0</v>
      </c>
    </row>
    <row r="38" spans="6:97" x14ac:dyDescent="0.2">
      <c r="F38" t="str">
        <f>AP2</f>
        <v>ISÓTOPOS</v>
      </c>
      <c r="G38">
        <f ca="1">AP25</f>
        <v>0</v>
      </c>
      <c r="H38">
        <f t="shared" ref="H38:M38" ca="1" si="81">AQ25</f>
        <v>0</v>
      </c>
      <c r="I38">
        <f t="shared" ca="1" si="81"/>
        <v>0</v>
      </c>
      <c r="J38">
        <f t="shared" ca="1" si="81"/>
        <v>0</v>
      </c>
      <c r="K38">
        <f t="shared" si="81"/>
        <v>0</v>
      </c>
      <c r="L38">
        <f t="shared" si="81"/>
        <v>0</v>
      </c>
      <c r="M38">
        <f t="shared" ca="1" si="81"/>
        <v>0</v>
      </c>
      <c r="O38" t="str">
        <f>F38</f>
        <v>ISÓTOPOS</v>
      </c>
      <c r="P38">
        <f t="shared" ca="1" si="74"/>
        <v>0</v>
      </c>
      <c r="S38" t="str">
        <f>O38</f>
        <v>ISÓTOPOS</v>
      </c>
      <c r="T38">
        <f t="shared" ca="1" si="75"/>
        <v>0</v>
      </c>
      <c r="W38" t="str">
        <f>S38</f>
        <v>ISÓTOPOS</v>
      </c>
      <c r="X38">
        <f t="shared" ca="1" si="76"/>
        <v>0</v>
      </c>
      <c r="AA38" t="str">
        <f>W38</f>
        <v>ISÓTOPOS</v>
      </c>
      <c r="AB38">
        <f ca="1">VLOOKUP(AA38,W33:X42,2,FALSE)</f>
        <v>0</v>
      </c>
      <c r="AE38" t="str">
        <f ca="1">IF($AB38&lt;=$AB33,$AA38,$AA33)</f>
        <v>ISÓTOPOS</v>
      </c>
      <c r="AF38">
        <f ca="1">VLOOKUP(AE38,AA33:AB42,2,FALSE)</f>
        <v>0</v>
      </c>
      <c r="AI38" t="str">
        <f ca="1">AE38</f>
        <v>ISÓTOPOS</v>
      </c>
      <c r="AJ38">
        <f ca="1">VLOOKUP(AI38,AE33:AF42,2,FALSE)</f>
        <v>0</v>
      </c>
      <c r="AM38" t="str">
        <f ca="1">AI38</f>
        <v>ISÓTOPOS</v>
      </c>
      <c r="AN38">
        <f ca="1">VLOOKUP(AM38,AI33:AJ42,2,FALSE)</f>
        <v>0</v>
      </c>
      <c r="AQ38" t="str">
        <f ca="1">AM38</f>
        <v>ISÓTOPOS</v>
      </c>
      <c r="AR38">
        <f ca="1">VLOOKUP(AQ38,AM33:AN42,2,FALSE)</f>
        <v>0</v>
      </c>
      <c r="AU38" t="str">
        <f ca="1">AQ38</f>
        <v>ISÓTOPOS</v>
      </c>
      <c r="AV38">
        <f ca="1">VLOOKUP(AU38,AQ33:AR42,2,FALSE)</f>
        <v>0</v>
      </c>
      <c r="AY38" t="str">
        <f ca="1">IF($AV38&lt;=$AV34,$AU38,$AU34)</f>
        <v>ISÓTOPOS</v>
      </c>
      <c r="AZ38">
        <f ca="1">VLOOKUP(AY38,AU33:AV42,2,FALSE)</f>
        <v>0</v>
      </c>
      <c r="BC38" t="str">
        <f ca="1">AY38</f>
        <v>ISÓTOPOS</v>
      </c>
      <c r="BD38">
        <f ca="1">VLOOKUP(BC38,AY33:AZ42,2,FALSE)</f>
        <v>0</v>
      </c>
      <c r="BG38" t="str">
        <f ca="1">BC38</f>
        <v>ISÓTOPOS</v>
      </c>
      <c r="BH38">
        <f ca="1">VLOOKUP(BG38,BC33:BD42,2,FALSE)</f>
        <v>0</v>
      </c>
      <c r="BK38" t="str">
        <f ca="1">BG38</f>
        <v>ISÓTOPOS</v>
      </c>
      <c r="BL38">
        <f ca="1">VLOOKUP(BK38,BG33:BH42,2,FALSE)</f>
        <v>0</v>
      </c>
      <c r="BO38" t="str">
        <f ca="1">IF($BL38&lt;=$BL35,$BK38,$BK35)</f>
        <v>ISÓTOPOS</v>
      </c>
      <c r="BP38">
        <f ca="1">VLOOKUP(BO38,BK33:BL42,2,FALSE)</f>
        <v>0</v>
      </c>
      <c r="BS38" t="str">
        <f ca="1">BO38</f>
        <v>ISÓTOPOS</v>
      </c>
      <c r="BT38">
        <f ca="1">VLOOKUP(BS38,BO33:BP42,2,FALSE)</f>
        <v>0</v>
      </c>
      <c r="BW38" t="str">
        <f ca="1">BS38</f>
        <v>ISÓTOPOS</v>
      </c>
      <c r="BX38">
        <f ca="1">VLOOKUP(BW38,BS33:BT42,2,FALSE)</f>
        <v>0</v>
      </c>
      <c r="CA38" t="str">
        <f ca="1">IF($BX38&lt;=$BX36,$BW38,$BW36)</f>
        <v>ISÓTOPOS</v>
      </c>
      <c r="CB38">
        <f ca="1">VLOOKUP(CA38,BW33:BX42,2,FALSE)</f>
        <v>0</v>
      </c>
      <c r="CE38" t="str">
        <f ca="1">CA38</f>
        <v>ISÓTOPOS</v>
      </c>
      <c r="CF38">
        <f ca="1">VLOOKUP(CE38,CA33:CB42,2,FALSE)</f>
        <v>0</v>
      </c>
      <c r="CI38" t="str">
        <f ca="1">IF($CF38&lt;=$CF37,$CE38,$CE37)</f>
        <v>ISÓTOPOS</v>
      </c>
      <c r="CJ38">
        <f ca="1">VLOOKUP(CI38,CE33:CF42,2,FALSE)</f>
        <v>0</v>
      </c>
      <c r="CM38" t="str">
        <f ca="1">CI38</f>
        <v>ISÓTOPOS</v>
      </c>
      <c r="CN38">
        <f ca="1">VLOOKUP(CM38,CI33:CJ42,2,FALSE)</f>
        <v>0</v>
      </c>
      <c r="CQ38" t="str">
        <f ca="1">IF($CN38&gt;=$CN39,$CM38,$CM39)</f>
        <v>ISÓTOPOS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si="82"/>
        <v>0</v>
      </c>
      <c r="L39">
        <f t="shared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LO IMPOSIBLE</v>
      </c>
      <c r="J45">
        <f ca="1">CR33</f>
        <v>0</v>
      </c>
      <c r="K45">
        <f t="shared" ref="K45:K51" ca="1" si="83">VLOOKUP(AI33,$F$33:$M$42,6,FALSE)</f>
        <v>0</v>
      </c>
      <c r="L45">
        <f t="shared" ref="L45:L51" ca="1" si="84">VLOOKUP(AI33,$F$33:$M$42,7,FALSE)</f>
        <v>0</v>
      </c>
      <c r="M45">
        <f t="shared" ref="M45:M51" ca="1" si="85">K45-L45</f>
        <v>0</v>
      </c>
      <c r="O45" t="str">
        <f ca="1">IF(AND($J45=$J46,$M46&gt;$M45),$F46,$F45)</f>
        <v>LO IMPOSIBLE</v>
      </c>
      <c r="P45">
        <f t="shared" ref="P45:P51" ca="1" si="86">VLOOKUP(O45,$F$45:$M$54,5,FALSE)</f>
        <v>0</v>
      </c>
      <c r="Q45">
        <f t="shared" ref="Q45:Q51" ca="1" si="87">VLOOKUP(O45,$F$45:$M$54,8,FALSE)</f>
        <v>0</v>
      </c>
      <c r="S45" t="str">
        <f ca="1">IF(AND(P45=P47,Q47&gt;Q45),O47,O45)</f>
        <v>LO IMPOSIBLE</v>
      </c>
      <c r="T45">
        <f t="shared" ref="T45:T51" ca="1" si="88">VLOOKUP(S45,$O$45:$Q$54,2,FALSE)</f>
        <v>0</v>
      </c>
      <c r="U45">
        <f t="shared" ref="U45:U51" ca="1" si="89">VLOOKUP(S45,$O$45:$Q$54,3,FALSE)</f>
        <v>0</v>
      </c>
      <c r="W45" t="str">
        <f ca="1">IF(AND(T45=T48,U48&gt;U45),S48,S45)</f>
        <v>LO IMPOSIBLE</v>
      </c>
      <c r="X45">
        <f t="shared" ref="X45:X51" ca="1" si="90">VLOOKUP(W45,$S$45:$U$54,2,FALSE)</f>
        <v>0</v>
      </c>
      <c r="Y45">
        <f t="shared" ref="Y45:Y51" ca="1" si="91">VLOOKUP(W45,$S$45:$U$54,3,FALSE)</f>
        <v>0</v>
      </c>
      <c r="AA45" t="str">
        <f ca="1">IF(AND(X45=X49,Y49&gt;Y45),W49,W45)</f>
        <v>LO IMPOSIBLE</v>
      </c>
      <c r="AB45">
        <f ca="1">VLOOKUP(AA45,W45:Y54,2,FALSE)</f>
        <v>0</v>
      </c>
      <c r="AC45">
        <f ca="1">VLOOKUP(AA45,W45:Y54,3,FALSE)</f>
        <v>0</v>
      </c>
      <c r="AE45" t="str">
        <f ca="1">IF(AND(AB45=AB50,AC50&gt;AC45),AA50,AA45)</f>
        <v>LO IMPOSIBLE</v>
      </c>
      <c r="AF45">
        <f ca="1">VLOOKUP(AE45,AA45:AC54,2,FALSE)</f>
        <v>0</v>
      </c>
      <c r="AG45">
        <f ca="1">VLOOKUP(AE45,AA45:AC54,3,FALSE)</f>
        <v>0</v>
      </c>
      <c r="AI45" t="str">
        <f ca="1">IF(AND(AF45=AF51,AG51&gt;AG45),AE51,AE45)</f>
        <v>LO IMPOSIBLE</v>
      </c>
      <c r="AJ45">
        <f ca="1">VLOOKUP(AI45,AE45:AG54,2,FALSE)</f>
        <v>0</v>
      </c>
      <c r="AK45">
        <f ca="1">VLOOKUP(AI45,AE45:AG54,3,FALSE)</f>
        <v>0</v>
      </c>
      <c r="AM45" t="str">
        <f ca="1">AI45</f>
        <v>LO IMPOSIBLE</v>
      </c>
      <c r="AN45">
        <f ca="1">VLOOKUP(AM45,AI45:AK54,2,FALSE)</f>
        <v>0</v>
      </c>
      <c r="AO45">
        <f ca="1">VLOOKUP(AM45,AI45:AK54,3,FALSE)</f>
        <v>0</v>
      </c>
      <c r="AQ45" t="str">
        <f ca="1">AM45</f>
        <v>LO IMPOSIBLE</v>
      </c>
      <c r="AR45">
        <f ca="1">VLOOKUP(AQ45,AM45:AO54,2,FALSE)</f>
        <v>0</v>
      </c>
      <c r="AS45">
        <f ca="1">VLOOKUP(AQ45,AM45:AO54,3,FALSE)</f>
        <v>0</v>
      </c>
      <c r="AU45" t="str">
        <f ca="1">AQ45</f>
        <v>LO IMPOSIBLE</v>
      </c>
      <c r="AV45">
        <f ca="1">VLOOKUP(AU45,AQ45:AS54,2,FALSE)</f>
        <v>0</v>
      </c>
      <c r="AW45">
        <f ca="1">VLOOKUP(AU45,AQ45:AS54,3,FALSE)</f>
        <v>0</v>
      </c>
      <c r="AY45" t="str">
        <f ca="1">AU45</f>
        <v>LO IMPOSIBLE</v>
      </c>
      <c r="AZ45">
        <f ca="1">VLOOKUP(AY45,AU45:AW54,2,FALSE)</f>
        <v>0</v>
      </c>
      <c r="BA45">
        <f ca="1">VLOOKUP(AY45,AU45:AW54,3,FALSE)</f>
        <v>0</v>
      </c>
      <c r="BC45" t="str">
        <f ca="1">AY45</f>
        <v>LO IMPOSIBLE</v>
      </c>
      <c r="BD45">
        <f ca="1">VLOOKUP(BC45,AY45:BA54,2,FALSE)</f>
        <v>0</v>
      </c>
      <c r="BE45">
        <f ca="1">VLOOKUP(BC45,AY45:BA54,3,FALSE)</f>
        <v>0</v>
      </c>
      <c r="BG45" t="str">
        <f ca="1">BC45</f>
        <v>LO IMPOSIBLE</v>
      </c>
      <c r="BH45">
        <f ca="1">VLOOKUP(BG45,BC45:BE54,2,FALSE)</f>
        <v>0</v>
      </c>
      <c r="BI45">
        <f ca="1">VLOOKUP(BG45,BC45:BE54,3,FALSE)</f>
        <v>0</v>
      </c>
      <c r="BK45" t="str">
        <f ca="1">BG45</f>
        <v>LO IMPOSIBLE</v>
      </c>
      <c r="BL45">
        <f ca="1">VLOOKUP(BK45,BG45:BI54,2,FALSE)</f>
        <v>0</v>
      </c>
      <c r="BM45">
        <f ca="1">VLOOKUP(BK45,BG45:BI54,3,FALSE)</f>
        <v>0</v>
      </c>
      <c r="BO45" t="str">
        <f ca="1">BK45</f>
        <v>LO IMPOSIBLE</v>
      </c>
      <c r="BP45">
        <f ca="1">VLOOKUP(BO45,BK45:BM54,2,FALSE)</f>
        <v>0</v>
      </c>
      <c r="BQ45">
        <f ca="1">VLOOKUP(BO45,BK45:BM54,3,FALSE)</f>
        <v>0</v>
      </c>
      <c r="BS45" t="str">
        <f ca="1">BO45</f>
        <v>LO IMPOSIBLE</v>
      </c>
      <c r="BT45">
        <f ca="1">VLOOKUP(BS45,BO45:BQ54,2,FALSE)</f>
        <v>0</v>
      </c>
      <c r="BU45">
        <f ca="1">VLOOKUP(BS45,BO45:BQ54,3,FALSE)</f>
        <v>0</v>
      </c>
      <c r="BW45" t="str">
        <f ca="1">BS45</f>
        <v>LO IMPOSIBLE</v>
      </c>
      <c r="BX45">
        <f ca="1">VLOOKUP(BW45,BS45:BU54,2,FALSE)</f>
        <v>0</v>
      </c>
      <c r="BY45">
        <f ca="1">VLOOKUP(BW45,BS45:BU54,3,FALSE)</f>
        <v>0</v>
      </c>
      <c r="CA45" t="str">
        <f ca="1">BW45</f>
        <v>LO IMPOSIBLE</v>
      </c>
      <c r="CB45">
        <f ca="1">VLOOKUP(CA45,BW45:BY54,2,FALSE)</f>
        <v>0</v>
      </c>
      <c r="CC45">
        <f ca="1">VLOOKUP(CA45,BW45:BY54,3,FALSE)</f>
        <v>0</v>
      </c>
      <c r="CE45" t="str">
        <f ca="1">CA45</f>
        <v>LO IMPOSIBLE</v>
      </c>
      <c r="CF45">
        <f ca="1">VLOOKUP(CE45,CA45:CC54,2,FALSE)</f>
        <v>0</v>
      </c>
      <c r="CG45">
        <f ca="1">VLOOKUP(CE45,CA45:CC54,3,FALSE)</f>
        <v>0</v>
      </c>
      <c r="CI45" t="str">
        <f ca="1">CE45</f>
        <v>LO IMPOSIBLE</v>
      </c>
      <c r="CJ45">
        <f ca="1">VLOOKUP(CI45,CE45:CG54,2,FALSE)</f>
        <v>0</v>
      </c>
      <c r="CK45">
        <f ca="1">VLOOKUP(CI45,CE45:CG54,3,FALSE)</f>
        <v>0</v>
      </c>
      <c r="CM45" t="str">
        <f ca="1">CI45</f>
        <v>LO IMPOSIBLE</v>
      </c>
      <c r="CN45">
        <f ca="1">VLOOKUP(CM45,CI45:CK54,2,FALSE)</f>
        <v>0</v>
      </c>
      <c r="CO45">
        <f ca="1">VLOOKUP(CM45,CI45:CK54,3,FALSE)</f>
        <v>0</v>
      </c>
      <c r="CQ45" t="str">
        <f ca="1">CM45</f>
        <v>LO IMPOSIBLE</v>
      </c>
      <c r="CR45">
        <f ca="1">VLOOKUP(CQ45,CM45:CO54,2,FALSE)</f>
        <v>0</v>
      </c>
      <c r="CS45">
        <f ca="1">VLOOKUP(CQ45,CM45:CO54,3,FALSE)</f>
        <v>0</v>
      </c>
    </row>
    <row r="46" spans="6:97" x14ac:dyDescent="0.2">
      <c r="F46" t="str">
        <f t="shared" ref="F46:F51" ca="1" si="92">CQ34</f>
        <v>BLACK EAGLES</v>
      </c>
      <c r="J46">
        <f t="shared" ref="J46:J51" ca="1" si="93">CR34</f>
        <v>0</v>
      </c>
      <c r="K46">
        <f t="shared" ca="1" si="83"/>
        <v>0</v>
      </c>
      <c r="L46">
        <f t="shared" ca="1" si="84"/>
        <v>0</v>
      </c>
      <c r="M46">
        <f t="shared" ca="1" si="85"/>
        <v>0</v>
      </c>
      <c r="O46" t="str">
        <f ca="1">IF(AND($J45=$J46,$M46&gt;$M45),$F45,$F46)</f>
        <v>BLACK EAGLES</v>
      </c>
      <c r="P46">
        <f t="shared" ca="1" si="86"/>
        <v>0</v>
      </c>
      <c r="Q46">
        <f t="shared" ca="1" si="87"/>
        <v>0</v>
      </c>
      <c r="S46" t="str">
        <f ca="1">O46</f>
        <v>BLACK EAGLES</v>
      </c>
      <c r="T46">
        <f t="shared" ca="1" si="88"/>
        <v>0</v>
      </c>
      <c r="U46">
        <f t="shared" ca="1" si="89"/>
        <v>0</v>
      </c>
      <c r="W46" t="str">
        <f ca="1">S46</f>
        <v>BLACK EAGLES</v>
      </c>
      <c r="X46">
        <f t="shared" ca="1" si="90"/>
        <v>0</v>
      </c>
      <c r="Y46">
        <f t="shared" ca="1" si="91"/>
        <v>0</v>
      </c>
      <c r="AA46" t="str">
        <f ca="1">W46</f>
        <v>BLACK EAGLES</v>
      </c>
      <c r="AB46">
        <f ca="1">VLOOKUP(AA46,W45:Y54,2,FALSE)</f>
        <v>0</v>
      </c>
      <c r="AC46">
        <f ca="1">VLOOKUP(AA46,W45:Y54,3,FALSE)</f>
        <v>0</v>
      </c>
      <c r="AE46" t="str">
        <f ca="1">AA46</f>
        <v>BLACK EAGLES</v>
      </c>
      <c r="AF46">
        <f ca="1">VLOOKUP(AE46,AA45:AC54,2,FALSE)</f>
        <v>0</v>
      </c>
      <c r="AG46">
        <f ca="1">VLOOKUP(AE46,AA45:AC54,3,FALSE)</f>
        <v>0</v>
      </c>
      <c r="AI46" t="str">
        <f ca="1">AE46</f>
        <v>BLACK EAGLES</v>
      </c>
      <c r="AJ46">
        <f ca="1">VLOOKUP(AI46,AE45:AG54,2,FALSE)</f>
        <v>0</v>
      </c>
      <c r="AK46">
        <f ca="1">VLOOKUP(AI46,AE45:AG54,3,FALSE)</f>
        <v>0</v>
      </c>
      <c r="AM46" t="str">
        <f ca="1">IF(AND(AJ46=AJ47,AK47&gt;AK46),AI47,AI46)</f>
        <v>BLACK EAGLES</v>
      </c>
      <c r="AN46">
        <f ca="1">VLOOKUP(AM46,AI45:AK54,2,FALSE)</f>
        <v>0</v>
      </c>
      <c r="AO46">
        <f ca="1">VLOOKUP(AM46,AI45:AK54,3,FALSE)</f>
        <v>0</v>
      </c>
      <c r="AQ46" t="str">
        <f ca="1">IF(AND(AN46=AN48,AO48&gt;AO46),AM48,AM46)</f>
        <v>BLACK EAGLES</v>
      </c>
      <c r="AR46">
        <f ca="1">VLOOKUP(AQ46,AM45:AO54,2,FALSE)</f>
        <v>0</v>
      </c>
      <c r="AS46">
        <f ca="1">VLOOKUP(AQ46,AM45:AO54,3,FALSE)</f>
        <v>0</v>
      </c>
      <c r="AU46" t="str">
        <f ca="1">IF(AND(AR46=AR49,AS49&gt;AS46),AQ49,AQ46)</f>
        <v>BLACK EAGLES</v>
      </c>
      <c r="AV46">
        <f ca="1">VLOOKUP(AU46,AQ45:AS54,2,FALSE)</f>
        <v>0</v>
      </c>
      <c r="AW46">
        <f ca="1">VLOOKUP(AU46,AQ45:AS54,3,FALSE)</f>
        <v>0</v>
      </c>
      <c r="AY46" t="str">
        <f ca="1">IF(AND(AV46=AV50,AW50&gt;AW46),AU50,AU46)</f>
        <v>BLACK EAGLES</v>
      </c>
      <c r="AZ46">
        <f ca="1">VLOOKUP(AY46,AU45:AW54,2,FALSE)</f>
        <v>0</v>
      </c>
      <c r="BA46">
        <f ca="1">VLOOKUP(AY46,AU45:AW54,3,FALSE)</f>
        <v>0</v>
      </c>
      <c r="BC46" t="str">
        <f ca="1">IF(AND(AZ46=AZ51,BA51&gt;BA46),AY51,AY46)</f>
        <v>BLACK EAGLES</v>
      </c>
      <c r="BD46">
        <f ca="1">VLOOKUP(BC46,AY45:BA54,2,FALSE)</f>
        <v>0</v>
      </c>
      <c r="BE46">
        <f ca="1">VLOOKUP(BC46,AY45:BA54,3,FALSE)</f>
        <v>0</v>
      </c>
      <c r="BG46" t="str">
        <f ca="1">BC46</f>
        <v>BLACK EAGLES</v>
      </c>
      <c r="BH46">
        <f ca="1">VLOOKUP(BG46,BC45:BE54,2,FALSE)</f>
        <v>0</v>
      </c>
      <c r="BI46">
        <f ca="1">VLOOKUP(BG46,BC45:BE54,3,FALSE)</f>
        <v>0</v>
      </c>
      <c r="BK46" t="str">
        <f ca="1">BG46</f>
        <v>BLACK EAGLES</v>
      </c>
      <c r="BL46">
        <f ca="1">VLOOKUP(BK46,BG45:BI54,2,FALSE)</f>
        <v>0</v>
      </c>
      <c r="BM46">
        <f ca="1">VLOOKUP(BK46,BG45:BI54,3,FALSE)</f>
        <v>0</v>
      </c>
      <c r="BO46" t="str">
        <f ca="1">BK46</f>
        <v>BLACK EAGLES</v>
      </c>
      <c r="BP46">
        <f ca="1">VLOOKUP(BO46,BK45:BM54,2,FALSE)</f>
        <v>0</v>
      </c>
      <c r="BQ46">
        <f ca="1">VLOOKUP(BO46,BK45:BM54,3,FALSE)</f>
        <v>0</v>
      </c>
      <c r="BS46" t="str">
        <f ca="1">BO46</f>
        <v>BLACK EAGLES</v>
      </c>
      <c r="BT46">
        <f ca="1">VLOOKUP(BS46,BO45:BQ54,2,FALSE)</f>
        <v>0</v>
      </c>
      <c r="BU46">
        <f ca="1">VLOOKUP(BS46,BO45:BQ54,3,FALSE)</f>
        <v>0</v>
      </c>
      <c r="BW46" t="str">
        <f ca="1">BS46</f>
        <v>BLACK EAGLES</v>
      </c>
      <c r="BX46">
        <f ca="1">VLOOKUP(BW46,BS45:BU54,2,FALSE)</f>
        <v>0</v>
      </c>
      <c r="BY46">
        <f ca="1">VLOOKUP(BW46,BS45:BU54,3,FALSE)</f>
        <v>0</v>
      </c>
      <c r="CA46" t="str">
        <f ca="1">BW46</f>
        <v>BLACK EAGLES</v>
      </c>
      <c r="CB46">
        <f ca="1">VLOOKUP(CA46,BW45:BY54,2,FALSE)</f>
        <v>0</v>
      </c>
      <c r="CC46">
        <f ca="1">VLOOKUP(CA46,BW45:BY54,3,FALSE)</f>
        <v>0</v>
      </c>
      <c r="CE46" t="str">
        <f ca="1">CA46</f>
        <v>BLACK EAGLES</v>
      </c>
      <c r="CF46">
        <f ca="1">VLOOKUP(CE46,CA45:CC54,2,FALSE)</f>
        <v>0</v>
      </c>
      <c r="CG46">
        <f ca="1">VLOOKUP(CE46,CA45:CC54,3,FALSE)</f>
        <v>0</v>
      </c>
      <c r="CI46" t="str">
        <f ca="1">CE46</f>
        <v>BLACK EAGLES</v>
      </c>
      <c r="CJ46">
        <f ca="1">VLOOKUP(CI46,CE45:CG54,2,FALSE)</f>
        <v>0</v>
      </c>
      <c r="CK46">
        <f ca="1">VLOOKUP(CI46,CE45:CG54,3,FALSE)</f>
        <v>0</v>
      </c>
      <c r="CM46" t="str">
        <f ca="1">CI46</f>
        <v>BLACK EAGLES</v>
      </c>
      <c r="CN46">
        <f ca="1">VLOOKUP(CM46,CI45:CK54,2,FALSE)</f>
        <v>0</v>
      </c>
      <c r="CO46">
        <f ca="1">VLOOKUP(CM46,CI45:CK54,3,FALSE)</f>
        <v>0</v>
      </c>
      <c r="CQ46" t="str">
        <f ca="1">CM46</f>
        <v>BLACK EAGLES</v>
      </c>
      <c r="CR46">
        <f ca="1">VLOOKUP(CQ46,CM45:CO54,2,FALSE)</f>
        <v>0</v>
      </c>
      <c r="CS46">
        <f ca="1">VLOOKUP(CQ46,CM45:CO54,3,FALSE)</f>
        <v>0</v>
      </c>
    </row>
    <row r="47" spans="6:97" x14ac:dyDescent="0.2">
      <c r="F47" t="str">
        <f t="shared" ca="1" si="92"/>
        <v>FAC. ING. VOLLEY</v>
      </c>
      <c r="J47">
        <f t="shared" ca="1" si="93"/>
        <v>0</v>
      </c>
      <c r="K47">
        <f t="shared" ca="1" si="83"/>
        <v>0</v>
      </c>
      <c r="L47">
        <f t="shared" ca="1" si="84"/>
        <v>0</v>
      </c>
      <c r="M47">
        <f t="shared" ca="1" si="85"/>
        <v>0</v>
      </c>
      <c r="O47" t="str">
        <f ca="1">F47</f>
        <v>FAC. ING. VOLLEY</v>
      </c>
      <c r="P47">
        <f t="shared" ca="1" si="86"/>
        <v>0</v>
      </c>
      <c r="Q47">
        <f t="shared" ca="1" si="87"/>
        <v>0</v>
      </c>
      <c r="S47" t="str">
        <f ca="1">IF(AND($P45=P47,Q47&gt;Q45),O45,O47)</f>
        <v>FAC. ING. VOLLEY</v>
      </c>
      <c r="T47">
        <f t="shared" ca="1" si="88"/>
        <v>0</v>
      </c>
      <c r="U47">
        <f t="shared" ca="1" si="89"/>
        <v>0</v>
      </c>
      <c r="W47" t="str">
        <f ca="1">S47</f>
        <v>FAC. ING. VOLLEY</v>
      </c>
      <c r="X47">
        <f t="shared" ca="1" si="90"/>
        <v>0</v>
      </c>
      <c r="Y47">
        <f t="shared" ca="1" si="91"/>
        <v>0</v>
      </c>
      <c r="AA47" t="str">
        <f ca="1">W47</f>
        <v>FAC. ING. VOLLEY</v>
      </c>
      <c r="AB47">
        <f ca="1">VLOOKUP(AA47,W45:Y54,2,FALSE)</f>
        <v>0</v>
      </c>
      <c r="AC47">
        <f ca="1">VLOOKUP(AA47,W45:Y54,3,FALSE)</f>
        <v>0</v>
      </c>
      <c r="AE47" t="str">
        <f ca="1">AA47</f>
        <v>FAC. ING. VOLLEY</v>
      </c>
      <c r="AF47">
        <f ca="1">VLOOKUP(AE47,AA45:AC54,2,FALSE)</f>
        <v>0</v>
      </c>
      <c r="AG47">
        <f ca="1">VLOOKUP(AE47,AA45:AC54,3,FALSE)</f>
        <v>0</v>
      </c>
      <c r="AI47" t="str">
        <f ca="1">AE47</f>
        <v>FAC. ING. VOLLEY</v>
      </c>
      <c r="AJ47">
        <f ca="1">VLOOKUP(AI47,AE45:AG54,2,FALSE)</f>
        <v>0</v>
      </c>
      <c r="AK47">
        <f ca="1">VLOOKUP(AI47,AE45:AG54,3,FALSE)</f>
        <v>0</v>
      </c>
      <c r="AM47" t="str">
        <f ca="1">IF(AND(AJ46=AJ47,AK47&gt;AK46),AI46,AI47)</f>
        <v>FAC. ING. VOLLEY</v>
      </c>
      <c r="AN47">
        <f ca="1">VLOOKUP(AM47,AI45:AK54,2,FALSE)</f>
        <v>0</v>
      </c>
      <c r="AO47">
        <f ca="1">VLOOKUP(AM47,AI45:AK54,3,FALSE)</f>
        <v>0</v>
      </c>
      <c r="AQ47" t="str">
        <f ca="1">AM47</f>
        <v>FAC. ING. VOLLEY</v>
      </c>
      <c r="AR47">
        <f ca="1">VLOOKUP(AQ47,AM45:AO54,2,FALSE)</f>
        <v>0</v>
      </c>
      <c r="AS47">
        <f ca="1">VLOOKUP(AQ47,AM45:AO54,3,FALSE)</f>
        <v>0</v>
      </c>
      <c r="AU47" t="str">
        <f ca="1">AQ47</f>
        <v>FAC. ING. VOLLEY</v>
      </c>
      <c r="AV47">
        <f ca="1">VLOOKUP(AU47,AQ45:AS54,2,FALSE)</f>
        <v>0</v>
      </c>
      <c r="AW47">
        <f ca="1">VLOOKUP(AU47,AQ45:AS54,3,FALSE)</f>
        <v>0</v>
      </c>
      <c r="AY47" t="str">
        <f ca="1">AU47</f>
        <v>FAC. ING. VOLLEY</v>
      </c>
      <c r="AZ47">
        <f ca="1">VLOOKUP(AY47,AU45:AW54,2,FALSE)</f>
        <v>0</v>
      </c>
      <c r="BA47">
        <f ca="1">VLOOKUP(AY47,AU45:AW54,3,FALSE)</f>
        <v>0</v>
      </c>
      <c r="BC47" t="str">
        <f ca="1">AY47</f>
        <v>FAC. ING. VOLLEY</v>
      </c>
      <c r="BD47">
        <f ca="1">VLOOKUP(BC47,AY45:BA54,2,FALSE)</f>
        <v>0</v>
      </c>
      <c r="BE47">
        <f ca="1">VLOOKUP(BC47,AY45:BA54,3,FALSE)</f>
        <v>0</v>
      </c>
      <c r="BG47" t="str">
        <f ca="1">IF(AND(BD47=BD48,BE48&gt;BE47),BC48,BC47)</f>
        <v>FAC. ING. VOLLEY</v>
      </c>
      <c r="BH47">
        <f ca="1">VLOOKUP(BG47,BC45:BE54,2,FALSE)</f>
        <v>0</v>
      </c>
      <c r="BI47">
        <f ca="1">VLOOKUP(BG47,BC45:BE54,3,FALSE)</f>
        <v>0</v>
      </c>
      <c r="BK47" t="str">
        <f ca="1">IF(AND(BH47=BH49,BI49&gt;BI47),BG49,BG47)</f>
        <v>FAC. ING. VOLLEY</v>
      </c>
      <c r="BL47">
        <f ca="1">VLOOKUP(BK47,BG45:BI54,2,FALSE)</f>
        <v>0</v>
      </c>
      <c r="BM47">
        <f ca="1">VLOOKUP(BK47,BG45:BI54,3,FALSE)</f>
        <v>0</v>
      </c>
      <c r="BO47" t="str">
        <f ca="1">IF(AND(BL47=BL50,BM50&gt;BM47),BK50,BK47)</f>
        <v>FAC. ING. VOLLEY</v>
      </c>
      <c r="BP47">
        <f ca="1">VLOOKUP(BO47,BK45:BM54,2,FALSE)</f>
        <v>0</v>
      </c>
      <c r="BQ47">
        <f ca="1">VLOOKUP(BO47,BK45:BM54,3,FALSE)</f>
        <v>0</v>
      </c>
      <c r="BS47" t="str">
        <f ca="1">IF(AND(BP47=BP51,BQ51&gt;BQ47),BO51,BO47)</f>
        <v>FAC. ING. VOLLEY</v>
      </c>
      <c r="BT47">
        <f ca="1">VLOOKUP(BS47,BO45:BQ54,2,FALSE)</f>
        <v>0</v>
      </c>
      <c r="BU47">
        <f ca="1">VLOOKUP(BS47,BO45:BQ54,3,FALSE)</f>
        <v>0</v>
      </c>
      <c r="BW47" t="str">
        <f ca="1">BS47</f>
        <v>FAC. ING. VOLLEY</v>
      </c>
      <c r="BX47">
        <f ca="1">VLOOKUP(BW47,BS45:BU54,2,FALSE)</f>
        <v>0</v>
      </c>
      <c r="BY47">
        <f ca="1">VLOOKUP(BW47,BS45:BU54,3,FALSE)</f>
        <v>0</v>
      </c>
      <c r="CA47" t="str">
        <f ca="1">BW47</f>
        <v>FAC. ING. VOLLEY</v>
      </c>
      <c r="CB47">
        <f ca="1">VLOOKUP(CA47,BW45:BY54,2,FALSE)</f>
        <v>0</v>
      </c>
      <c r="CC47">
        <f ca="1">VLOOKUP(CA47,BW45:BY54,3,FALSE)</f>
        <v>0</v>
      </c>
      <c r="CE47" t="str">
        <f ca="1">CA47</f>
        <v>FAC. ING. VOLLEY</v>
      </c>
      <c r="CF47">
        <f ca="1">VLOOKUP(CE47,CA45:CC54,2,FALSE)</f>
        <v>0</v>
      </c>
      <c r="CG47">
        <f ca="1">VLOOKUP(CE47,CA45:CC54,3,FALSE)</f>
        <v>0</v>
      </c>
      <c r="CI47" t="str">
        <f ca="1">CE47</f>
        <v>FAC. ING. VOLLEY</v>
      </c>
      <c r="CJ47">
        <f ca="1">VLOOKUP(CI47,CE45:CG54,2,FALSE)</f>
        <v>0</v>
      </c>
      <c r="CK47">
        <f ca="1">VLOOKUP(CI47,CE45:CG54,3,FALSE)</f>
        <v>0</v>
      </c>
      <c r="CM47" t="str">
        <f ca="1">CI47</f>
        <v>FAC. ING. VOLLEY</v>
      </c>
      <c r="CN47">
        <f ca="1">VLOOKUP(CM47,CI45:CK54,2,FALSE)</f>
        <v>0</v>
      </c>
      <c r="CO47">
        <f ca="1">VLOOKUP(CM47,CI45:CK54,3,FALSE)</f>
        <v>0</v>
      </c>
      <c r="CQ47" t="str">
        <f ca="1">CM47</f>
        <v>FAC. ING. VOLLEY</v>
      </c>
      <c r="CR47">
        <f ca="1">VLOOKUP(CQ47,CM45:CO54,2,FALSE)</f>
        <v>0</v>
      </c>
      <c r="CS47">
        <f ca="1">VLOOKUP(CQ47,CM45:CO54,3,FALSE)</f>
        <v>0</v>
      </c>
    </row>
    <row r="48" spans="6:97" x14ac:dyDescent="0.2">
      <c r="F48" t="str">
        <f t="shared" ca="1" si="92"/>
        <v>AGRONOMÍA</v>
      </c>
      <c r="J48">
        <f t="shared" ca="1" si="93"/>
        <v>0</v>
      </c>
      <c r="K48">
        <f t="shared" ca="1" si="83"/>
        <v>0</v>
      </c>
      <c r="L48">
        <f t="shared" ca="1" si="84"/>
        <v>0</v>
      </c>
      <c r="M48">
        <f t="shared" ca="1" si="85"/>
        <v>0</v>
      </c>
      <c r="O48" t="str">
        <f ca="1">F48</f>
        <v>AGRONOMÍA</v>
      </c>
      <c r="P48">
        <f t="shared" ca="1" si="86"/>
        <v>0</v>
      </c>
      <c r="Q48">
        <f t="shared" ca="1" si="87"/>
        <v>0</v>
      </c>
      <c r="S48" t="str">
        <f ca="1">O48</f>
        <v>AGRONOMÍA</v>
      </c>
      <c r="T48">
        <f t="shared" ca="1" si="88"/>
        <v>0</v>
      </c>
      <c r="U48">
        <f t="shared" ca="1" si="89"/>
        <v>0</v>
      </c>
      <c r="W48" t="str">
        <f ca="1">IF(AND(T45=T48,U48&gt;U45),S45,S48)</f>
        <v>AGRONOMÍA</v>
      </c>
      <c r="X48">
        <f t="shared" ca="1" si="90"/>
        <v>0</v>
      </c>
      <c r="Y48">
        <f t="shared" ca="1" si="91"/>
        <v>0</v>
      </c>
      <c r="AA48" t="str">
        <f ca="1">W48</f>
        <v>AGRONOMÍA</v>
      </c>
      <c r="AB48">
        <f ca="1">VLOOKUP(AA48,W45:Y54,2,FALSE)</f>
        <v>0</v>
      </c>
      <c r="AC48">
        <f ca="1">VLOOKUP(AA48,W45:Y54,3,FALSE)</f>
        <v>0</v>
      </c>
      <c r="AE48" t="str">
        <f ca="1">AA48</f>
        <v>AGRONOMÍA</v>
      </c>
      <c r="AF48">
        <f ca="1">VLOOKUP(AE48,AA45:AC54,2,FALSE)</f>
        <v>0</v>
      </c>
      <c r="AG48">
        <f ca="1">VLOOKUP(AE48,AA45:AC54,3,FALSE)</f>
        <v>0</v>
      </c>
      <c r="AI48" t="str">
        <f ca="1">AE48</f>
        <v>AGRONOMÍA</v>
      </c>
      <c r="AJ48">
        <f ca="1">VLOOKUP(AI48,AE45:AG54,2,FALSE)</f>
        <v>0</v>
      </c>
      <c r="AK48">
        <f ca="1">VLOOKUP(AI48,AE45:AG54,3,FALSE)</f>
        <v>0</v>
      </c>
      <c r="AM48" t="str">
        <f ca="1">AI48</f>
        <v>AGRONOMÍA</v>
      </c>
      <c r="AN48">
        <f ca="1">VLOOKUP(AM48,AI45:AK54,2,FALSE)</f>
        <v>0</v>
      </c>
      <c r="AO48">
        <f ca="1">VLOOKUP(AM48,AI45:AK54,3,FALSE)</f>
        <v>0</v>
      </c>
      <c r="AQ48" t="str">
        <f ca="1">IF(AND(AN46=AN48,AO48&gt;AO46),AM46,AM48)</f>
        <v>AGRONOMÍA</v>
      </c>
      <c r="AR48">
        <f ca="1">VLOOKUP(AQ48,AM45:AO54,2,FALSE)</f>
        <v>0</v>
      </c>
      <c r="AS48">
        <f ca="1">VLOOKUP(AQ48,AM45:AO54,3,FALSE)</f>
        <v>0</v>
      </c>
      <c r="AU48" t="str">
        <f ca="1">AQ48</f>
        <v>AGRONOMÍA</v>
      </c>
      <c r="AV48">
        <f ca="1">VLOOKUP(AU48,AQ45:AS54,2,FALSE)</f>
        <v>0</v>
      </c>
      <c r="AW48">
        <f ca="1">VLOOKUP(AU48,AQ45:AS54,3,FALSE)</f>
        <v>0</v>
      </c>
      <c r="AY48" t="str">
        <f ca="1">AU48</f>
        <v>AGRONOMÍA</v>
      </c>
      <c r="AZ48">
        <f ca="1">VLOOKUP(AY48,AU45:AW54,2,FALSE)</f>
        <v>0</v>
      </c>
      <c r="BA48">
        <f ca="1">VLOOKUP(AY48,AU45:AW54,3,FALSE)</f>
        <v>0</v>
      </c>
      <c r="BC48" t="str">
        <f ca="1">AY48</f>
        <v>AGRONOMÍA</v>
      </c>
      <c r="BD48">
        <f ca="1">VLOOKUP(BC48,AY45:BA54,2,FALSE)</f>
        <v>0</v>
      </c>
      <c r="BE48">
        <f ca="1">VLOOKUP(BC48,AY45:BA54,3,FALSE)</f>
        <v>0</v>
      </c>
      <c r="BG48" t="str">
        <f ca="1">IF(AND(BD47=BD48,BE48&gt;BE47),BC47,BC48)</f>
        <v>AGRONOMÍA</v>
      </c>
      <c r="BH48">
        <f ca="1">VLOOKUP(BG48,BC45:BE54,2,FALSE)</f>
        <v>0</v>
      </c>
      <c r="BI48">
        <f ca="1">VLOOKUP(BG48,BC45:BE54,3,FALSE)</f>
        <v>0</v>
      </c>
      <c r="BK48" t="str">
        <f ca="1">BG48</f>
        <v>AGRONOMÍA</v>
      </c>
      <c r="BL48">
        <f ca="1">VLOOKUP(BK48,BG45:BI54,2,FALSE)</f>
        <v>0</v>
      </c>
      <c r="BM48">
        <f ca="1">VLOOKUP(BK48,BG45:BI54,3,FALSE)</f>
        <v>0</v>
      </c>
      <c r="BO48" t="str">
        <f ca="1">BK48</f>
        <v>AGRONOMÍA</v>
      </c>
      <c r="BP48">
        <f ca="1">VLOOKUP(BO48,BK45:BM54,2,FALSE)</f>
        <v>0</v>
      </c>
      <c r="BQ48">
        <f ca="1">VLOOKUP(BO48,BK45:BM54,3,FALSE)</f>
        <v>0</v>
      </c>
      <c r="BS48" t="str">
        <f ca="1">BO48</f>
        <v>AGRONOMÍA</v>
      </c>
      <c r="BT48">
        <f ca="1">VLOOKUP(BS48,BO45:BQ54,2,FALSE)</f>
        <v>0</v>
      </c>
      <c r="BU48">
        <f ca="1">VLOOKUP(BS48,BO45:BQ54,3,FALSE)</f>
        <v>0</v>
      </c>
      <c r="BW48" t="str">
        <f ca="1">IF(AND(BT48=BT49,BU49&gt;BU48),BS49,BS48)</f>
        <v>AGRONOMÍA</v>
      </c>
      <c r="BX48">
        <f ca="1">VLOOKUP(BW48,BS45:BU54,2,FALSE)</f>
        <v>0</v>
      </c>
      <c r="BY48">
        <f ca="1">VLOOKUP(BW48,BS45:BU54,3,FALSE)</f>
        <v>0</v>
      </c>
      <c r="CA48" t="str">
        <f ca="1">IF(AND(BX48=BX50,BY50&gt;BY48),BW50,BW48)</f>
        <v>AGRONOMÍA</v>
      </c>
      <c r="CB48">
        <f ca="1">VLOOKUP(CA48,BW45:BY54,2,FALSE)</f>
        <v>0</v>
      </c>
      <c r="CC48">
        <f ca="1">VLOOKUP(CA48,BW45:BY54,3,FALSE)</f>
        <v>0</v>
      </c>
      <c r="CE48" t="str">
        <f ca="1">IF(AND(CB48=CB51,CC51&gt;CC48),CA51,CA48)</f>
        <v>AGRONOMÍA</v>
      </c>
      <c r="CF48">
        <f ca="1">VLOOKUP(CE48,CA45:CC54,2,FALSE)</f>
        <v>0</v>
      </c>
      <c r="CG48">
        <f ca="1">VLOOKUP(CE48,CA45:CC54,3,FALSE)</f>
        <v>0</v>
      </c>
      <c r="CI48" t="str">
        <f ca="1">CE48</f>
        <v>AGRONOMÍA</v>
      </c>
      <c r="CJ48">
        <f ca="1">VLOOKUP(CI48,CE45:CG54,2,FALSE)</f>
        <v>0</v>
      </c>
      <c r="CK48">
        <f ca="1">VLOOKUP(CI48,CE45:CG54,3,FALSE)</f>
        <v>0</v>
      </c>
      <c r="CM48" t="str">
        <f ca="1">CI48</f>
        <v>AGRONOMÍA</v>
      </c>
      <c r="CN48">
        <f ca="1">VLOOKUP(CM48,CI45:CK54,2,FALSE)</f>
        <v>0</v>
      </c>
      <c r="CO48">
        <f ca="1">VLOOKUP(CM48,CI45:CK54,3,FALSE)</f>
        <v>0</v>
      </c>
      <c r="CQ48" t="str">
        <f ca="1">CM48</f>
        <v>AGRONOMÍA</v>
      </c>
      <c r="CR48">
        <f ca="1">VLOOKUP(CQ48,CM45:CO54,2,FALSE)</f>
        <v>0</v>
      </c>
      <c r="CS48">
        <f ca="1">VLOOKUP(CQ48,CM45:CO54,3,FALSE)</f>
        <v>0</v>
      </c>
    </row>
    <row r="49" spans="6:98" x14ac:dyDescent="0.2">
      <c r="F49" t="str">
        <f t="shared" ca="1" si="92"/>
        <v>RUSKAYA</v>
      </c>
      <c r="J49">
        <f t="shared" ca="1" si="93"/>
        <v>0</v>
      </c>
      <c r="K49">
        <f t="shared" ca="1" si="83"/>
        <v>0</v>
      </c>
      <c r="L49">
        <f t="shared" ca="1" si="84"/>
        <v>0</v>
      </c>
      <c r="M49">
        <f t="shared" ca="1" si="85"/>
        <v>0</v>
      </c>
      <c r="O49" t="str">
        <f ca="1">F49</f>
        <v>RUSKAYA</v>
      </c>
      <c r="P49">
        <f t="shared" ca="1" si="86"/>
        <v>0</v>
      </c>
      <c r="Q49">
        <f t="shared" ca="1" si="87"/>
        <v>0</v>
      </c>
      <c r="S49" t="str">
        <f ca="1">O49</f>
        <v>RUSKAYA</v>
      </c>
      <c r="T49">
        <f t="shared" ca="1" si="88"/>
        <v>0</v>
      </c>
      <c r="U49">
        <f t="shared" ca="1" si="89"/>
        <v>0</v>
      </c>
      <c r="W49" t="str">
        <f ca="1">S49</f>
        <v>RUSKAYA</v>
      </c>
      <c r="X49">
        <f t="shared" ca="1" si="90"/>
        <v>0</v>
      </c>
      <c r="Y49">
        <f t="shared" ca="1" si="91"/>
        <v>0</v>
      </c>
      <c r="AA49" t="str">
        <f ca="1">IF(AND(X45=X49,Y49&gt;Y45),W45,W49)</f>
        <v>RUSKAYA</v>
      </c>
      <c r="AB49">
        <f ca="1">VLOOKUP(AA49,W45:Y54,2,FALSE)</f>
        <v>0</v>
      </c>
      <c r="AC49">
        <f ca="1">VLOOKUP(AA49,W45:Y54,3,FALSE)</f>
        <v>0</v>
      </c>
      <c r="AE49" t="str">
        <f ca="1">AA49</f>
        <v>RUSKAYA</v>
      </c>
      <c r="AF49">
        <f ca="1">VLOOKUP(AE49,AA45:AC54,2,FALSE)</f>
        <v>0</v>
      </c>
      <c r="AG49">
        <f ca="1">VLOOKUP(AE49,AA45:AC54,3,FALSE)</f>
        <v>0</v>
      </c>
      <c r="AI49" t="str">
        <f ca="1">AE49</f>
        <v>RUSKAYA</v>
      </c>
      <c r="AJ49">
        <f ca="1">VLOOKUP(AI49,AE45:AG54,2,FALSE)</f>
        <v>0</v>
      </c>
      <c r="AK49">
        <f ca="1">VLOOKUP(AI49,AE45:AG54,3,FALSE)</f>
        <v>0</v>
      </c>
      <c r="AM49" t="str">
        <f ca="1">AI49</f>
        <v>RUSKAYA</v>
      </c>
      <c r="AN49">
        <f ca="1">VLOOKUP(AM49,AI45:AK54,2,FALSE)</f>
        <v>0</v>
      </c>
      <c r="AO49">
        <f ca="1">VLOOKUP(AM49,AI45:AK54,3,FALSE)</f>
        <v>0</v>
      </c>
      <c r="AQ49" t="str">
        <f ca="1">AM49</f>
        <v>RUSKAYA</v>
      </c>
      <c r="AR49">
        <f ca="1">VLOOKUP(AQ49,AM45:AO54,2,FALSE)</f>
        <v>0</v>
      </c>
      <c r="AS49">
        <f ca="1">VLOOKUP(AQ49,AM45:AO54,3,FALSE)</f>
        <v>0</v>
      </c>
      <c r="AU49" t="str">
        <f ca="1">IF(AND(AR46=AR49,AS49&gt;AS46),AQ46,AQ49)</f>
        <v>RUSKAYA</v>
      </c>
      <c r="AV49">
        <f ca="1">VLOOKUP(AU49,AQ45:AS54,2,FALSE)</f>
        <v>0</v>
      </c>
      <c r="AW49">
        <f ca="1">VLOOKUP(AU49,AQ45:AS54,3,FALSE)</f>
        <v>0</v>
      </c>
      <c r="AY49" t="str">
        <f ca="1">AU49</f>
        <v>RUSKAYA</v>
      </c>
      <c r="AZ49">
        <f ca="1">VLOOKUP(AY49,AU45:AW54,2,FALSE)</f>
        <v>0</v>
      </c>
      <c r="BA49">
        <f ca="1">VLOOKUP(AY49,AU45:AW54,3,FALSE)</f>
        <v>0</v>
      </c>
      <c r="BC49" t="str">
        <f ca="1">AY49</f>
        <v>RUSKAYA</v>
      </c>
      <c r="BD49">
        <f ca="1">VLOOKUP(BC49,AY45:BA54,2,FALSE)</f>
        <v>0</v>
      </c>
      <c r="BE49">
        <f ca="1">VLOOKUP(BC49,AY45:BA54,3,FALSE)</f>
        <v>0</v>
      </c>
      <c r="BG49" t="str">
        <f ca="1">BC49</f>
        <v>RUSKAYA</v>
      </c>
      <c r="BH49">
        <f ca="1">VLOOKUP(BG49,BC45:BE54,2,FALSE)</f>
        <v>0</v>
      </c>
      <c r="BI49">
        <f ca="1">VLOOKUP(BG49,BC45:BE54,3,FALSE)</f>
        <v>0</v>
      </c>
      <c r="BK49" t="str">
        <f ca="1">IF(AND(BH47=BH49,BI49&gt;BI47),BG47,BG49)</f>
        <v>RUSKAYA</v>
      </c>
      <c r="BL49">
        <f ca="1">VLOOKUP(BK49,BG45:BI54,2,FALSE)</f>
        <v>0</v>
      </c>
      <c r="BM49">
        <f ca="1">VLOOKUP(BK49,BG45:BI54,3,FALSE)</f>
        <v>0</v>
      </c>
      <c r="BO49" t="str">
        <f ca="1">BK49</f>
        <v>RUSKAYA</v>
      </c>
      <c r="BP49">
        <f ca="1">VLOOKUP(BO49,BK45:BM54,2,FALSE)</f>
        <v>0</v>
      </c>
      <c r="BQ49">
        <f ca="1">VLOOKUP(BO49,BK45:BM54,3,FALSE)</f>
        <v>0</v>
      </c>
      <c r="BS49" t="str">
        <f ca="1">BO49</f>
        <v>RUSKAYA</v>
      </c>
      <c r="BT49">
        <f ca="1">VLOOKUP(BS49,BO45:BQ54,2,FALSE)</f>
        <v>0</v>
      </c>
      <c r="BU49">
        <f ca="1">VLOOKUP(BS49,BO45:BQ54,3,FALSE)</f>
        <v>0</v>
      </c>
      <c r="BW49" t="str">
        <f ca="1">IF(AND(BT48=BT49,BU49&gt;BU48),BS48,BS49)</f>
        <v>RUSKAYA</v>
      </c>
      <c r="BX49">
        <f ca="1">VLOOKUP(BW49,BS45:BU54,2,FALSE)</f>
        <v>0</v>
      </c>
      <c r="BY49">
        <f ca="1">VLOOKUP(BW49,BS45:BU54,3,FALSE)</f>
        <v>0</v>
      </c>
      <c r="CA49" t="str">
        <f ca="1">BW49</f>
        <v>RUSKAYA</v>
      </c>
      <c r="CB49">
        <f ca="1">VLOOKUP(CA49,BW45:BY54,2,FALSE)</f>
        <v>0</v>
      </c>
      <c r="CC49">
        <f ca="1">VLOOKUP(CA49,BW45:BY54,3,FALSE)</f>
        <v>0</v>
      </c>
      <c r="CE49" t="str">
        <f ca="1">CA49</f>
        <v>RUSKAYA</v>
      </c>
      <c r="CF49">
        <f ca="1">VLOOKUP(CE49,CA45:CC54,2,FALSE)</f>
        <v>0</v>
      </c>
      <c r="CG49">
        <f ca="1">VLOOKUP(CE49,CA45:CC54,3,FALSE)</f>
        <v>0</v>
      </c>
      <c r="CI49" t="str">
        <f ca="1">IF(AND(CF49=CF50,CG50&gt;CG49),CE50,CE49)</f>
        <v>RUSKAYA</v>
      </c>
      <c r="CJ49">
        <f ca="1">VLOOKUP(CI49,CE45:CG54,2,FALSE)</f>
        <v>0</v>
      </c>
      <c r="CK49">
        <f ca="1">VLOOKUP(CI49,CE45:CG54,3,FALSE)</f>
        <v>0</v>
      </c>
      <c r="CM49" t="str">
        <f ca="1">IF(AND(CJ49=CJ51,CK51&gt;CK49),CI51,CI49)</f>
        <v>RUSKAYA</v>
      </c>
      <c r="CN49">
        <f ca="1">VLOOKUP(CM49,CI45:CK54,2,FALSE)</f>
        <v>0</v>
      </c>
      <c r="CO49">
        <f ca="1">VLOOKUP(CM49,CI45:CK54,3,FALSE)</f>
        <v>0</v>
      </c>
      <c r="CQ49" t="str">
        <f ca="1">CM49</f>
        <v>RUSKAYA</v>
      </c>
      <c r="CR49">
        <f ca="1">VLOOKUP(CQ49,CM45:CO54,2,FALSE)</f>
        <v>0</v>
      </c>
      <c r="CS49">
        <f ca="1">VLOOKUP(CQ49,CM45:CO54,3,FALSE)</f>
        <v>0</v>
      </c>
    </row>
    <row r="50" spans="6:98" x14ac:dyDescent="0.2">
      <c r="F50" t="str">
        <f t="shared" ca="1" si="92"/>
        <v>ISÓTOPOS</v>
      </c>
      <c r="J50">
        <f t="shared" ca="1" si="93"/>
        <v>0</v>
      </c>
      <c r="K50">
        <f t="shared" ca="1" si="83"/>
        <v>0</v>
      </c>
      <c r="L50">
        <f t="shared" ca="1" si="84"/>
        <v>0</v>
      </c>
      <c r="M50">
        <f t="shared" ca="1" si="85"/>
        <v>0</v>
      </c>
      <c r="O50" t="str">
        <f ca="1">F50</f>
        <v>ISÓTOPOS</v>
      </c>
      <c r="P50">
        <f t="shared" ca="1" si="86"/>
        <v>0</v>
      </c>
      <c r="Q50">
        <f t="shared" ca="1" si="87"/>
        <v>0</v>
      </c>
      <c r="S50" t="str">
        <f ca="1">O50</f>
        <v>ISÓTOPOS</v>
      </c>
      <c r="T50">
        <f t="shared" ca="1" si="88"/>
        <v>0</v>
      </c>
      <c r="U50">
        <f t="shared" ca="1" si="89"/>
        <v>0</v>
      </c>
      <c r="W50" t="str">
        <f ca="1">S50</f>
        <v>ISÓTOPOS</v>
      </c>
      <c r="X50">
        <f t="shared" ca="1" si="90"/>
        <v>0</v>
      </c>
      <c r="Y50">
        <f t="shared" ca="1" si="91"/>
        <v>0</v>
      </c>
      <c r="AA50" t="str">
        <f ca="1">W50</f>
        <v>ISÓTOPOS</v>
      </c>
      <c r="AB50">
        <f ca="1">VLOOKUP(AA50,W45:Y54,2,FALSE)</f>
        <v>0</v>
      </c>
      <c r="AC50">
        <f ca="1">VLOOKUP(AA50,W45:Y54,3,FALSE)</f>
        <v>0</v>
      </c>
      <c r="AE50" t="str">
        <f ca="1">IF(AND(AB45=AB50,AC50&gt;AC45),AA45,AA50)</f>
        <v>ISÓTOPOS</v>
      </c>
      <c r="AF50">
        <f ca="1">VLOOKUP(AE50,AA45:AC54,2,FALSE)</f>
        <v>0</v>
      </c>
      <c r="AG50">
        <f ca="1">VLOOKUP(AE50,AA45:AC54,3,FALSE)</f>
        <v>0</v>
      </c>
      <c r="AI50" t="str">
        <f ca="1">AE50</f>
        <v>ISÓTOPOS</v>
      </c>
      <c r="AJ50">
        <f ca="1">VLOOKUP(AI50,AE45:AG54,2,FALSE)</f>
        <v>0</v>
      </c>
      <c r="AK50">
        <f ca="1">VLOOKUP(AI50,AE45:AG54,3,FALSE)</f>
        <v>0</v>
      </c>
      <c r="AM50" t="str">
        <f ca="1">AI50</f>
        <v>ISÓTOPOS</v>
      </c>
      <c r="AN50">
        <f ca="1">VLOOKUP(AM50,AI45:AK54,2,FALSE)</f>
        <v>0</v>
      </c>
      <c r="AO50">
        <f ca="1">VLOOKUP(AM50,AI45:AK54,3,FALSE)</f>
        <v>0</v>
      </c>
      <c r="AQ50" t="str">
        <f ca="1">AM50</f>
        <v>ISÓTOPOS</v>
      </c>
      <c r="AR50">
        <f ca="1">VLOOKUP(AQ50,AM45:AO54,2,FALSE)</f>
        <v>0</v>
      </c>
      <c r="AS50">
        <f ca="1">VLOOKUP(AQ50,AM45:AO54,3,FALSE)</f>
        <v>0</v>
      </c>
      <c r="AU50" t="str">
        <f ca="1">AQ50</f>
        <v>ISÓTOPOS</v>
      </c>
      <c r="AV50">
        <f ca="1">VLOOKUP(AU50,AQ45:AS54,2,FALSE)</f>
        <v>0</v>
      </c>
      <c r="AW50">
        <f ca="1">VLOOKUP(AU50,AQ45:AS54,3,FALSE)</f>
        <v>0</v>
      </c>
      <c r="AY50" t="str">
        <f ca="1">IF(AND(AV46=AV50,AW50&gt;AW46),AU46,AU50)</f>
        <v>ISÓTOPOS</v>
      </c>
      <c r="AZ50">
        <f ca="1">VLOOKUP(AY50,AU45:AW54,2,FALSE)</f>
        <v>0</v>
      </c>
      <c r="BA50">
        <f ca="1">VLOOKUP(AY50,AU45:AW54,3,FALSE)</f>
        <v>0</v>
      </c>
      <c r="BC50" t="str">
        <f ca="1">AY50</f>
        <v>ISÓTOPOS</v>
      </c>
      <c r="BD50">
        <f ca="1">VLOOKUP(BC50,AY45:BA54,2,FALSE)</f>
        <v>0</v>
      </c>
      <c r="BE50">
        <f ca="1">VLOOKUP(BC50,AY45:BA54,3,FALSE)</f>
        <v>0</v>
      </c>
      <c r="BG50" t="str">
        <f ca="1">BC50</f>
        <v>ISÓTOPOS</v>
      </c>
      <c r="BH50">
        <f ca="1">VLOOKUP(BG50,BC45:BE54,2,FALSE)</f>
        <v>0</v>
      </c>
      <c r="BI50">
        <f ca="1">VLOOKUP(BG50,BC45:BE54,3,FALSE)</f>
        <v>0</v>
      </c>
      <c r="BK50" t="str">
        <f ca="1">BG50</f>
        <v>ISÓTOPOS</v>
      </c>
      <c r="BL50">
        <f ca="1">VLOOKUP(BK50,BG45:BI54,2,FALSE)</f>
        <v>0</v>
      </c>
      <c r="BM50">
        <f ca="1">VLOOKUP(BK50,BG45:BI54,3,FALSE)</f>
        <v>0</v>
      </c>
      <c r="BO50" t="str">
        <f ca="1">IF(AND(BL47=BL50,BM50&gt;BM47),BK47,BK50)</f>
        <v>ISÓTOPOS</v>
      </c>
      <c r="BP50">
        <f ca="1">VLOOKUP(BO50,BK45:BM54,2,FALSE)</f>
        <v>0</v>
      </c>
      <c r="BQ50">
        <f ca="1">VLOOKUP(BO50,BK45:BM54,3,FALSE)</f>
        <v>0</v>
      </c>
      <c r="BS50" t="str">
        <f ca="1">BO50</f>
        <v>ISÓTOPOS</v>
      </c>
      <c r="BT50">
        <f ca="1">VLOOKUP(BS50,BO45:BQ54,2,FALSE)</f>
        <v>0</v>
      </c>
      <c r="BU50">
        <f ca="1">VLOOKUP(BS50,BO45:BQ54,3,FALSE)</f>
        <v>0</v>
      </c>
      <c r="BW50" t="str">
        <f ca="1">BS50</f>
        <v>ISÓTOPOS</v>
      </c>
      <c r="BX50">
        <f ca="1">VLOOKUP(BW50,BS45:BU54,2,FALSE)</f>
        <v>0</v>
      </c>
      <c r="BY50">
        <f ca="1">VLOOKUP(BW50,BS45:BU54,3,FALSE)</f>
        <v>0</v>
      </c>
      <c r="CA50" t="str">
        <f ca="1">IF(AND(BX48=BX50,BY50&gt;BY48),BW48,BW50)</f>
        <v>ISÓTOPOS</v>
      </c>
      <c r="CB50">
        <f ca="1">VLOOKUP(CA50,BW45:BY54,2,FALSE)</f>
        <v>0</v>
      </c>
      <c r="CC50">
        <f ca="1">VLOOKUP(CA50,BW45:BY54,3,FALSE)</f>
        <v>0</v>
      </c>
      <c r="CE50" t="str">
        <f ca="1">CA50</f>
        <v>ISÓTOPOS</v>
      </c>
      <c r="CF50">
        <f ca="1">VLOOKUP(CE50,CA45:CC54,2,FALSE)</f>
        <v>0</v>
      </c>
      <c r="CG50">
        <f ca="1">VLOOKUP(CE50,CA45:CC54,3,FALSE)</f>
        <v>0</v>
      </c>
      <c r="CI50" t="str">
        <f ca="1">IF(AND(CF49=CF50,CG50&gt;CG49),CE49,CE50)</f>
        <v>ISÓTOPOS</v>
      </c>
      <c r="CJ50">
        <f ca="1">VLOOKUP(CI50,CE45:CG54,2,FALSE)</f>
        <v>0</v>
      </c>
      <c r="CK50">
        <f ca="1">VLOOKUP(CI50,CE45:CG54,3,FALSE)</f>
        <v>0</v>
      </c>
      <c r="CM50" t="str">
        <f ca="1">CI50</f>
        <v>ISÓTOPOS</v>
      </c>
      <c r="CN50">
        <f ca="1">VLOOKUP(CM50,CI45:CK54,2,FALSE)</f>
        <v>0</v>
      </c>
      <c r="CO50">
        <f ca="1">VLOOKUP(CM50,CI45:CK54,3,FALSE)</f>
        <v>0</v>
      </c>
      <c r="CQ50" t="str">
        <f ca="1">IF(AND(CN50=CN51,CO51&gt;CO50),CM51,CM50)</f>
        <v>ISÓTOPOS</v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/>
      </c>
      <c r="CR51">
        <f ca="1">VLOOKUP(CQ51,CM45:CO54,2,FALSE)</f>
        <v>0</v>
      </c>
      <c r="CS51">
        <f ca="1">VLOOKUP(CQ51,CM45:CO54,3,FALSE)</f>
        <v>0</v>
      </c>
    </row>
    <row r="57" spans="6:98" x14ac:dyDescent="0.2">
      <c r="F57" t="str">
        <f ca="1">CQ45</f>
        <v>LO IMPOSIBLE</v>
      </c>
      <c r="J57">
        <f t="shared" ref="J57:J63" ca="1" si="94">VLOOKUP(F57,$F$33:$M$42,8,FALSE)</f>
        <v>0</v>
      </c>
      <c r="K57">
        <f t="shared" ref="K57:K63" ca="1" si="95">VLOOKUP(F57,$F$33:$M$42,6,FALSE)</f>
        <v>0</v>
      </c>
      <c r="L57">
        <f t="shared" ref="L57:L63" ca="1" si="96">VLOOKUP(F57,$F$33:$M$42,7,FALSE)</f>
        <v>0</v>
      </c>
      <c r="M57">
        <f t="shared" ref="M57:M63" ca="1" si="97">K57-L57</f>
        <v>0</v>
      </c>
      <c r="O57" t="str">
        <f ca="1">IF(AND(J57=J58,M57=M58,K58&gt;K57),F58,F57)</f>
        <v>LO IMPOSIBLE</v>
      </c>
      <c r="P57">
        <f t="shared" ref="P57:P63" ca="1" si="98">VLOOKUP(O57,$F$57:$M$66,5,FALSE)</f>
        <v>0</v>
      </c>
      <c r="Q57">
        <f t="shared" ref="Q57:Q63" ca="1" si="99">VLOOKUP(O57,$F$57:$M$66,8,FALSE)</f>
        <v>0</v>
      </c>
      <c r="R57">
        <f t="shared" ref="R57:R63" ca="1" si="100">VLOOKUP(O57,$F$57:$M$66,6,FALSE)</f>
        <v>0</v>
      </c>
      <c r="S57" t="str">
        <f ca="1">IF(AND(P57=P59,Q57=Q59,R59&gt;R57),O59,O57)</f>
        <v>LO IMPOSIBLE</v>
      </c>
      <c r="T57">
        <f t="shared" ref="T57:T63" ca="1" si="101">VLOOKUP(S57,$O$57:$R$66,2,FALSE)</f>
        <v>0</v>
      </c>
      <c r="U57">
        <f t="shared" ref="U57:U63" ca="1" si="102">VLOOKUP(S57,$O$57:$R$66,3,FALSE)</f>
        <v>0</v>
      </c>
      <c r="V57">
        <f t="shared" ref="V57:V63" ca="1" si="103">VLOOKUP(S57,$O$57:$R$66,4,FALSE)</f>
        <v>0</v>
      </c>
      <c r="W57" t="str">
        <f ca="1">IF(AND(T57=T60,U57=U60,V60&gt;V57),S60,S57)</f>
        <v>LO IMPOSIBLE</v>
      </c>
      <c r="X57">
        <f t="shared" ref="X57:X63" ca="1" si="104">VLOOKUP(W57,$S$57:$V$66,2,FALSE)</f>
        <v>0</v>
      </c>
      <c r="Y57">
        <f t="shared" ref="Y57:Y63" ca="1" si="105">VLOOKUP(W57,$S$57:$V$66,3,FALSE)</f>
        <v>0</v>
      </c>
      <c r="Z57">
        <f t="shared" ref="Z57:Z63" ca="1" si="106">VLOOKUP(W57,$S$57:$V$66,4,FALSE)</f>
        <v>0</v>
      </c>
      <c r="AA57" t="str">
        <f ca="1">IF(AND(X57=X61,Y57=Y61,Z61&gt;Z57),W61,W57)</f>
        <v>LO IMPOSIBLE</v>
      </c>
      <c r="AB57">
        <f ca="1">VLOOKUP(AA57,W57:Z66,2,FALSE)</f>
        <v>0</v>
      </c>
      <c r="AC57">
        <f ca="1">VLOOKUP(AA57,W57:Z66,3,FALSE)</f>
        <v>0</v>
      </c>
      <c r="AD57">
        <f ca="1">VLOOKUP(AA57,W57:Z66,4,FALSE)</f>
        <v>0</v>
      </c>
      <c r="AE57" t="str">
        <f ca="1">IF(AND(AB57=AB62,AC57=AC62,AD62&gt;AD57),AA62,AA57)</f>
        <v>LO IMPOSIBLE</v>
      </c>
      <c r="AF57">
        <f ca="1">VLOOKUP(AE57,AA57:AD66,2,FALSE)</f>
        <v>0</v>
      </c>
      <c r="AG57">
        <f ca="1">VLOOKUP(AE57,AA57:AD66,3,FALSE)</f>
        <v>0</v>
      </c>
      <c r="AH57">
        <f ca="1">VLOOKUP(AE57,AA57:AD66,4,FALSE)</f>
        <v>0</v>
      </c>
      <c r="AI57" t="str">
        <f ca="1">IF(AND(AF57=AF63,AG57=AG63,AH63&gt;AH57),AE63,AE57)</f>
        <v>LO IMPOSIBLE</v>
      </c>
      <c r="AJ57">
        <f ca="1">VLOOKUP(AI57,AE57:AH66,2,FALSE)</f>
        <v>0</v>
      </c>
      <c r="AK57">
        <f ca="1">VLOOKUP(AI57,AE57:AH66,3,FALSE)</f>
        <v>0</v>
      </c>
      <c r="AL57">
        <f ca="1">VLOOKUP(AI57,AE57:AH66,4,FALSE)</f>
        <v>0</v>
      </c>
      <c r="AM57" t="str">
        <f ca="1">AI57</f>
        <v>LO IMPOSIBLE</v>
      </c>
      <c r="AN57">
        <f ca="1">VLOOKUP(AM57,AI57:AL66,2,FALSE)</f>
        <v>0</v>
      </c>
      <c r="AO57">
        <f ca="1">VLOOKUP(AM57,AI57:AL66,3,FALSE)</f>
        <v>0</v>
      </c>
      <c r="AP57">
        <f ca="1">VLOOKUP(AM57,AI57:AL66,4,FALSE)</f>
        <v>0</v>
      </c>
      <c r="AQ57" t="str">
        <f ca="1">AM57</f>
        <v>LO IMPOSIBLE</v>
      </c>
      <c r="AR57">
        <f ca="1">VLOOKUP(AQ57,AM57:AP66,2,FALSE)</f>
        <v>0</v>
      </c>
      <c r="AS57">
        <f ca="1">VLOOKUP(AQ57,AM57:AP66,3,FALSE)</f>
        <v>0</v>
      </c>
      <c r="AT57">
        <f ca="1">VLOOKUP(AQ57,AM57:AP66,4,FALSE)</f>
        <v>0</v>
      </c>
      <c r="AU57" t="str">
        <f ca="1">AQ57</f>
        <v>LO IMPOSIBLE</v>
      </c>
      <c r="AV57">
        <f ca="1">VLOOKUP(AU57,AQ57:AT66,2,FALSE)</f>
        <v>0</v>
      </c>
      <c r="AW57">
        <f ca="1">VLOOKUP(AU57,AQ57:AT66,3,FALSE)</f>
        <v>0</v>
      </c>
      <c r="AX57">
        <f ca="1">VLOOKUP(AU57,AQ57:AT66,4,FALSE)</f>
        <v>0</v>
      </c>
      <c r="AY57" t="str">
        <f ca="1">AU57</f>
        <v>LO IMPOSIBLE</v>
      </c>
      <c r="AZ57">
        <f ca="1">VLOOKUP(AY57,AU57:AX66,2,FALSE)</f>
        <v>0</v>
      </c>
      <c r="BA57">
        <f ca="1">VLOOKUP(AY57,AU57:AX66,3,FALSE)</f>
        <v>0</v>
      </c>
      <c r="BB57">
        <f ca="1">VLOOKUP(AY57,AU57:AX66,4,FALSE)</f>
        <v>0</v>
      </c>
      <c r="BC57" t="str">
        <f ca="1">AY57</f>
        <v>LO IMPOSIBLE</v>
      </c>
      <c r="BD57">
        <f ca="1">VLOOKUP(BC57,AY57:BB66,2,FALSE)</f>
        <v>0</v>
      </c>
      <c r="BE57">
        <f ca="1">VLOOKUP(BC57,AY57:BB66,3,FALSE)</f>
        <v>0</v>
      </c>
      <c r="BF57">
        <f ca="1">VLOOKUP(BC57,AY57:BB66,4,FALSE)</f>
        <v>0</v>
      </c>
      <c r="BG57" t="str">
        <f ca="1">BC57</f>
        <v>LO IMPOSIBLE</v>
      </c>
      <c r="BH57">
        <f ca="1">VLOOKUP(BG57,BC57:BF66,2,FALSE)</f>
        <v>0</v>
      </c>
      <c r="BI57">
        <f ca="1">VLOOKUP(BG57,BC57:BF66,3,FALSE)</f>
        <v>0</v>
      </c>
      <c r="BJ57">
        <f ca="1">VLOOKUP(BG57,BC57:BF66,4,FALSE)</f>
        <v>0</v>
      </c>
      <c r="BK57" t="str">
        <f ca="1">BG57</f>
        <v>LO IMPOSIBLE</v>
      </c>
      <c r="BL57">
        <f ca="1">VLOOKUP(BK57,BG57:BJ66,2,FALSE)</f>
        <v>0</v>
      </c>
      <c r="BM57">
        <f ca="1">VLOOKUP(BK57,BG57:BJ66,3,FALSE)</f>
        <v>0</v>
      </c>
      <c r="BN57">
        <f ca="1">VLOOKUP(BK57,BG57:BJ66,4,FALSE)</f>
        <v>0</v>
      </c>
      <c r="BO57" t="str">
        <f ca="1">BK57</f>
        <v>LO IMPOSIBLE</v>
      </c>
      <c r="BP57">
        <f ca="1">VLOOKUP(BO57,BK57:BN66,2,FALSE)</f>
        <v>0</v>
      </c>
      <c r="BQ57">
        <f ca="1">VLOOKUP(BO57,BK57:BN66,3,FALSE)</f>
        <v>0</v>
      </c>
      <c r="BR57">
        <f ca="1">VLOOKUP(BO57,BK57:BN66,4,FALSE)</f>
        <v>0</v>
      </c>
      <c r="BS57" t="str">
        <f ca="1">BO57</f>
        <v>LO IMPOSIBLE</v>
      </c>
      <c r="BT57">
        <f ca="1">VLOOKUP(BS57,BO57:BR66,2,FALSE)</f>
        <v>0</v>
      </c>
      <c r="BU57">
        <f ca="1">VLOOKUP(BS57,BO57:BR66,3,FALSE)</f>
        <v>0</v>
      </c>
      <c r="BV57">
        <f ca="1">VLOOKUP(BS57,BO57:BR66,4,FALSE)</f>
        <v>0</v>
      </c>
      <c r="BW57" t="str">
        <f ca="1">BS57</f>
        <v>LO IMPOSIBLE</v>
      </c>
      <c r="BX57">
        <f ca="1">VLOOKUP(BW57,BS57:BV66,2,FALSE)</f>
        <v>0</v>
      </c>
      <c r="BY57">
        <f ca="1">VLOOKUP(BW57,BS57:BV66,3,FALSE)</f>
        <v>0</v>
      </c>
      <c r="BZ57">
        <f ca="1">VLOOKUP(BW57,BS57:BV66,4,FALSE)</f>
        <v>0</v>
      </c>
      <c r="CA57" t="str">
        <f ca="1">BW57</f>
        <v>LO IMPOSIBLE</v>
      </c>
      <c r="CB57">
        <f ca="1">VLOOKUP(CA57,BW57:BZ66,2,FALSE)</f>
        <v>0</v>
      </c>
      <c r="CC57">
        <f ca="1">VLOOKUP(CA57,BW57:BZ66,3,FALSE)</f>
        <v>0</v>
      </c>
      <c r="CD57">
        <f ca="1">VLOOKUP(CA57,BW57:BZ66,4,FALSE)</f>
        <v>0</v>
      </c>
      <c r="CE57" t="str">
        <f ca="1">CA57</f>
        <v>LO IMPOSIBLE</v>
      </c>
      <c r="CF57">
        <f ca="1">VLOOKUP(CE57,CA57:CD66,2,FALSE)</f>
        <v>0</v>
      </c>
      <c r="CG57">
        <f ca="1">VLOOKUP(CE57,CA57:CD66,3,FALSE)</f>
        <v>0</v>
      </c>
      <c r="CH57">
        <f ca="1">VLOOKUP(CE57,CA57:CD66,4,FALSE)</f>
        <v>0</v>
      </c>
      <c r="CI57" t="str">
        <f ca="1">CE57</f>
        <v>LO IMPOSIBLE</v>
      </c>
      <c r="CJ57">
        <f ca="1">VLOOKUP(CI57,CE57:CH66,2,FALSE)</f>
        <v>0</v>
      </c>
      <c r="CK57">
        <f ca="1">VLOOKUP(CI57,CE57:CH66,3,FALSE)</f>
        <v>0</v>
      </c>
      <c r="CL57">
        <f ca="1">VLOOKUP(CI57,CE57:CH66,4,FALSE)</f>
        <v>0</v>
      </c>
      <c r="CM57" t="str">
        <f ca="1">CI57</f>
        <v>LO IMPOSIBLE</v>
      </c>
      <c r="CN57">
        <f ca="1">VLOOKUP(CM57,CI57:CL66,2,FALSE)</f>
        <v>0</v>
      </c>
      <c r="CO57">
        <f ca="1">VLOOKUP(CM57,CI57:CL66,3,FALSE)</f>
        <v>0</v>
      </c>
      <c r="CP57">
        <f ca="1">VLOOKUP(CM57,CI57:CL66,4,FALSE)</f>
        <v>0</v>
      </c>
      <c r="CQ57" t="str">
        <f ca="1">CM57</f>
        <v>LO IMPOSIBLE</v>
      </c>
      <c r="CR57">
        <f ca="1">VLOOKUP(CQ57,CM57:CP66,2,FALSE)</f>
        <v>0</v>
      </c>
      <c r="CS57">
        <f ca="1">VLOOKUP(CQ57,CM57:CP66,3,FALSE)</f>
        <v>0</v>
      </c>
      <c r="CT57">
        <f ca="1">VLOOKUP(CQ57,CM57:CP66,4,FALSE)</f>
        <v>0</v>
      </c>
    </row>
    <row r="58" spans="6:98" x14ac:dyDescent="0.2">
      <c r="F58" t="str">
        <f t="shared" ref="F58:F63" ca="1" si="107">CQ46</f>
        <v>BLACK EAGLES</v>
      </c>
      <c r="J58">
        <f t="shared" ca="1" si="94"/>
        <v>0</v>
      </c>
      <c r="K58">
        <f t="shared" ca="1" si="95"/>
        <v>0</v>
      </c>
      <c r="L58">
        <f t="shared" ca="1" si="96"/>
        <v>0</v>
      </c>
      <c r="M58">
        <f t="shared" ca="1" si="97"/>
        <v>0</v>
      </c>
      <c r="O58" t="str">
        <f ca="1">IF(AND(J57=J58,M57=M58,K58&gt;K57),F57,F58)</f>
        <v>BLACK EAGLES</v>
      </c>
      <c r="P58">
        <f t="shared" ca="1" si="98"/>
        <v>0</v>
      </c>
      <c r="Q58">
        <f t="shared" ca="1" si="99"/>
        <v>0</v>
      </c>
      <c r="R58">
        <f t="shared" ca="1" si="100"/>
        <v>0</v>
      </c>
      <c r="S58" t="str">
        <f ca="1">O58</f>
        <v>BLACK EAGLES</v>
      </c>
      <c r="T58">
        <f t="shared" ca="1" si="101"/>
        <v>0</v>
      </c>
      <c r="U58">
        <f t="shared" ca="1" si="102"/>
        <v>0</v>
      </c>
      <c r="V58">
        <f t="shared" ca="1" si="103"/>
        <v>0</v>
      </c>
      <c r="W58" t="str">
        <f ca="1">S58</f>
        <v>BLACK EAGLES</v>
      </c>
      <c r="X58">
        <f t="shared" ca="1" si="104"/>
        <v>0</v>
      </c>
      <c r="Y58">
        <f t="shared" ca="1" si="105"/>
        <v>0</v>
      </c>
      <c r="Z58">
        <f t="shared" ca="1" si="106"/>
        <v>0</v>
      </c>
      <c r="AA58" t="str">
        <f ca="1">W58</f>
        <v>BLACK EAGLES</v>
      </c>
      <c r="AB58">
        <f ca="1">VLOOKUP(AA58,W57:Z66,2,FALSE)</f>
        <v>0</v>
      </c>
      <c r="AC58">
        <f ca="1">VLOOKUP(AA58,W57:Z66,3,FALSE)</f>
        <v>0</v>
      </c>
      <c r="AD58">
        <f ca="1">VLOOKUP(AA58,W57:Z66,4,FALSE)</f>
        <v>0</v>
      </c>
      <c r="AE58" t="str">
        <f ca="1">AA58</f>
        <v>BLACK EAGLES</v>
      </c>
      <c r="AF58">
        <f ca="1">VLOOKUP(AE58,AA57:AD66,2,FALSE)</f>
        <v>0</v>
      </c>
      <c r="AG58">
        <f ca="1">VLOOKUP(AE58,AA57:AD66,3,FALSE)</f>
        <v>0</v>
      </c>
      <c r="AH58">
        <f ca="1">VLOOKUP(AE58,AA57:AD66,4,FALSE)</f>
        <v>0</v>
      </c>
      <c r="AI58" t="str">
        <f ca="1">AE58</f>
        <v>BLACK EAGLES</v>
      </c>
      <c r="AJ58">
        <f ca="1">VLOOKUP(AI58,AE57:AH66,2,FALSE)</f>
        <v>0</v>
      </c>
      <c r="AK58">
        <f ca="1">VLOOKUP(AI58,AE57:AH66,3,FALSE)</f>
        <v>0</v>
      </c>
      <c r="AL58">
        <f ca="1">VLOOKUP(AI58,AE57:AH66,4,FALSE)</f>
        <v>0</v>
      </c>
      <c r="AM58" t="str">
        <f ca="1">IF(AND(AJ58=AJ59,AK58=AK59,AL59&gt;AL58),AI59,AI58)</f>
        <v>BLACK EAGLES</v>
      </c>
      <c r="AN58">
        <f ca="1">VLOOKUP(AM58,AI57:AL66,2,FALSE)</f>
        <v>0</v>
      </c>
      <c r="AO58">
        <f ca="1">VLOOKUP(AM58,AI57:AL66,3,FALSE)</f>
        <v>0</v>
      </c>
      <c r="AP58">
        <f ca="1">VLOOKUP(AM58,AI57:AL66,4,FALSE)</f>
        <v>0</v>
      </c>
      <c r="AQ58" t="str">
        <f ca="1">IF(AND(AN58=AN60,AO58=AO60,AP60&gt;AP58),AM60,AM58)</f>
        <v>BLACK EAGLES</v>
      </c>
      <c r="AR58">
        <f ca="1">VLOOKUP(AQ58,AM57:AP66,2,FALSE)</f>
        <v>0</v>
      </c>
      <c r="AS58">
        <f ca="1">VLOOKUP(AQ58,AM57:AP66,3,FALSE)</f>
        <v>0</v>
      </c>
      <c r="AT58">
        <f ca="1">VLOOKUP(AQ58,AM57:AP66,4,FALSE)</f>
        <v>0</v>
      </c>
      <c r="AU58" t="str">
        <f ca="1">IF(AND(AR58=AR61,AS58=AS61,AT61&gt;AT58),AQ61,AQ58)</f>
        <v>BLACK EAGLES</v>
      </c>
      <c r="AV58">
        <f ca="1">VLOOKUP(AU58,AQ57:AT66,2,FALSE)</f>
        <v>0</v>
      </c>
      <c r="AW58">
        <f ca="1">VLOOKUP(AU58,AQ57:AT66,3,FALSE)</f>
        <v>0</v>
      </c>
      <c r="AX58">
        <f ca="1">VLOOKUP(AU58,AQ57:AT66,4,FALSE)</f>
        <v>0</v>
      </c>
      <c r="AY58" t="str">
        <f ca="1">IF(AND(AV58=AV62,AW58=AW62,AX62&gt;AX58),AU62,AU58)</f>
        <v>BLACK EAGLES</v>
      </c>
      <c r="AZ58">
        <f ca="1">VLOOKUP(AY58,AU57:AX66,2,FALSE)</f>
        <v>0</v>
      </c>
      <c r="BA58">
        <f ca="1">VLOOKUP(AY58,AU57:AX66,3,FALSE)</f>
        <v>0</v>
      </c>
      <c r="BB58">
        <f ca="1">VLOOKUP(AY58,AU57:AX66,4,FALSE)</f>
        <v>0</v>
      </c>
      <c r="BC58" t="str">
        <f ca="1">IF(AND(AZ58=AZ63,BA58=BA63,BB63&gt;BB58),AY63,AY58)</f>
        <v>BLACK EAGLES</v>
      </c>
      <c r="BD58">
        <f ca="1">VLOOKUP(BC58,AY57:BB66,2,FALSE)</f>
        <v>0</v>
      </c>
      <c r="BE58">
        <f ca="1">VLOOKUP(BC58,AY57:BB66,3,FALSE)</f>
        <v>0</v>
      </c>
      <c r="BF58">
        <f ca="1">VLOOKUP(BC58,AY57:BB66,4,FALSE)</f>
        <v>0</v>
      </c>
      <c r="BG58" t="str">
        <f ca="1">BC58</f>
        <v>BLACK EAGLES</v>
      </c>
      <c r="BH58">
        <f ca="1">VLOOKUP(BG58,BC57:BF66,2,FALSE)</f>
        <v>0</v>
      </c>
      <c r="BI58">
        <f ca="1">VLOOKUP(BG58,BC57:BF66,3,FALSE)</f>
        <v>0</v>
      </c>
      <c r="BJ58">
        <f ca="1">VLOOKUP(BG58,BC57:BF66,4,FALSE)</f>
        <v>0</v>
      </c>
      <c r="BK58" t="str">
        <f ca="1">BG58</f>
        <v>BLACK EAGLES</v>
      </c>
      <c r="BL58">
        <f ca="1">VLOOKUP(BK58,BG57:BJ66,2,FALSE)</f>
        <v>0</v>
      </c>
      <c r="BM58">
        <f ca="1">VLOOKUP(BK58,BG57:BJ66,3,FALSE)</f>
        <v>0</v>
      </c>
      <c r="BN58">
        <f ca="1">VLOOKUP(BK58,BG57:BJ66,4,FALSE)</f>
        <v>0</v>
      </c>
      <c r="BO58" t="str">
        <f ca="1">BK58</f>
        <v>BLACK EAGLES</v>
      </c>
      <c r="BP58">
        <f ca="1">VLOOKUP(BO58,BK57:BN66,2,FALSE)</f>
        <v>0</v>
      </c>
      <c r="BQ58">
        <f ca="1">VLOOKUP(BO58,BK57:BN66,3,FALSE)</f>
        <v>0</v>
      </c>
      <c r="BR58">
        <f ca="1">VLOOKUP(BO58,BK57:BN66,4,FALSE)</f>
        <v>0</v>
      </c>
      <c r="BS58" t="str">
        <f ca="1">BO58</f>
        <v>BLACK EAGLES</v>
      </c>
      <c r="BT58">
        <f ca="1">VLOOKUP(BS58,BO57:BR66,2,FALSE)</f>
        <v>0</v>
      </c>
      <c r="BU58">
        <f ca="1">VLOOKUP(BS58,BO57:BR66,3,FALSE)</f>
        <v>0</v>
      </c>
      <c r="BV58">
        <f ca="1">VLOOKUP(BS58,BO57:BR66,4,FALSE)</f>
        <v>0</v>
      </c>
      <c r="BW58" t="str">
        <f ca="1">BS58</f>
        <v>BLACK EAGLES</v>
      </c>
      <c r="BX58">
        <f ca="1">VLOOKUP(BW58,BS57:BV66,2,FALSE)</f>
        <v>0</v>
      </c>
      <c r="BY58">
        <f ca="1">VLOOKUP(BW58,BS57:BV66,3,FALSE)</f>
        <v>0</v>
      </c>
      <c r="BZ58">
        <f ca="1">VLOOKUP(BW58,BS57:BV66,4,FALSE)</f>
        <v>0</v>
      </c>
      <c r="CA58" t="str">
        <f ca="1">BW58</f>
        <v>BLACK EAGLES</v>
      </c>
      <c r="CB58">
        <f ca="1">VLOOKUP(CA58,BW57:BZ66,2,FALSE)</f>
        <v>0</v>
      </c>
      <c r="CC58">
        <f ca="1">VLOOKUP(CA58,BW57:BZ66,3,FALSE)</f>
        <v>0</v>
      </c>
      <c r="CD58">
        <f ca="1">VLOOKUP(CA58,BW57:BZ66,4,FALSE)</f>
        <v>0</v>
      </c>
      <c r="CE58" t="str">
        <f ca="1">CA58</f>
        <v>BLACK EAGLES</v>
      </c>
      <c r="CF58">
        <f ca="1">VLOOKUP(CE58,CA57:CD66,2,FALSE)</f>
        <v>0</v>
      </c>
      <c r="CG58">
        <f ca="1">VLOOKUP(CE58,CA57:CD66,3,FALSE)</f>
        <v>0</v>
      </c>
      <c r="CH58">
        <f ca="1">VLOOKUP(CE58,CA57:CD66,4,FALSE)</f>
        <v>0</v>
      </c>
      <c r="CI58" t="str">
        <f ca="1">CE58</f>
        <v>BLACK EAGLES</v>
      </c>
      <c r="CJ58">
        <f ca="1">VLOOKUP(CI58,CE57:CH66,2,FALSE)</f>
        <v>0</v>
      </c>
      <c r="CK58">
        <f ca="1">VLOOKUP(CI58,CE57:CH66,3,FALSE)</f>
        <v>0</v>
      </c>
      <c r="CL58">
        <f ca="1">VLOOKUP(CI58,CE57:CH66,4,FALSE)</f>
        <v>0</v>
      </c>
      <c r="CM58" t="str">
        <f ca="1">CI58</f>
        <v>BLACK EAGLES</v>
      </c>
      <c r="CN58">
        <f ca="1">VLOOKUP(CM58,CI57:CL66,2,FALSE)</f>
        <v>0</v>
      </c>
      <c r="CO58">
        <f ca="1">VLOOKUP(CM58,CI57:CL66,3,FALSE)</f>
        <v>0</v>
      </c>
      <c r="CP58">
        <f ca="1">VLOOKUP(CM58,CI57:CL66,4,FALSE)</f>
        <v>0</v>
      </c>
      <c r="CQ58" t="str">
        <f ca="1">CM58</f>
        <v>BLACK EAGLES</v>
      </c>
      <c r="CR58">
        <f ca="1">VLOOKUP(CQ58,CM57:CP66,2,FALSE)</f>
        <v>0</v>
      </c>
      <c r="CS58">
        <f ca="1">VLOOKUP(CQ58,CM57:CP66,3,FALSE)</f>
        <v>0</v>
      </c>
      <c r="CT58">
        <f ca="1">VLOOKUP(CQ58,CM57:CP66,4,FALSE)</f>
        <v>0</v>
      </c>
    </row>
    <row r="59" spans="6:98" x14ac:dyDescent="0.2">
      <c r="F59" t="str">
        <f t="shared" ca="1" si="107"/>
        <v>FAC. ING. VOLLEY</v>
      </c>
      <c r="J59">
        <f t="shared" ca="1" si="94"/>
        <v>0</v>
      </c>
      <c r="K59">
        <f t="shared" ca="1" si="95"/>
        <v>0</v>
      </c>
      <c r="L59">
        <f t="shared" ca="1" si="96"/>
        <v>0</v>
      </c>
      <c r="M59">
        <f t="shared" ca="1" si="97"/>
        <v>0</v>
      </c>
      <c r="O59" t="str">
        <f ca="1">F59</f>
        <v>FAC. ING. VOLLEY</v>
      </c>
      <c r="P59">
        <f t="shared" ca="1" si="98"/>
        <v>0</v>
      </c>
      <c r="Q59">
        <f t="shared" ca="1" si="99"/>
        <v>0</v>
      </c>
      <c r="R59">
        <f t="shared" ca="1" si="100"/>
        <v>0</v>
      </c>
      <c r="S59" t="str">
        <f ca="1">IF(AND(P57=P59,Q57=Q59,R59&gt;R57),O57,O59)</f>
        <v>FAC. ING. VOLLEY</v>
      </c>
      <c r="T59">
        <f t="shared" ca="1" si="101"/>
        <v>0</v>
      </c>
      <c r="U59">
        <f t="shared" ca="1" si="102"/>
        <v>0</v>
      </c>
      <c r="V59">
        <f t="shared" ca="1" si="103"/>
        <v>0</v>
      </c>
      <c r="W59" t="str">
        <f ca="1">S59</f>
        <v>FAC. ING. VOLLEY</v>
      </c>
      <c r="X59">
        <f t="shared" ca="1" si="104"/>
        <v>0</v>
      </c>
      <c r="Y59">
        <f t="shared" ca="1" si="105"/>
        <v>0</v>
      </c>
      <c r="Z59">
        <f t="shared" ca="1" si="106"/>
        <v>0</v>
      </c>
      <c r="AA59" t="str">
        <f ca="1">W59</f>
        <v>FAC. ING. VOLLEY</v>
      </c>
      <c r="AB59">
        <f ca="1">VLOOKUP(AA59,W57:Z66,2,FALSE)</f>
        <v>0</v>
      </c>
      <c r="AC59">
        <f ca="1">VLOOKUP(AA59,W57:Z66,3,FALSE)</f>
        <v>0</v>
      </c>
      <c r="AD59">
        <f ca="1">VLOOKUP(AA59,W57:Z66,4,FALSE)</f>
        <v>0</v>
      </c>
      <c r="AE59" t="str">
        <f ca="1">AA59</f>
        <v>FAC. ING. VOLLEY</v>
      </c>
      <c r="AF59">
        <f ca="1">VLOOKUP(AE59,AA57:AD66,2,FALSE)</f>
        <v>0</v>
      </c>
      <c r="AG59">
        <f ca="1">VLOOKUP(AE59,AA57:AD66,3,FALSE)</f>
        <v>0</v>
      </c>
      <c r="AH59">
        <f ca="1">VLOOKUP(AE59,AA57:AD66,4,FALSE)</f>
        <v>0</v>
      </c>
      <c r="AI59" t="str">
        <f ca="1">AE59</f>
        <v>FAC. ING. VOLLEY</v>
      </c>
      <c r="AJ59">
        <f ca="1">VLOOKUP(AI59,AE57:AH66,2,FALSE)</f>
        <v>0</v>
      </c>
      <c r="AK59">
        <f ca="1">VLOOKUP(AI59,AE57:AH66,3,FALSE)</f>
        <v>0</v>
      </c>
      <c r="AL59">
        <f ca="1">VLOOKUP(AI59,AE57:AH66,4,FALSE)</f>
        <v>0</v>
      </c>
      <c r="AM59" t="str">
        <f ca="1">IF(AND(AJ58=AJ59,AK58=AK59,AL59&gt;AL58),AI58,AI59)</f>
        <v>FAC. ING. VOLLEY</v>
      </c>
      <c r="AN59">
        <f ca="1">VLOOKUP(AM59,AI57:AL66,2,FALSE)</f>
        <v>0</v>
      </c>
      <c r="AO59">
        <f ca="1">VLOOKUP(AM59,AI57:AL66,3,FALSE)</f>
        <v>0</v>
      </c>
      <c r="AP59">
        <f ca="1">VLOOKUP(AM59,AI57:AL66,4,FALSE)</f>
        <v>0</v>
      </c>
      <c r="AQ59" t="str">
        <f ca="1">AM59</f>
        <v>FAC. ING. VOLLEY</v>
      </c>
      <c r="AR59">
        <f ca="1">VLOOKUP(AQ59,AM57:AP66,2,FALSE)</f>
        <v>0</v>
      </c>
      <c r="AS59">
        <f ca="1">VLOOKUP(AQ59,AM57:AP66,3,FALSE)</f>
        <v>0</v>
      </c>
      <c r="AT59">
        <f ca="1">VLOOKUP(AQ59,AM57:AP66,4,FALSE)</f>
        <v>0</v>
      </c>
      <c r="AU59" t="str">
        <f ca="1">AQ59</f>
        <v>FAC. ING. VOLLEY</v>
      </c>
      <c r="AV59">
        <f ca="1">VLOOKUP(AU59,AQ57:AT66,2,FALSE)</f>
        <v>0</v>
      </c>
      <c r="AW59">
        <f ca="1">VLOOKUP(AU59,AQ57:AT66,3,FALSE)</f>
        <v>0</v>
      </c>
      <c r="AX59">
        <f ca="1">VLOOKUP(AU59,AQ57:AT66,4,FALSE)</f>
        <v>0</v>
      </c>
      <c r="AY59" t="str">
        <f ca="1">AU59</f>
        <v>FAC. ING. VOLLEY</v>
      </c>
      <c r="AZ59">
        <f ca="1">VLOOKUP(AY59,AU57:AX66,2,FALSE)</f>
        <v>0</v>
      </c>
      <c r="BA59">
        <f ca="1">VLOOKUP(AY59,AU57:AX66,3,FALSE)</f>
        <v>0</v>
      </c>
      <c r="BB59">
        <f ca="1">VLOOKUP(AY59,AU57:AX66,4,FALSE)</f>
        <v>0</v>
      </c>
      <c r="BC59" t="str">
        <f ca="1">AY59</f>
        <v>FAC. ING. VOLLEY</v>
      </c>
      <c r="BD59">
        <f ca="1">VLOOKUP(BC59,AY57:BB66,2,FALSE)</f>
        <v>0</v>
      </c>
      <c r="BE59">
        <f ca="1">VLOOKUP(BC59,AY57:BB66,3,FALSE)</f>
        <v>0</v>
      </c>
      <c r="BF59">
        <f ca="1">VLOOKUP(BC59,AY57:BB66,4,FALSE)</f>
        <v>0</v>
      </c>
      <c r="BG59" t="str">
        <f ca="1">IF(AND(BD59=BD60,BE59=BE60,BF60&gt;BF59),BC60,BC59)</f>
        <v>FAC. ING. VOLLEY</v>
      </c>
      <c r="BH59">
        <f ca="1">VLOOKUP(BG59,BC57:BF66,2,FALSE)</f>
        <v>0</v>
      </c>
      <c r="BI59">
        <f ca="1">VLOOKUP(BG59,BC57:BF66,3,FALSE)</f>
        <v>0</v>
      </c>
      <c r="BJ59">
        <f ca="1">VLOOKUP(BG59,BC57:BF66,4,FALSE)</f>
        <v>0</v>
      </c>
      <c r="BK59" t="str">
        <f ca="1">IF(AND(BH59=BH61,BI59=BI61,BJ61&gt;BJ59),BG61,BG59)</f>
        <v>FAC. ING. VOLLEY</v>
      </c>
      <c r="BL59">
        <f ca="1">VLOOKUP(BK59,BG57:BJ66,2,FALSE)</f>
        <v>0</v>
      </c>
      <c r="BM59">
        <f ca="1">VLOOKUP(BK59,BG57:BJ66,3,FALSE)</f>
        <v>0</v>
      </c>
      <c r="BN59">
        <f ca="1">VLOOKUP(BK59,BG57:BJ66,4,FALSE)</f>
        <v>0</v>
      </c>
      <c r="BO59" t="str">
        <f ca="1">IF(AND(BL59=BL62,BM59=BM62,BN62&gt;BN59),BK62,BK59)</f>
        <v>FAC. ING. VOLLEY</v>
      </c>
      <c r="BP59">
        <f ca="1">VLOOKUP(BO59,BK57:BN66,2,FALSE)</f>
        <v>0</v>
      </c>
      <c r="BQ59">
        <f ca="1">VLOOKUP(BO59,BK57:BN66,3,FALSE)</f>
        <v>0</v>
      </c>
      <c r="BR59">
        <f ca="1">VLOOKUP(BO59,BK57:BN66,4,FALSE)</f>
        <v>0</v>
      </c>
      <c r="BS59" t="str">
        <f ca="1">IF(AND(BP59=BP63,BQ59=BQ63,BR63&gt;BR59),BO63,BO59)</f>
        <v>FAC. ING. VOLLEY</v>
      </c>
      <c r="BT59">
        <f ca="1">VLOOKUP(BS59,BO57:BR66,2,FALSE)</f>
        <v>0</v>
      </c>
      <c r="BU59">
        <f ca="1">VLOOKUP(BS59,BO57:BR66,3,FALSE)</f>
        <v>0</v>
      </c>
      <c r="BV59">
        <f ca="1">VLOOKUP(BS59,BO57:BR66,4,FALSE)</f>
        <v>0</v>
      </c>
      <c r="BW59" t="str">
        <f ca="1">BS59</f>
        <v>FAC. ING. VOLLEY</v>
      </c>
      <c r="BX59">
        <f ca="1">VLOOKUP(BW59,BS57:BV66,2,FALSE)</f>
        <v>0</v>
      </c>
      <c r="BY59">
        <f ca="1">VLOOKUP(BW59,BS57:BV66,3,FALSE)</f>
        <v>0</v>
      </c>
      <c r="BZ59">
        <f ca="1">VLOOKUP(BW59,BS57:BV66,4,FALSE)</f>
        <v>0</v>
      </c>
      <c r="CA59" t="str">
        <f ca="1">BW59</f>
        <v>FAC. ING. VOLLEY</v>
      </c>
      <c r="CB59">
        <f ca="1">VLOOKUP(CA59,BW57:BZ66,2,FALSE)</f>
        <v>0</v>
      </c>
      <c r="CC59">
        <f ca="1">VLOOKUP(CA59,BW57:BZ66,3,FALSE)</f>
        <v>0</v>
      </c>
      <c r="CD59">
        <f ca="1">VLOOKUP(CA59,BW57:BZ66,4,FALSE)</f>
        <v>0</v>
      </c>
      <c r="CE59" t="str">
        <f ca="1">CA59</f>
        <v>FAC. ING. VOLLEY</v>
      </c>
      <c r="CF59">
        <f ca="1">VLOOKUP(CE59,CA57:CD66,2,FALSE)</f>
        <v>0</v>
      </c>
      <c r="CG59">
        <f ca="1">VLOOKUP(CE59,CA57:CD66,3,FALSE)</f>
        <v>0</v>
      </c>
      <c r="CH59">
        <f ca="1">VLOOKUP(CE59,CA57:CD66,4,FALSE)</f>
        <v>0</v>
      </c>
      <c r="CI59" t="str">
        <f ca="1">CE59</f>
        <v>FAC. ING. VOLLEY</v>
      </c>
      <c r="CJ59">
        <f ca="1">VLOOKUP(CI59,CE57:CH66,2,FALSE)</f>
        <v>0</v>
      </c>
      <c r="CK59">
        <f ca="1">VLOOKUP(CI59,CE57:CH66,3,FALSE)</f>
        <v>0</v>
      </c>
      <c r="CL59">
        <f ca="1">VLOOKUP(CI59,CE57:CH66,4,FALSE)</f>
        <v>0</v>
      </c>
      <c r="CM59" t="str">
        <f ca="1">CI59</f>
        <v>FAC. ING. VOLLEY</v>
      </c>
      <c r="CN59">
        <f ca="1">VLOOKUP(CM59,CI57:CL66,2,FALSE)</f>
        <v>0</v>
      </c>
      <c r="CO59">
        <f ca="1">VLOOKUP(CM59,CI57:CL66,3,FALSE)</f>
        <v>0</v>
      </c>
      <c r="CP59">
        <f ca="1">VLOOKUP(CM59,CI57:CL66,4,FALSE)</f>
        <v>0</v>
      </c>
      <c r="CQ59" t="str">
        <f ca="1">CM59</f>
        <v>FAC. ING. VOLLEY</v>
      </c>
      <c r="CR59">
        <f ca="1">VLOOKUP(CQ59,CM57:CP66,2,FALSE)</f>
        <v>0</v>
      </c>
      <c r="CS59">
        <f ca="1">VLOOKUP(CQ59,CM57:CP66,3,FALSE)</f>
        <v>0</v>
      </c>
      <c r="CT59">
        <f ca="1">VLOOKUP(CQ59,CM57:CP66,4,FALSE)</f>
        <v>0</v>
      </c>
    </row>
    <row r="60" spans="6:98" x14ac:dyDescent="0.2">
      <c r="F60" t="str">
        <f t="shared" ca="1" si="107"/>
        <v>AGRONOMÍA</v>
      </c>
      <c r="J60">
        <f t="shared" ca="1" si="94"/>
        <v>0</v>
      </c>
      <c r="K60">
        <f t="shared" ca="1" si="95"/>
        <v>0</v>
      </c>
      <c r="L60">
        <f t="shared" ca="1" si="96"/>
        <v>0</v>
      </c>
      <c r="M60">
        <f t="shared" ca="1" si="97"/>
        <v>0</v>
      </c>
      <c r="O60" t="str">
        <f ca="1">F60</f>
        <v>AGRONOMÍA</v>
      </c>
      <c r="P60">
        <f t="shared" ca="1" si="98"/>
        <v>0</v>
      </c>
      <c r="Q60">
        <f t="shared" ca="1" si="99"/>
        <v>0</v>
      </c>
      <c r="R60">
        <f t="shared" ca="1" si="100"/>
        <v>0</v>
      </c>
      <c r="S60" t="str">
        <f ca="1">O60</f>
        <v>AGRONOMÍA</v>
      </c>
      <c r="T60">
        <f t="shared" ca="1" si="101"/>
        <v>0</v>
      </c>
      <c r="U60">
        <f t="shared" ca="1" si="102"/>
        <v>0</v>
      </c>
      <c r="V60">
        <f t="shared" ca="1" si="103"/>
        <v>0</v>
      </c>
      <c r="W60" t="str">
        <f ca="1">IF(AND(T57=T60,U57=U60,V60&gt;V57),S57,S60)</f>
        <v>AGRONOMÍA</v>
      </c>
      <c r="X60">
        <f t="shared" ca="1" si="104"/>
        <v>0</v>
      </c>
      <c r="Y60">
        <f t="shared" ca="1" si="105"/>
        <v>0</v>
      </c>
      <c r="Z60">
        <f t="shared" ca="1" si="106"/>
        <v>0</v>
      </c>
      <c r="AA60" t="str">
        <f ca="1">W60</f>
        <v>AGRONOMÍA</v>
      </c>
      <c r="AB60">
        <f ca="1">VLOOKUP(AA60,W57:Z66,2,FALSE)</f>
        <v>0</v>
      </c>
      <c r="AC60">
        <f ca="1">VLOOKUP(AA60,W57:Z66,3,FALSE)</f>
        <v>0</v>
      </c>
      <c r="AD60">
        <f ca="1">VLOOKUP(AA60,W57:Z66,4,FALSE)</f>
        <v>0</v>
      </c>
      <c r="AE60" t="str">
        <f ca="1">AA60</f>
        <v>AGRONOMÍA</v>
      </c>
      <c r="AF60">
        <f ca="1">VLOOKUP(AE60,AA57:AD66,2,FALSE)</f>
        <v>0</v>
      </c>
      <c r="AG60">
        <f ca="1">VLOOKUP(AE60,AA57:AD66,3,FALSE)</f>
        <v>0</v>
      </c>
      <c r="AH60">
        <f ca="1">VLOOKUP(AE60,AA57:AD66,4,FALSE)</f>
        <v>0</v>
      </c>
      <c r="AI60" t="str">
        <f ca="1">AE60</f>
        <v>AGRONOMÍA</v>
      </c>
      <c r="AJ60">
        <f ca="1">VLOOKUP(AI60,AE57:AH66,2,FALSE)</f>
        <v>0</v>
      </c>
      <c r="AK60">
        <f ca="1">VLOOKUP(AI60,AE57:AH66,3,FALSE)</f>
        <v>0</v>
      </c>
      <c r="AL60">
        <f ca="1">VLOOKUP(AI60,AE57:AH66,4,FALSE)</f>
        <v>0</v>
      </c>
      <c r="AM60" t="str">
        <f ca="1">AI60</f>
        <v>AGRONOMÍA</v>
      </c>
      <c r="AN60">
        <f ca="1">VLOOKUP(AM60,AI57:AL66,2,FALSE)</f>
        <v>0</v>
      </c>
      <c r="AO60">
        <f ca="1">VLOOKUP(AM60,AI57:AL66,3,FALSE)</f>
        <v>0</v>
      </c>
      <c r="AP60">
        <f ca="1">VLOOKUP(AM60,AI57:AL66,4,FALSE)</f>
        <v>0</v>
      </c>
      <c r="AQ60" t="str">
        <f ca="1">IF(AND(AN58=AN60,AO58=AO60,AP60&gt;AP58),AM58,AM60)</f>
        <v>AGRONOMÍA</v>
      </c>
      <c r="AR60">
        <f ca="1">VLOOKUP(AQ60,AM57:AP66,2,FALSE)</f>
        <v>0</v>
      </c>
      <c r="AS60">
        <f ca="1">VLOOKUP(AQ60,AM57:AP66,3,FALSE)</f>
        <v>0</v>
      </c>
      <c r="AT60">
        <f ca="1">VLOOKUP(AQ60,AM57:AP66,4,FALSE)</f>
        <v>0</v>
      </c>
      <c r="AU60" t="str">
        <f ca="1">AQ60</f>
        <v>AGRONOMÍA</v>
      </c>
      <c r="AV60">
        <f ca="1">VLOOKUP(AU60,AQ57:AT66,2,FALSE)</f>
        <v>0</v>
      </c>
      <c r="AW60">
        <f ca="1">VLOOKUP(AU60,AQ57:AT66,3,FALSE)</f>
        <v>0</v>
      </c>
      <c r="AX60">
        <f ca="1">VLOOKUP(AU60,AQ57:AT66,4,FALSE)</f>
        <v>0</v>
      </c>
      <c r="AY60" t="str">
        <f ca="1">AU60</f>
        <v>AGRONOMÍA</v>
      </c>
      <c r="AZ60">
        <f ca="1">VLOOKUP(AY60,AU57:AX66,2,FALSE)</f>
        <v>0</v>
      </c>
      <c r="BA60">
        <f ca="1">VLOOKUP(AY60,AU57:AX66,3,FALSE)</f>
        <v>0</v>
      </c>
      <c r="BB60">
        <f ca="1">VLOOKUP(AY60,AU57:AX66,4,FALSE)</f>
        <v>0</v>
      </c>
      <c r="BC60" t="str">
        <f ca="1">AY60</f>
        <v>AGRONOMÍA</v>
      </c>
      <c r="BD60">
        <f ca="1">VLOOKUP(BC60,AY57:BB66,2,FALSE)</f>
        <v>0</v>
      </c>
      <c r="BE60">
        <f ca="1">VLOOKUP(BC60,AY57:BB66,3,FALSE)</f>
        <v>0</v>
      </c>
      <c r="BF60">
        <f ca="1">VLOOKUP(BC60,AY57:BB66,4,FALSE)</f>
        <v>0</v>
      </c>
      <c r="BG60" t="str">
        <f ca="1">IF(AND(BD59=BD60,BE59=BE60,BF60&gt;BF59),BC59,BC60)</f>
        <v>AGRONOMÍA</v>
      </c>
      <c r="BH60">
        <f ca="1">VLOOKUP(BG60,BC57:BF66,2,FALSE)</f>
        <v>0</v>
      </c>
      <c r="BI60">
        <f ca="1">VLOOKUP(BG60,BC57:BF66,3,FALSE)</f>
        <v>0</v>
      </c>
      <c r="BJ60">
        <f ca="1">VLOOKUP(BG60,BC57:BF66,4,FALSE)</f>
        <v>0</v>
      </c>
      <c r="BK60" t="str">
        <f ca="1">BG60</f>
        <v>AGRONOMÍA</v>
      </c>
      <c r="BL60">
        <f ca="1">VLOOKUP(BK60,BG57:BJ66,2,FALSE)</f>
        <v>0</v>
      </c>
      <c r="BM60">
        <f ca="1">VLOOKUP(BK60,BG57:BJ66,3,FALSE)</f>
        <v>0</v>
      </c>
      <c r="BN60">
        <f ca="1">VLOOKUP(BK60,BG57:BJ66,4,FALSE)</f>
        <v>0</v>
      </c>
      <c r="BO60" t="str">
        <f ca="1">BK60</f>
        <v>AGRONOMÍA</v>
      </c>
      <c r="BP60">
        <f ca="1">VLOOKUP(BO60,BK57:BN66,2,FALSE)</f>
        <v>0</v>
      </c>
      <c r="BQ60">
        <f ca="1">VLOOKUP(BO60,BK57:BN66,3,FALSE)</f>
        <v>0</v>
      </c>
      <c r="BR60">
        <f ca="1">VLOOKUP(BO60,BK57:BN66,4,FALSE)</f>
        <v>0</v>
      </c>
      <c r="BS60" t="str">
        <f ca="1">BO60</f>
        <v>AGRONOMÍA</v>
      </c>
      <c r="BT60">
        <f ca="1">VLOOKUP(BS60,BO57:BR66,2,FALSE)</f>
        <v>0</v>
      </c>
      <c r="BU60">
        <f ca="1">VLOOKUP(BS60,BO57:BR66,3,FALSE)</f>
        <v>0</v>
      </c>
      <c r="BV60">
        <f ca="1">VLOOKUP(BS60,BO57:BR66,4,FALSE)</f>
        <v>0</v>
      </c>
      <c r="BW60" t="str">
        <f ca="1">IF(AND(BT60=BT61,BU60=BU61,BV61&gt;BV60),BS61,BS60)</f>
        <v>AGRONOMÍA</v>
      </c>
      <c r="BX60">
        <f ca="1">VLOOKUP(BW60,BS57:BV66,2,FALSE)</f>
        <v>0</v>
      </c>
      <c r="BY60">
        <f ca="1">VLOOKUP(BW60,BS57:BV66,3,FALSE)</f>
        <v>0</v>
      </c>
      <c r="BZ60">
        <f ca="1">VLOOKUP(BW60,BS57:BV66,4,FALSE)</f>
        <v>0</v>
      </c>
      <c r="CA60" t="str">
        <f ca="1">IF(AND(BX60=BX62,BY60=BY62,BZ62&gt;BZ60),BW62,BW60)</f>
        <v>AGRONOMÍA</v>
      </c>
      <c r="CB60">
        <f ca="1">VLOOKUP(CA60,BW57:BZ66,2,FALSE)</f>
        <v>0</v>
      </c>
      <c r="CC60">
        <f ca="1">VLOOKUP(CA60,BW57:BZ66,3,FALSE)</f>
        <v>0</v>
      </c>
      <c r="CD60">
        <f ca="1">VLOOKUP(CA60,BW57:BZ66,4,FALSE)</f>
        <v>0</v>
      </c>
      <c r="CE60" t="str">
        <f ca="1">IF(AND(CB60=CB63,CC60=CC63,CD63&gt;CD60),CA63,CA60)</f>
        <v>AGRONOMÍA</v>
      </c>
      <c r="CF60">
        <f ca="1">VLOOKUP(CE60,CA57:CD66,2,FALSE)</f>
        <v>0</v>
      </c>
      <c r="CG60">
        <f ca="1">VLOOKUP(CE60,CA57:CD66,3,FALSE)</f>
        <v>0</v>
      </c>
      <c r="CH60">
        <f ca="1">VLOOKUP(CE60,CA57:CD66,4,FALSE)</f>
        <v>0</v>
      </c>
      <c r="CI60" t="str">
        <f ca="1">CE60</f>
        <v>AGRONOMÍA</v>
      </c>
      <c r="CJ60">
        <f ca="1">VLOOKUP(CI60,CE57:CH66,2,FALSE)</f>
        <v>0</v>
      </c>
      <c r="CK60">
        <f ca="1">VLOOKUP(CI60,CE57:CH66,3,FALSE)</f>
        <v>0</v>
      </c>
      <c r="CL60">
        <f ca="1">VLOOKUP(CI60,CE57:CH66,4,FALSE)</f>
        <v>0</v>
      </c>
      <c r="CM60" t="str">
        <f ca="1">CI60</f>
        <v>AGRONOMÍA</v>
      </c>
      <c r="CN60">
        <f ca="1">VLOOKUP(CM60,CI57:CL66,2,FALSE)</f>
        <v>0</v>
      </c>
      <c r="CO60">
        <f ca="1">VLOOKUP(CM60,CI57:CL66,3,FALSE)</f>
        <v>0</v>
      </c>
      <c r="CP60">
        <f ca="1">VLOOKUP(CM60,CI57:CL66,4,FALSE)</f>
        <v>0</v>
      </c>
      <c r="CQ60" t="str">
        <f ca="1">CM60</f>
        <v>AGRONOMÍA</v>
      </c>
      <c r="CR60">
        <f ca="1">VLOOKUP(CQ60,CM57:CP66,2,FALSE)</f>
        <v>0</v>
      </c>
      <c r="CS60">
        <f ca="1">VLOOKUP(CQ60,CM57:CP66,3,FALSE)</f>
        <v>0</v>
      </c>
      <c r="CT60">
        <f ca="1">VLOOKUP(CQ60,CM57:CP66,4,FALSE)</f>
        <v>0</v>
      </c>
    </row>
    <row r="61" spans="6:98" x14ac:dyDescent="0.2">
      <c r="F61" t="str">
        <f t="shared" ca="1" si="107"/>
        <v>RUSKAYA</v>
      </c>
      <c r="J61">
        <f t="shared" ca="1" si="94"/>
        <v>0</v>
      </c>
      <c r="K61">
        <f t="shared" ca="1" si="95"/>
        <v>0</v>
      </c>
      <c r="L61">
        <f t="shared" ca="1" si="96"/>
        <v>0</v>
      </c>
      <c r="M61">
        <f t="shared" ca="1" si="97"/>
        <v>0</v>
      </c>
      <c r="O61" t="str">
        <f ca="1">F61</f>
        <v>RUSKAYA</v>
      </c>
      <c r="P61">
        <f t="shared" ca="1" si="98"/>
        <v>0</v>
      </c>
      <c r="Q61">
        <f t="shared" ca="1" si="99"/>
        <v>0</v>
      </c>
      <c r="R61">
        <f t="shared" ca="1" si="100"/>
        <v>0</v>
      </c>
      <c r="S61" t="str">
        <f ca="1">O61</f>
        <v>RUSKAYA</v>
      </c>
      <c r="T61">
        <f t="shared" ca="1" si="101"/>
        <v>0</v>
      </c>
      <c r="U61">
        <f t="shared" ca="1" si="102"/>
        <v>0</v>
      </c>
      <c r="V61">
        <f t="shared" ca="1" si="103"/>
        <v>0</v>
      </c>
      <c r="W61" t="str">
        <f ca="1">S61</f>
        <v>RUSKAYA</v>
      </c>
      <c r="X61">
        <f t="shared" ca="1" si="104"/>
        <v>0</v>
      </c>
      <c r="Y61">
        <f t="shared" ca="1" si="105"/>
        <v>0</v>
      </c>
      <c r="Z61">
        <f t="shared" ca="1" si="106"/>
        <v>0</v>
      </c>
      <c r="AA61" t="str">
        <f ca="1">IF(AND(X57=X61,Y57=Y61,Z61&gt;Z57),W57,W61)</f>
        <v>RUSKAYA</v>
      </c>
      <c r="AB61">
        <f ca="1">VLOOKUP(AA61,W57:Z66,2,FALSE)</f>
        <v>0</v>
      </c>
      <c r="AC61">
        <f ca="1">VLOOKUP(AA61,W57:Z66,3,FALSE)</f>
        <v>0</v>
      </c>
      <c r="AD61">
        <f ca="1">VLOOKUP(AA61,W57:Z66,4,FALSE)</f>
        <v>0</v>
      </c>
      <c r="AE61" t="str">
        <f ca="1">AA61</f>
        <v>RUSKAYA</v>
      </c>
      <c r="AF61">
        <f ca="1">VLOOKUP(AE61,AA57:AD66,2,FALSE)</f>
        <v>0</v>
      </c>
      <c r="AG61">
        <f ca="1">VLOOKUP(AE61,AA57:AD66,3,FALSE)</f>
        <v>0</v>
      </c>
      <c r="AH61">
        <f ca="1">VLOOKUP(AE61,AA57:AD66,4,FALSE)</f>
        <v>0</v>
      </c>
      <c r="AI61" t="str">
        <f ca="1">AE61</f>
        <v>RUSKAYA</v>
      </c>
      <c r="AJ61">
        <f ca="1">VLOOKUP(AI61,AE57:AH66,2,FALSE)</f>
        <v>0</v>
      </c>
      <c r="AK61">
        <f ca="1">VLOOKUP(AI61,AE57:AH66,3,FALSE)</f>
        <v>0</v>
      </c>
      <c r="AL61">
        <f ca="1">VLOOKUP(AI61,AE57:AH66,4,FALSE)</f>
        <v>0</v>
      </c>
      <c r="AM61" t="str">
        <f ca="1">AI61</f>
        <v>RUSKAYA</v>
      </c>
      <c r="AN61">
        <f ca="1">VLOOKUP(AM61,AI57:AL66,2,FALSE)</f>
        <v>0</v>
      </c>
      <c r="AO61">
        <f ca="1">VLOOKUP(AM61,AI57:AL66,3,FALSE)</f>
        <v>0</v>
      </c>
      <c r="AP61">
        <f ca="1">VLOOKUP(AM61,AI57:AL66,4,FALSE)</f>
        <v>0</v>
      </c>
      <c r="AQ61" t="str">
        <f ca="1">AM61</f>
        <v>RUSKAYA</v>
      </c>
      <c r="AR61">
        <f ca="1">VLOOKUP(AQ61,AM57:AP66,2,FALSE)</f>
        <v>0</v>
      </c>
      <c r="AS61">
        <f ca="1">VLOOKUP(AQ61,AM57:AP66,3,FALSE)</f>
        <v>0</v>
      </c>
      <c r="AT61">
        <f ca="1">VLOOKUP(AQ61,AM57:AP66,4,FALSE)</f>
        <v>0</v>
      </c>
      <c r="AU61" t="str">
        <f ca="1">IF(AND(AR58=AR61,AS58=AS61,AT61&gt;AT58),AQ58,AQ61)</f>
        <v>RUSKAYA</v>
      </c>
      <c r="AV61">
        <f ca="1">VLOOKUP(AU61,AQ57:AT66,2,FALSE)</f>
        <v>0</v>
      </c>
      <c r="AW61">
        <f ca="1">VLOOKUP(AU61,AQ57:AT66,3,FALSE)</f>
        <v>0</v>
      </c>
      <c r="AX61">
        <f ca="1">VLOOKUP(AU61,AQ57:AT66,4,FALSE)</f>
        <v>0</v>
      </c>
      <c r="AY61" t="str">
        <f ca="1">AU61</f>
        <v>RUSKAYA</v>
      </c>
      <c r="AZ61">
        <f ca="1">VLOOKUP(AY61,AU57:AX66,2,FALSE)</f>
        <v>0</v>
      </c>
      <c r="BA61">
        <f ca="1">VLOOKUP(AY61,AU57:AX66,3,FALSE)</f>
        <v>0</v>
      </c>
      <c r="BB61">
        <f ca="1">VLOOKUP(AY61,AU57:AX66,4,FALSE)</f>
        <v>0</v>
      </c>
      <c r="BC61" t="str">
        <f ca="1">AY61</f>
        <v>RUSKAYA</v>
      </c>
      <c r="BD61">
        <f ca="1">VLOOKUP(BC61,AY57:BB66,2,FALSE)</f>
        <v>0</v>
      </c>
      <c r="BE61">
        <f ca="1">VLOOKUP(BC61,AY57:BB66,3,FALSE)</f>
        <v>0</v>
      </c>
      <c r="BF61">
        <f ca="1">VLOOKUP(BC61,AY57:BB66,4,FALSE)</f>
        <v>0</v>
      </c>
      <c r="BG61" t="str">
        <f ca="1">BC61</f>
        <v>RUSKAYA</v>
      </c>
      <c r="BH61">
        <f ca="1">VLOOKUP(BG61,BC57:BF66,2,FALSE)</f>
        <v>0</v>
      </c>
      <c r="BI61">
        <f ca="1">VLOOKUP(BG61,BC57:BF66,3,FALSE)</f>
        <v>0</v>
      </c>
      <c r="BJ61">
        <f ca="1">VLOOKUP(BG61,BC57:BF66,4,FALSE)</f>
        <v>0</v>
      </c>
      <c r="BK61" t="str">
        <f ca="1">IF(AND(BH59=BH61,BI59=BI61,BJ61&gt;BJ59),BG59,BG61)</f>
        <v>RUSKAYA</v>
      </c>
      <c r="BL61">
        <f ca="1">VLOOKUP(BK61,BG57:BJ66,2,FALSE)</f>
        <v>0</v>
      </c>
      <c r="BM61">
        <f ca="1">VLOOKUP(BK61,BG57:BJ66,3,FALSE)</f>
        <v>0</v>
      </c>
      <c r="BN61">
        <f ca="1">VLOOKUP(BK61,BG57:BJ66,4,FALSE)</f>
        <v>0</v>
      </c>
      <c r="BO61" t="str">
        <f ca="1">BK61</f>
        <v>RUSKAYA</v>
      </c>
      <c r="BP61">
        <f ca="1">VLOOKUP(BO61,BK57:BN66,2,FALSE)</f>
        <v>0</v>
      </c>
      <c r="BQ61">
        <f ca="1">VLOOKUP(BO61,BK57:BN66,3,FALSE)</f>
        <v>0</v>
      </c>
      <c r="BR61">
        <f ca="1">VLOOKUP(BO61,BK57:BN66,4,FALSE)</f>
        <v>0</v>
      </c>
      <c r="BS61" t="str">
        <f ca="1">BO61</f>
        <v>RUSKAYA</v>
      </c>
      <c r="BT61">
        <f ca="1">VLOOKUP(BS61,BO57:BR66,2,FALSE)</f>
        <v>0</v>
      </c>
      <c r="BU61">
        <f ca="1">VLOOKUP(BS61,BO57:BR66,3,FALSE)</f>
        <v>0</v>
      </c>
      <c r="BV61">
        <f ca="1">VLOOKUP(BS61,BO57:BR66,4,FALSE)</f>
        <v>0</v>
      </c>
      <c r="BW61" t="str">
        <f ca="1">IF(AND(BT60=BT61,BU60=BU61,BV61&gt;BV60),BS60,BS61)</f>
        <v>RUSKAYA</v>
      </c>
      <c r="BX61">
        <f ca="1">VLOOKUP(BW61,BS57:BV66,2,FALSE)</f>
        <v>0</v>
      </c>
      <c r="BY61">
        <f ca="1">VLOOKUP(BW61,BS57:BV66,3,FALSE)</f>
        <v>0</v>
      </c>
      <c r="BZ61">
        <f ca="1">VLOOKUP(BW61,BS57:BV66,4,FALSE)</f>
        <v>0</v>
      </c>
      <c r="CA61" t="str">
        <f ca="1">BW61</f>
        <v>RUSKAYA</v>
      </c>
      <c r="CB61">
        <f ca="1">VLOOKUP(CA61,BW57:BZ66,2,FALSE)</f>
        <v>0</v>
      </c>
      <c r="CC61">
        <f ca="1">VLOOKUP(CA61,BW57:BZ66,3,FALSE)</f>
        <v>0</v>
      </c>
      <c r="CD61">
        <f ca="1">VLOOKUP(CA61,BW57:BZ66,4,FALSE)</f>
        <v>0</v>
      </c>
      <c r="CE61" t="str">
        <f ca="1">CA61</f>
        <v>RUSKAYA</v>
      </c>
      <c r="CF61">
        <f ca="1">VLOOKUP(CE61,CA57:CD66,2,FALSE)</f>
        <v>0</v>
      </c>
      <c r="CG61">
        <f ca="1">VLOOKUP(CE61,CA57:CD66,3,FALSE)</f>
        <v>0</v>
      </c>
      <c r="CH61">
        <f ca="1">VLOOKUP(CE61,CA57:CD66,4,FALSE)</f>
        <v>0</v>
      </c>
      <c r="CI61" t="str">
        <f ca="1">IF(AND(CF61=CF62,CG61=CG62,CH62&gt;CH61),CE62,CE61)</f>
        <v>RUSKAYA</v>
      </c>
      <c r="CJ61">
        <f ca="1">VLOOKUP(CI61,CE57:CH66,2,FALSE)</f>
        <v>0</v>
      </c>
      <c r="CK61">
        <f ca="1">VLOOKUP(CI61,CE57:CH66,3,FALSE)</f>
        <v>0</v>
      </c>
      <c r="CL61">
        <f ca="1">VLOOKUP(CI61,CE57:CH66,4,FALSE)</f>
        <v>0</v>
      </c>
      <c r="CM61" t="str">
        <f ca="1">IF(AND(CJ61=CJ63,CK61=CK63,CL63&gt;CL61),CI63,CI61)</f>
        <v>RUSKAYA</v>
      </c>
      <c r="CN61">
        <f ca="1">VLOOKUP(CM61,CI57:CL66,2,FALSE)</f>
        <v>0</v>
      </c>
      <c r="CO61">
        <f ca="1">VLOOKUP(CM61,CI57:CL66,3,FALSE)</f>
        <v>0</v>
      </c>
      <c r="CP61">
        <f ca="1">VLOOKUP(CM61,CI57:CL66,4,FALSE)</f>
        <v>0</v>
      </c>
      <c r="CQ61" t="str">
        <f ca="1">CM61</f>
        <v>RUSKAYA</v>
      </c>
      <c r="CR61">
        <f ca="1">VLOOKUP(CQ61,CM57:CP66,2,FALSE)</f>
        <v>0</v>
      </c>
      <c r="CS61">
        <f ca="1">VLOOKUP(CQ61,CM57:CP66,3,FALSE)</f>
        <v>0</v>
      </c>
      <c r="CT61">
        <f ca="1">VLOOKUP(CQ61,CM57:CP66,4,FALSE)</f>
        <v>0</v>
      </c>
    </row>
    <row r="62" spans="6:98" x14ac:dyDescent="0.2">
      <c r="F62" t="str">
        <f t="shared" ca="1" si="107"/>
        <v>ISÓTOPOS</v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>ISÓTOPOS</v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>ISÓTOPOS</v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>ISÓTOPOS</v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>ISÓTOPOS</v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>ISÓTOPOS</v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>ISÓTOPOS</v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>ISÓTOPOS</v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>ISÓTOPOS</v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>ISÓTOPOS</v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>ISÓTOPOS</v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>ISÓTOPOS</v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>ISÓTOPOS</v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>ISÓTOPOS</v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>ISÓTOPOS</v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>ISÓTOPOS</v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>ISÓTOPOS</v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>ISÓTOPOS</v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>ISÓTOPOS</v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>ISÓTOPOS</v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>ISÓTOPOS</v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>ISÓTOPOS</v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/>
      </c>
      <c r="J63">
        <f t="shared" ca="1" si="94"/>
        <v>0</v>
      </c>
      <c r="K63">
        <f t="shared" ca="1" si="95"/>
        <v>0</v>
      </c>
      <c r="L63">
        <f t="shared" ca="1" si="96"/>
        <v>0</v>
      </c>
      <c r="M63">
        <f t="shared" ca="1" si="97"/>
        <v>0</v>
      </c>
      <c r="O63" t="str">
        <f ca="1">F63</f>
        <v/>
      </c>
      <c r="P63">
        <f t="shared" ca="1" si="98"/>
        <v>0</v>
      </c>
      <c r="Q63">
        <f t="shared" ca="1" si="99"/>
        <v>0</v>
      </c>
      <c r="R63">
        <f t="shared" ca="1" si="100"/>
        <v>0</v>
      </c>
      <c r="S63" t="str">
        <f ca="1">O63</f>
        <v/>
      </c>
      <c r="T63">
        <f t="shared" ca="1" si="101"/>
        <v>0</v>
      </c>
      <c r="U63">
        <f t="shared" ca="1" si="102"/>
        <v>0</v>
      </c>
      <c r="V63">
        <f t="shared" ca="1" si="103"/>
        <v>0</v>
      </c>
      <c r="W63" t="str">
        <f ca="1">S63</f>
        <v/>
      </c>
      <c r="X63">
        <f t="shared" ca="1" si="104"/>
        <v>0</v>
      </c>
      <c r="Y63">
        <f t="shared" ca="1" si="105"/>
        <v>0</v>
      </c>
      <c r="Z63">
        <f t="shared" ca="1" si="106"/>
        <v>0</v>
      </c>
      <c r="AA63" t="str">
        <f ca="1">W63</f>
        <v/>
      </c>
      <c r="AB63">
        <f ca="1">VLOOKUP(AA63,W57:Z66,2,FALSE)</f>
        <v>0</v>
      </c>
      <c r="AC63">
        <f ca="1">VLOOKUP(AA63,W57:Z66,3,FALSE)</f>
        <v>0</v>
      </c>
      <c r="AD63">
        <f ca="1">VLOOKUP(AA63,W57:Z66,4,FALSE)</f>
        <v>0</v>
      </c>
      <c r="AE63" t="str">
        <f ca="1">AA63</f>
        <v/>
      </c>
      <c r="AF63">
        <f ca="1">VLOOKUP(AE63,AA57:AD66,2,FALSE)</f>
        <v>0</v>
      </c>
      <c r="AG63">
        <f ca="1">VLOOKUP(AE63,AA57:AD66,3,FALSE)</f>
        <v>0</v>
      </c>
      <c r="AH63">
        <f ca="1">VLOOKUP(AE63,AA57:AD66,4,FALSE)</f>
        <v>0</v>
      </c>
      <c r="AI63" t="str">
        <f ca="1">IF(AND(AF57=AF63,AG57=AG63,AH63&gt;AH57),AE57,AE63)</f>
        <v/>
      </c>
      <c r="AJ63">
        <f ca="1">VLOOKUP(AI63,AE57:AH66,2,FALSE)</f>
        <v>0</v>
      </c>
      <c r="AK63">
        <f ca="1">VLOOKUP(AI63,AE57:AH66,3,FALSE)</f>
        <v>0</v>
      </c>
      <c r="AL63">
        <f ca="1">VLOOKUP(AI63,AE57:AH66,4,FALSE)</f>
        <v>0</v>
      </c>
      <c r="AM63" t="str">
        <f ca="1">AI63</f>
        <v/>
      </c>
      <c r="AN63">
        <f ca="1">VLOOKUP(AM63,AI57:AL66,2,FALSE)</f>
        <v>0</v>
      </c>
      <c r="AO63">
        <f ca="1">VLOOKUP(AM63,AI57:AL66,3,FALSE)</f>
        <v>0</v>
      </c>
      <c r="AP63">
        <f ca="1">VLOOKUP(AM63,AI57:AL66,4,FALSE)</f>
        <v>0</v>
      </c>
      <c r="AQ63" t="str">
        <f ca="1">AM63</f>
        <v/>
      </c>
      <c r="AR63">
        <f ca="1">VLOOKUP(AQ63,AM57:AP66,2,FALSE)</f>
        <v>0</v>
      </c>
      <c r="AS63">
        <f ca="1">VLOOKUP(AQ63,AM57:AP66,3,FALSE)</f>
        <v>0</v>
      </c>
      <c r="AT63">
        <f ca="1">VLOOKUP(AQ63,AM57:AP66,4,FALSE)</f>
        <v>0</v>
      </c>
      <c r="AU63" t="str">
        <f ca="1">AQ63</f>
        <v/>
      </c>
      <c r="AV63">
        <f ca="1">VLOOKUP(AU63,AQ57:AT66,2,FALSE)</f>
        <v>0</v>
      </c>
      <c r="AW63">
        <f ca="1">VLOOKUP(AU63,AQ57:AT66,3,FALSE)</f>
        <v>0</v>
      </c>
      <c r="AX63">
        <f ca="1">VLOOKUP(AU63,AQ57:AT66,4,FALSE)</f>
        <v>0</v>
      </c>
      <c r="AY63" t="str">
        <f ca="1">AU63</f>
        <v/>
      </c>
      <c r="AZ63">
        <f ca="1">VLOOKUP(AY63,AU57:AX66,2,FALSE)</f>
        <v>0</v>
      </c>
      <c r="BA63">
        <f ca="1">VLOOKUP(AY63,AU57:AX66,3,FALSE)</f>
        <v>0</v>
      </c>
      <c r="BB63">
        <f ca="1">VLOOKUP(AY63,AU57:AX66,4,FALSE)</f>
        <v>0</v>
      </c>
      <c r="BC63" t="str">
        <f ca="1">IF(AND(AZ58=AZ63,BA58=BA63,BB63&gt;BB58),AY58,AY63)</f>
        <v/>
      </c>
      <c r="BD63">
        <f ca="1">VLOOKUP(BC63,AY57:BB66,2,FALSE)</f>
        <v>0</v>
      </c>
      <c r="BE63">
        <f ca="1">VLOOKUP(BC63,AY57:BB66,3,FALSE)</f>
        <v>0</v>
      </c>
      <c r="BF63">
        <f ca="1">VLOOKUP(BC63,AY57:BB66,4,FALSE)</f>
        <v>0</v>
      </c>
      <c r="BG63" t="str">
        <f ca="1">BC63</f>
        <v/>
      </c>
      <c r="BH63">
        <f ca="1">VLOOKUP(BG63,BC57:BF66,2,FALSE)</f>
        <v>0</v>
      </c>
      <c r="BI63">
        <f ca="1">VLOOKUP(BG63,BC57:BF66,3,FALSE)</f>
        <v>0</v>
      </c>
      <c r="BJ63">
        <f ca="1">VLOOKUP(BG63,BC57:BF66,4,FALSE)</f>
        <v>0</v>
      </c>
      <c r="BK63" t="str">
        <f ca="1">BG63</f>
        <v/>
      </c>
      <c r="BL63">
        <f ca="1">VLOOKUP(BK63,BG57:BJ66,2,FALSE)</f>
        <v>0</v>
      </c>
      <c r="BM63">
        <f ca="1">VLOOKUP(BK63,BG57:BJ66,3,FALSE)</f>
        <v>0</v>
      </c>
      <c r="BN63">
        <f ca="1">VLOOKUP(BK63,BG57:BJ66,4,FALSE)</f>
        <v>0</v>
      </c>
      <c r="BO63" t="str">
        <f ca="1">BK63</f>
        <v/>
      </c>
      <c r="BP63">
        <f ca="1">VLOOKUP(BO63,BK57:BN66,2,FALSE)</f>
        <v>0</v>
      </c>
      <c r="BQ63">
        <f ca="1">VLOOKUP(BO63,BK57:BN66,3,FALSE)</f>
        <v>0</v>
      </c>
      <c r="BR63">
        <f ca="1">VLOOKUP(BO63,BK57:BN66,4,FALSE)</f>
        <v>0</v>
      </c>
      <c r="BS63" t="str">
        <f ca="1">IF(AND(BP59=BP63,BQ59=BQ63,BR63&gt;BR59),BO59,BO63)</f>
        <v/>
      </c>
      <c r="BT63">
        <f ca="1">VLOOKUP(BS63,BO57:BR66,2,FALSE)</f>
        <v>0</v>
      </c>
      <c r="BU63">
        <f ca="1">VLOOKUP(BS63,BO57:BR66,3,FALSE)</f>
        <v>0</v>
      </c>
      <c r="BV63">
        <f ca="1">VLOOKUP(BS63,BO57:BR66,4,FALSE)</f>
        <v>0</v>
      </c>
      <c r="BW63" t="str">
        <f ca="1">BS63</f>
        <v/>
      </c>
      <c r="BX63">
        <f ca="1">VLOOKUP(BW63,BS57:BV66,2,FALSE)</f>
        <v>0</v>
      </c>
      <c r="BY63">
        <f ca="1">VLOOKUP(BW63,BS57:BV66,3,FALSE)</f>
        <v>0</v>
      </c>
      <c r="BZ63">
        <f ca="1">VLOOKUP(BW63,BS57:BV66,4,FALSE)</f>
        <v>0</v>
      </c>
      <c r="CA63" t="str">
        <f ca="1">BW63</f>
        <v/>
      </c>
      <c r="CB63">
        <f ca="1">VLOOKUP(CA63,BW57:BZ66,2,FALSE)</f>
        <v>0</v>
      </c>
      <c r="CC63">
        <f ca="1">VLOOKUP(CA63,BW57:BZ66,3,FALSE)</f>
        <v>0</v>
      </c>
      <c r="CD63">
        <f ca="1">VLOOKUP(CA63,BW57:BZ66,4,FALSE)</f>
        <v>0</v>
      </c>
      <c r="CE63" t="str">
        <f ca="1">IF(AND(CB60=CB63,CC60=CC63,CD63&gt;CD60),CA60,CA63)</f>
        <v/>
      </c>
      <c r="CF63">
        <f ca="1">VLOOKUP(CE63,CA57:CD66,2,FALSE)</f>
        <v>0</v>
      </c>
      <c r="CG63">
        <f ca="1">VLOOKUP(CE63,CA57:CD66,3,FALSE)</f>
        <v>0</v>
      </c>
      <c r="CH63">
        <f ca="1">VLOOKUP(CE63,CA57:CD66,4,FALSE)</f>
        <v>0</v>
      </c>
      <c r="CI63" t="str">
        <f ca="1">CE63</f>
        <v/>
      </c>
      <c r="CJ63">
        <f ca="1">VLOOKUP(CI63,CE57:CH66,2,FALSE)</f>
        <v>0</v>
      </c>
      <c r="CK63">
        <f ca="1">VLOOKUP(CI63,CE57:CH66,3,FALSE)</f>
        <v>0</v>
      </c>
      <c r="CL63">
        <f ca="1">VLOOKUP(CI63,CE57:CH66,4,FALSE)</f>
        <v>0</v>
      </c>
      <c r="CM63" t="str">
        <f ca="1">IF(AND(CJ61=CJ63,CK61=CK63,CL63&gt;CL61),CI61,CI63)</f>
        <v/>
      </c>
      <c r="CN63">
        <f ca="1">VLOOKUP(CM63,CI57:CL66,2,FALSE)</f>
        <v>0</v>
      </c>
      <c r="CO63">
        <f ca="1">VLOOKUP(CM63,CI57:CL66,3,FALSE)</f>
        <v>0</v>
      </c>
      <c r="CP63">
        <f ca="1">VLOOKUP(CM63,CI57:CL66,4,FALSE)</f>
        <v>0</v>
      </c>
      <c r="CQ63" t="str">
        <f ca="1">IF(AND(CN62=CN63,CO62=CO63,CP63&gt;CP62),CM62,CM63)</f>
        <v/>
      </c>
      <c r="CR63">
        <f ca="1">VLOOKUP(CQ63,CM57:CP66,2,FALSE)</f>
        <v>0</v>
      </c>
      <c r="CS63">
        <f ca="1">VLOOKUP(CQ63,CM57:CP66,3,FALSE)</f>
        <v>0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LO IMPOSIBLE</v>
      </c>
      <c r="G69">
        <f t="shared" ref="G69:G75" ca="1" si="108">VLOOKUP(F69,$F$33:$M$42,2,FALSE)</f>
        <v>0</v>
      </c>
      <c r="H69">
        <f t="shared" ref="H69:H75" ca="1" si="109">VLOOKUP(F69,$F$33:$M$42,3,FALSE)</f>
        <v>0</v>
      </c>
      <c r="I69">
        <f t="shared" ref="I69:I75" ca="1" si="110">VLOOKUP(F69,$F$33:$M$42,4,FALSE)</f>
        <v>0</v>
      </c>
      <c r="J69">
        <f t="shared" ref="J69:J75" ca="1" si="111">VLOOKUP(F69,$F$33:$M$42,5,FALSE)</f>
        <v>0</v>
      </c>
      <c r="K69">
        <f t="shared" ref="K69:K75" ca="1" si="112">VLOOKUP(F69,$F$33:$M$42,6,FALSE)</f>
        <v>0</v>
      </c>
      <c r="L69">
        <f t="shared" ref="L69:L75" ca="1" si="113">VLOOKUP(F69,$F$33:$M$42,7,FALSE)</f>
        <v>0</v>
      </c>
      <c r="M69">
        <f t="shared" ref="M69:M75" ca="1" si="114">VLOOKUP(F69,$F$33:$M$42,8,FALSE)</f>
        <v>0</v>
      </c>
    </row>
    <row r="70" spans="6:13" x14ac:dyDescent="0.2">
      <c r="F70" t="str">
        <f t="shared" ref="F70:F75" ca="1" si="115">CQ58</f>
        <v>BLACK EAGLES</v>
      </c>
      <c r="G70">
        <f t="shared" ca="1" si="108"/>
        <v>0</v>
      </c>
      <c r="H70">
        <f t="shared" ca="1" si="109"/>
        <v>0</v>
      </c>
      <c r="I70">
        <f t="shared" ca="1" si="110"/>
        <v>0</v>
      </c>
      <c r="J70">
        <f t="shared" ca="1" si="111"/>
        <v>0</v>
      </c>
      <c r="K70">
        <f t="shared" ca="1" si="112"/>
        <v>0</v>
      </c>
      <c r="L70">
        <f t="shared" ca="1" si="113"/>
        <v>0</v>
      </c>
      <c r="M70">
        <f t="shared" ca="1" si="114"/>
        <v>0</v>
      </c>
    </row>
    <row r="71" spans="6:13" x14ac:dyDescent="0.2">
      <c r="F71" t="str">
        <f t="shared" ca="1" si="115"/>
        <v>FAC. ING. VOLLEY</v>
      </c>
      <c r="G71">
        <f t="shared" ca="1" si="108"/>
        <v>0</v>
      </c>
      <c r="H71">
        <f t="shared" ca="1" si="109"/>
        <v>0</v>
      </c>
      <c r="I71">
        <f t="shared" ca="1" si="110"/>
        <v>0</v>
      </c>
      <c r="J71">
        <f t="shared" ca="1" si="111"/>
        <v>0</v>
      </c>
      <c r="K71">
        <f t="shared" ca="1" si="112"/>
        <v>0</v>
      </c>
      <c r="L71">
        <f t="shared" ca="1" si="113"/>
        <v>0</v>
      </c>
      <c r="M71">
        <f t="shared" ca="1" si="114"/>
        <v>0</v>
      </c>
    </row>
    <row r="72" spans="6:13" x14ac:dyDescent="0.2">
      <c r="F72" t="str">
        <f t="shared" ca="1" si="115"/>
        <v>AGRONOMÍA</v>
      </c>
      <c r="G72">
        <f t="shared" ca="1" si="108"/>
        <v>0</v>
      </c>
      <c r="H72">
        <f t="shared" ca="1" si="109"/>
        <v>0</v>
      </c>
      <c r="I72">
        <f t="shared" ca="1" si="110"/>
        <v>0</v>
      </c>
      <c r="J72">
        <f t="shared" ca="1" si="111"/>
        <v>0</v>
      </c>
      <c r="K72">
        <f t="shared" ca="1" si="112"/>
        <v>0</v>
      </c>
      <c r="L72">
        <f t="shared" ca="1" si="113"/>
        <v>0</v>
      </c>
      <c r="M72">
        <f t="shared" ca="1" si="114"/>
        <v>0</v>
      </c>
    </row>
    <row r="73" spans="6:13" x14ac:dyDescent="0.2">
      <c r="F73" t="str">
        <f t="shared" ca="1" si="115"/>
        <v>RUSKAYA</v>
      </c>
      <c r="G73">
        <f t="shared" ca="1" si="108"/>
        <v>0</v>
      </c>
      <c r="H73">
        <f t="shared" ca="1" si="109"/>
        <v>0</v>
      </c>
      <c r="I73">
        <f t="shared" ca="1" si="110"/>
        <v>0</v>
      </c>
      <c r="J73">
        <f t="shared" ca="1" si="111"/>
        <v>0</v>
      </c>
      <c r="K73">
        <f t="shared" ca="1" si="112"/>
        <v>0</v>
      </c>
      <c r="L73">
        <f t="shared" ca="1" si="113"/>
        <v>0</v>
      </c>
      <c r="M73">
        <f t="shared" ca="1" si="114"/>
        <v>0</v>
      </c>
    </row>
    <row r="74" spans="6:13" x14ac:dyDescent="0.2">
      <c r="F74" t="str">
        <f t="shared" ca="1" si="115"/>
        <v>ISÓTOPOS</v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/>
      </c>
      <c r="G75">
        <f t="shared" ca="1" si="108"/>
        <v>0</v>
      </c>
      <c r="H75">
        <f t="shared" ca="1" si="109"/>
        <v>0</v>
      </c>
      <c r="I75">
        <f t="shared" ca="1" si="110"/>
        <v>0</v>
      </c>
      <c r="J75">
        <f t="shared" ca="1" si="111"/>
        <v>0</v>
      </c>
      <c r="K75">
        <f t="shared" ca="1" si="112"/>
        <v>0</v>
      </c>
      <c r="L75">
        <f t="shared" ca="1" si="113"/>
        <v>0</v>
      </c>
      <c r="M75">
        <f t="shared" ca="1" si="114"/>
        <v>0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38" t="s">
        <v>37</v>
      </c>
      <c r="B2" s="538"/>
      <c r="C2" s="538"/>
      <c r="D2" s="538"/>
      <c r="E2" s="538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7" t="e">
        <f>IF(#REF!&lt;&gt;"",#REF!,"")</f>
        <v>#REF!</v>
      </c>
      <c r="C5" s="179" t="str">
        <f>'- C -'!D7</f>
        <v>-</v>
      </c>
      <c r="D5" s="227" t="e">
        <f>IF(#REF!&lt;&gt;"",#REF!,"")</f>
        <v>#REF!</v>
      </c>
      <c r="E5" s="3" t="e">
        <f>#REF!</f>
        <v>#REF!</v>
      </c>
      <c r="F5" s="227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7" t="e">
        <f>IF(#REF!&lt;&gt;"",#REF!,"")</f>
        <v>#REF!</v>
      </c>
      <c r="C6" s="179" t="str">
        <f>'- C -'!D8</f>
        <v>-</v>
      </c>
      <c r="D6" s="227" t="e">
        <f>IF(#REF!&lt;&gt;"",#REF!,"")</f>
        <v>#REF!</v>
      </c>
      <c r="E6" s="3" t="e">
        <f>#REF!</f>
        <v>#REF!</v>
      </c>
      <c r="F6" s="227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7" t="e">
        <f>IF(#REF!&lt;&gt;"",#REF!,"")</f>
        <v>#REF!</v>
      </c>
      <c r="C7" s="179" t="str">
        <f>'- C -'!D9</f>
        <v>-</v>
      </c>
      <c r="D7" s="227" t="e">
        <f>IF(#REF!&lt;&gt;"",#REF!,"")</f>
        <v>#REF!</v>
      </c>
      <c r="E7" s="3" t="e">
        <f>#REF!</f>
        <v>#REF!</v>
      </c>
      <c r="F7" s="227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7" t="e">
        <f>IF(#REF!&lt;&gt;"",#REF!,"")</f>
        <v>#REF!</v>
      </c>
      <c r="C8" s="179" t="str">
        <f>'- C -'!D10</f>
        <v>-</v>
      </c>
      <c r="D8" s="227" t="e">
        <f>IF(#REF!&lt;&gt;"",#REF!,"")</f>
        <v>#REF!</v>
      </c>
      <c r="E8" s="3" t="e">
        <f>#REF!</f>
        <v>#REF!</v>
      </c>
      <c r="F8" s="227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7" t="e">
        <f>IF(#REF!&lt;&gt;"",#REF!,"")</f>
        <v>#REF!</v>
      </c>
      <c r="C9" s="179" t="str">
        <f>'- C -'!D11</f>
        <v>-</v>
      </c>
      <c r="D9" s="227" t="e">
        <f>IF(#REF!&lt;&gt;"",#REF!,"")</f>
        <v>#REF!</v>
      </c>
      <c r="E9" s="3" t="e">
        <f>#REF!</f>
        <v>#REF!</v>
      </c>
      <c r="F9" s="227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7" t="e">
        <f>IF(#REF!&lt;&gt;"",#REF!,"")</f>
        <v>#REF!</v>
      </c>
      <c r="C10" s="179" t="str">
        <f>'- C -'!D12</f>
        <v>-</v>
      </c>
      <c r="D10" s="227" t="e">
        <f>IF(#REF!&lt;&gt;"",#REF!,"")</f>
        <v>#REF!</v>
      </c>
      <c r="E10" s="3" t="e">
        <f>#REF!</f>
        <v>#REF!</v>
      </c>
      <c r="F10" s="227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7" t="e">
        <f>IF(#REF!&lt;&gt;"",#REF!,"")</f>
        <v>#REF!</v>
      </c>
      <c r="C11" s="179" t="str">
        <f>'- C -'!D13</f>
        <v>-</v>
      </c>
      <c r="D11" s="227" t="e">
        <f>IF(#REF!&lt;&gt;"",#REF!,"")</f>
        <v>#REF!</v>
      </c>
      <c r="E11" s="3" t="e">
        <f>#REF!</f>
        <v>#REF!</v>
      </c>
      <c r="F11" s="227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7" t="e">
        <f>IF(#REF!&lt;&gt;"",#REF!,"")</f>
        <v>#REF!</v>
      </c>
      <c r="C12" s="179" t="str">
        <f>'- C -'!D14</f>
        <v>-</v>
      </c>
      <c r="D12" s="227" t="e">
        <f>IF(#REF!&lt;&gt;"",#REF!,"")</f>
        <v>#REF!</v>
      </c>
      <c r="E12" s="3" t="e">
        <f>#REF!</f>
        <v>#REF!</v>
      </c>
      <c r="F12" s="227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7" t="e">
        <f>IF(#REF!&lt;&gt;"",#REF!,"")</f>
        <v>#REF!</v>
      </c>
      <c r="C13" s="179" t="str">
        <f>'- C -'!D15</f>
        <v>-</v>
      </c>
      <c r="D13" s="227" t="e">
        <f>IF(#REF!&lt;&gt;"",#REF!,"")</f>
        <v>#REF!</v>
      </c>
      <c r="E13" s="3" t="e">
        <f>#REF!</f>
        <v>#REF!</v>
      </c>
      <c r="F13" s="227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7" t="e">
        <f>IF(#REF!&lt;&gt;"",#REF!,"")</f>
        <v>#REF!</v>
      </c>
      <c r="C14" s="179" t="str">
        <f>'- C -'!D16</f>
        <v>-</v>
      </c>
      <c r="D14" s="227" t="e">
        <f>IF(#REF!&lt;&gt;"",#REF!,"")</f>
        <v>#REF!</v>
      </c>
      <c r="E14" s="3" t="e">
        <f>#REF!</f>
        <v>#REF!</v>
      </c>
      <c r="F14" s="227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7" t="e">
        <f>IF(#REF!&lt;&gt;"",#REF!,"")</f>
        <v>#REF!</v>
      </c>
      <c r="C15" s="179" t="str">
        <f>'- C -'!D17</f>
        <v>-</v>
      </c>
      <c r="D15" s="227" t="e">
        <f>IF(#REF!&lt;&gt;"",#REF!,"")</f>
        <v>#REF!</v>
      </c>
      <c r="E15" s="3" t="e">
        <f>#REF!</f>
        <v>#REF!</v>
      </c>
      <c r="F15" s="227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7" t="e">
        <f>IF(#REF!&lt;&gt;"",#REF!,"")</f>
        <v>#REF!</v>
      </c>
      <c r="C16" s="179" t="str">
        <f>'- C -'!D18</f>
        <v>-</v>
      </c>
      <c r="D16" s="227" t="e">
        <f>IF(#REF!&lt;&gt;"",#REF!,"")</f>
        <v>#REF!</v>
      </c>
      <c r="E16" s="3" t="e">
        <f>#REF!</f>
        <v>#REF!</v>
      </c>
      <c r="F16" s="227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7" t="e">
        <f>IF(#REF!&lt;&gt;"",#REF!,"")</f>
        <v>#REF!</v>
      </c>
      <c r="C17" s="179" t="str">
        <f>'- C -'!D19</f>
        <v>-</v>
      </c>
      <c r="D17" s="227" t="e">
        <f>IF(#REF!&lt;&gt;"",#REF!,"")</f>
        <v>#REF!</v>
      </c>
      <c r="E17" s="3" t="e">
        <f>#REF!</f>
        <v>#REF!</v>
      </c>
      <c r="F17" s="227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7" t="e">
        <f>IF(#REF!&lt;&gt;"",#REF!,"")</f>
        <v>#REF!</v>
      </c>
      <c r="C18" s="179" t="str">
        <f>'- C -'!D20</f>
        <v>-</v>
      </c>
      <c r="D18" s="227" t="e">
        <f>IF(#REF!&lt;&gt;"",#REF!,"")</f>
        <v>#REF!</v>
      </c>
      <c r="E18" s="3" t="e">
        <f>#REF!</f>
        <v>#REF!</v>
      </c>
      <c r="F18" s="227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7" t="e">
        <f>IF(#REF!&lt;&gt;"",#REF!,"")</f>
        <v>#REF!</v>
      </c>
      <c r="C19" s="179">
        <f>'- C -'!D21</f>
        <v>0</v>
      </c>
      <c r="D19" s="227" t="e">
        <f>IF(#REF!&lt;&gt;"",#REF!,"")</f>
        <v>#REF!</v>
      </c>
      <c r="E19" s="3">
        <f>'- C -'!F21</f>
        <v>0</v>
      </c>
      <c r="F19" s="227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7" t="e">
        <f>IF(#REF!&lt;&gt;"",#REF!,"")</f>
        <v>#REF!</v>
      </c>
      <c r="E20" s="3">
        <f>'- C -'!F22</f>
        <v>0</v>
      </c>
      <c r="F20" s="227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7" t="e">
        <f>IF(#REF!&lt;&gt;"",#REF!,"")</f>
        <v>#REF!</v>
      </c>
      <c r="E21" s="3">
        <f>'- C -'!F23</f>
        <v>0</v>
      </c>
      <c r="F21" s="227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7" t="e">
        <f>IF(#REF!&lt;&gt;"",#REF!,"")</f>
        <v>#REF!</v>
      </c>
      <c r="E22" s="3">
        <f>'- C -'!F24</f>
        <v>0</v>
      </c>
      <c r="F22" s="227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7" t="e">
        <f>IF(#REF!&lt;&gt;"",#REF!,"")</f>
        <v>#REF!</v>
      </c>
      <c r="E23" s="3">
        <f>'- C -'!F25</f>
        <v>0</v>
      </c>
      <c r="F23" s="227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7" t="e">
        <f>IF(#REF!&lt;&gt;"",#REF!,"")</f>
        <v>#REF!</v>
      </c>
      <c r="E24" s="3">
        <f>'- C -'!F26</f>
        <v>0</v>
      </c>
      <c r="F24" s="227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t="s">
        <v>86</v>
      </c>
      <c r="AI32" t="s">
        <v>87</v>
      </c>
      <c r="AM32" t="s">
        <v>24</v>
      </c>
      <c r="AQ32" t="s">
        <v>25</v>
      </c>
      <c r="AU32" t="s">
        <v>72</v>
      </c>
      <c r="AY32" t="s">
        <v>88</v>
      </c>
      <c r="BC32" t="s">
        <v>89</v>
      </c>
      <c r="BG32" t="s">
        <v>26</v>
      </c>
      <c r="BK32" t="s">
        <v>73</v>
      </c>
      <c r="BO32" t="s">
        <v>90</v>
      </c>
      <c r="BS32" t="s">
        <v>91</v>
      </c>
      <c r="BW32" t="s">
        <v>74</v>
      </c>
      <c r="CA32" t="s">
        <v>92</v>
      </c>
      <c r="CE32" t="s">
        <v>93</v>
      </c>
      <c r="CI32" t="s">
        <v>94</v>
      </c>
      <c r="CM32" t="s">
        <v>95</v>
      </c>
      <c r="CQ32" t="s">
        <v>75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38" t="s">
        <v>37</v>
      </c>
      <c r="B2" s="538"/>
      <c r="C2" s="538"/>
      <c r="D2" s="538"/>
      <c r="E2" s="538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7">
        <f>IF('- C -'!C6&lt;&gt;"",'- C -'!C6,"")</f>
        <v>3</v>
      </c>
      <c r="C4" s="227" t="str">
        <f>'- C -'!D6</f>
        <v>-</v>
      </c>
      <c r="D4" s="227">
        <f>IF('- C -'!E6&lt;&gt;"",'- C -'!E6,"")</f>
        <v>4</v>
      </c>
      <c r="E4" s="3" t="str">
        <f ca="1">'- C -'!F6</f>
        <v>CITRATO DE METELO</v>
      </c>
      <c r="F4" s="227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7">
        <f>IF('- C -'!C7&lt;&gt;"",'- C -'!C7,"")</f>
        <v>4</v>
      </c>
      <c r="C5" s="227" t="str">
        <f>'- C -'!D7</f>
        <v>-</v>
      </c>
      <c r="D5" s="227">
        <f>IF('- C -'!E7&lt;&gt;"",'- C -'!E7,"")</f>
        <v>1</v>
      </c>
      <c r="E5" s="3" t="str">
        <f ca="1">'- C -'!F7</f>
        <v>MULAX F.C.</v>
      </c>
      <c r="F5" s="227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7">
        <f>IF('- C -'!C8&lt;&gt;"",'- C -'!C8,"")</f>
        <v>1</v>
      </c>
      <c r="C6" s="227" t="str">
        <f>'- C -'!D8</f>
        <v>-</v>
      </c>
      <c r="D6" s="227">
        <f>IF('- C -'!E8&lt;&gt;"",'- C -'!E8,"")</f>
        <v>4</v>
      </c>
      <c r="E6" s="3" t="str">
        <f ca="1">'- C -'!F8</f>
        <v>LOS REVUELTOS FC</v>
      </c>
      <c r="F6" s="227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7">
        <f>IF('- C -'!C9&lt;&gt;"",'- C -'!C9,"")</f>
        <v>0</v>
      </c>
      <c r="C7" s="227" t="str">
        <f>'- C -'!D9</f>
        <v>-</v>
      </c>
      <c r="D7" s="227">
        <f>IF('- C -'!E9&lt;&gt;"",'- C -'!E9,"")</f>
        <v>3</v>
      </c>
      <c r="E7" s="3" t="str">
        <f ca="1">'- C -'!F9</f>
        <v>CSK LA ROPA</v>
      </c>
      <c r="F7" s="227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7">
        <f>IF('- C -'!C10&lt;&gt;"",'- C -'!C10,"")</f>
        <v>3</v>
      </c>
      <c r="C8" s="227" t="str">
        <f>'- C -'!D10</f>
        <v>-</v>
      </c>
      <c r="D8" s="227">
        <f>IF('- C -'!E10&lt;&gt;"",'- C -'!E10,"")</f>
        <v>0</v>
      </c>
      <c r="E8" s="3" t="str">
        <f ca="1">'- C -'!F10</f>
        <v>KHAREBERG F.C.</v>
      </c>
      <c r="F8" s="227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7">
        <f>IF('- C -'!C11&lt;&gt;"",'- C -'!C11,"")</f>
        <v>5</v>
      </c>
      <c r="C9" s="227" t="str">
        <f>'- C -'!D11</f>
        <v>-</v>
      </c>
      <c r="D9" s="227">
        <f>IF('- C -'!E11&lt;&gt;"",'- C -'!E11,"")</f>
        <v>0</v>
      </c>
      <c r="E9" s="3" t="str">
        <f ca="1">'- C -'!F11</f>
        <v>LOS REVUELTOS FC</v>
      </c>
      <c r="F9" s="227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7">
        <f>IF('- C -'!C12&lt;&gt;"",'- C -'!C12,"")</f>
        <v>3</v>
      </c>
      <c r="C10" s="227" t="str">
        <f>'- C -'!D12</f>
        <v>-</v>
      </c>
      <c r="D10" s="227">
        <f>IF('- C -'!E12&lt;&gt;"",'- C -'!E12,"")</f>
        <v>0</v>
      </c>
      <c r="E10" s="3" t="str">
        <f ca="1">'- C -'!F12</f>
        <v>KHAREBERG F.C.</v>
      </c>
      <c r="F10" s="227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7">
        <f>IF('- C -'!C13&lt;&gt;"",'- C -'!C13,"")</f>
        <v>4</v>
      </c>
      <c r="C11" s="227" t="str">
        <f>'- C -'!D13</f>
        <v>-</v>
      </c>
      <c r="D11" s="227">
        <f>IF('- C -'!E13&lt;&gt;"",'- C -'!E13,"")</f>
        <v>2</v>
      </c>
      <c r="E11" s="3" t="str">
        <f ca="1">'- C -'!F13</f>
        <v>MULAX F.C.</v>
      </c>
      <c r="F11" s="227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7">
        <f>IF('- C -'!C14&lt;&gt;"",'- C -'!C14,"")</f>
        <v>1</v>
      </c>
      <c r="C12" s="227" t="str">
        <f>'- C -'!D14</f>
        <v>-</v>
      </c>
      <c r="D12" s="227">
        <f>IF('- C -'!E14&lt;&gt;"",'- C -'!E14,"")</f>
        <v>0</v>
      </c>
      <c r="E12" s="3" t="str">
        <f ca="1">'- C -'!F14</f>
        <v>LOS REVUELTOS FC</v>
      </c>
      <c r="F12" s="227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7">
        <f>IF('- C -'!C15&lt;&gt;"",'- C -'!C15,"")</f>
        <v>3</v>
      </c>
      <c r="C13" s="227" t="str">
        <f>'- C -'!D15</f>
        <v>-</v>
      </c>
      <c r="D13" s="227">
        <f>IF('- C -'!E15&lt;&gt;"",'- C -'!E15,"")</f>
        <v>0</v>
      </c>
      <c r="E13" s="3" t="str">
        <f ca="1">'- C -'!F15</f>
        <v>MULAX F.C.</v>
      </c>
      <c r="F13" s="227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7">
        <f>IF('- C -'!C16&lt;&gt;"",'- C -'!C16,"")</f>
        <v>3</v>
      </c>
      <c r="C14" s="227" t="str">
        <f>'- C -'!D16</f>
        <v>-</v>
      </c>
      <c r="D14" s="227">
        <f>IF('- C -'!E16&lt;&gt;"",'- C -'!E16,"")</f>
        <v>0</v>
      </c>
      <c r="E14" s="3" t="str">
        <f ca="1">'- C -'!F16</f>
        <v>KHAREBERG F.C.</v>
      </c>
      <c r="F14" s="227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7">
        <f>IF('- C -'!C17&lt;&gt;"",'- C -'!C17,"")</f>
        <v>8</v>
      </c>
      <c r="C15" s="227" t="str">
        <f>'- C -'!D17</f>
        <v>-</v>
      </c>
      <c r="D15" s="227">
        <f>IF('- C -'!E17&lt;&gt;"",'- C -'!E17,"")</f>
        <v>2</v>
      </c>
      <c r="E15" s="3" t="str">
        <f ca="1">'- C -'!F17</f>
        <v>LOS REVUELTOS FC</v>
      </c>
      <c r="F15" s="227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7">
        <f>IF('- C -'!C18&lt;&gt;"",'- C -'!C18,"")</f>
        <v>4</v>
      </c>
      <c r="C16" s="227" t="str">
        <f>'- C -'!D18</f>
        <v>-</v>
      </c>
      <c r="D16" s="227">
        <f>IF('- C -'!E18&lt;&gt;"",'- C -'!E18,"")</f>
        <v>0</v>
      </c>
      <c r="E16" s="3" t="str">
        <f ca="1">'- C -'!F18</f>
        <v>LOS REVUELTOS FC</v>
      </c>
      <c r="F16" s="227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7">
        <f>IF('- C -'!C19&lt;&gt;"",'- C -'!C19,"")</f>
        <v>1</v>
      </c>
      <c r="C17" s="227" t="str">
        <f>'- C -'!D19</f>
        <v>-</v>
      </c>
      <c r="D17" s="227">
        <f>IF('- C -'!E19&lt;&gt;"",'- C -'!E19,"")</f>
        <v>1</v>
      </c>
      <c r="E17" s="3" t="str">
        <f ca="1">'- C -'!F19</f>
        <v>CSK LA ROPA</v>
      </c>
      <c r="F17" s="227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7">
        <f>IF('- C -'!C20&lt;&gt;"",'- C -'!C20,"")</f>
        <v>3</v>
      </c>
      <c r="C18" s="227" t="str">
        <f>'- C -'!D20</f>
        <v>-</v>
      </c>
      <c r="D18" s="227">
        <f>IF('- C -'!E20&lt;&gt;"",'- C -'!E20,"")</f>
        <v>0</v>
      </c>
      <c r="E18" s="3" t="str">
        <f ca="1">'- C -'!F20</f>
        <v>KHAREBERG F.C.</v>
      </c>
      <c r="F18" s="227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71</v>
      </c>
      <c r="AE26" t="s">
        <v>86</v>
      </c>
      <c r="AI26" t="s">
        <v>87</v>
      </c>
      <c r="AM26" t="s">
        <v>24</v>
      </c>
      <c r="AQ26" t="s">
        <v>25</v>
      </c>
      <c r="AU26" t="s">
        <v>72</v>
      </c>
      <c r="AY26" t="s">
        <v>88</v>
      </c>
      <c r="BC26" t="s">
        <v>89</v>
      </c>
      <c r="BG26" t="s">
        <v>26</v>
      </c>
      <c r="BK26" t="s">
        <v>73</v>
      </c>
      <c r="BO26" t="s">
        <v>90</v>
      </c>
      <c r="BS26" t="s">
        <v>91</v>
      </c>
      <c r="BW26" t="s">
        <v>74</v>
      </c>
      <c r="CA26" t="s">
        <v>92</v>
      </c>
      <c r="CE26" t="s">
        <v>93</v>
      </c>
      <c r="CI26" t="s">
        <v>94</v>
      </c>
      <c r="CM26" t="s">
        <v>95</v>
      </c>
      <c r="CQ26" t="s">
        <v>75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38" t="s">
        <v>37</v>
      </c>
      <c r="B2" s="538"/>
      <c r="C2" s="538"/>
      <c r="D2" s="538"/>
      <c r="E2" s="538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76</v>
      </c>
      <c r="S19" t="s">
        <v>77</v>
      </c>
      <c r="W19" t="s">
        <v>78</v>
      </c>
      <c r="AA19" t="s">
        <v>79</v>
      </c>
      <c r="AE19" t="s">
        <v>80</v>
      </c>
      <c r="AI19" t="s">
        <v>81</v>
      </c>
      <c r="AM19" t="s">
        <v>83</v>
      </c>
      <c r="AQ19" t="s">
        <v>84</v>
      </c>
      <c r="AU19" t="s">
        <v>85</v>
      </c>
      <c r="AY19" t="s">
        <v>82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38" t="s">
        <v>37</v>
      </c>
      <c r="B2" s="538"/>
      <c r="C2" s="538"/>
      <c r="D2" s="538"/>
      <c r="E2" s="538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showOutlineSymbols="0" topLeftCell="A2" zoomScale="80" zoomScaleNormal="80" workbookViewId="0">
      <selection activeCell="H6" sqref="H6:K20"/>
    </sheetView>
  </sheetViews>
  <sheetFormatPr baseColWidth="10" defaultColWidth="9.140625" defaultRowHeight="23.25" x14ac:dyDescent="0.35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9" width="20.140625" style="340" customWidth="1"/>
    <col min="10" max="11" width="18.5703125" style="340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75" t="s">
        <v>214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55"/>
    </row>
    <row r="2" spans="1:20" s="156" customFormat="1" ht="73.5" customHeight="1" x14ac:dyDescent="0.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85"/>
    </row>
    <row r="3" spans="1:20" ht="21" customHeight="1" thickBot="1" x14ac:dyDescent="0.4">
      <c r="G3" s="158"/>
      <c r="L3" s="159"/>
      <c r="M3" s="160"/>
      <c r="R3" s="158"/>
    </row>
    <row r="4" spans="1:20" ht="20.100000000000001" customHeight="1" thickBot="1" x14ac:dyDescent="0.25">
      <c r="B4" s="387" t="s">
        <v>12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9"/>
      <c r="P4" s="379" t="s">
        <v>70</v>
      </c>
      <c r="Q4" s="380"/>
      <c r="R4" s="380"/>
      <c r="S4" s="381"/>
    </row>
    <row r="5" spans="1:20" ht="20.100000000000001" customHeight="1" thickBot="1" x14ac:dyDescent="0.25">
      <c r="B5" s="212"/>
      <c r="C5" s="213"/>
      <c r="D5" s="213"/>
      <c r="E5" s="213"/>
      <c r="F5" s="213"/>
      <c r="G5" s="224" t="s">
        <v>58</v>
      </c>
      <c r="H5" s="385" t="s">
        <v>226</v>
      </c>
      <c r="I5" s="385"/>
      <c r="J5" s="386" t="s">
        <v>60</v>
      </c>
      <c r="K5" s="386"/>
      <c r="L5" s="377" t="s">
        <v>102</v>
      </c>
      <c r="M5" s="377"/>
      <c r="N5" s="223" t="s">
        <v>111</v>
      </c>
      <c r="P5" s="382"/>
      <c r="Q5" s="383"/>
      <c r="R5" s="383"/>
      <c r="S5" s="384"/>
    </row>
    <row r="6" spans="1:20" ht="26.25" customHeight="1" x14ac:dyDescent="0.2">
      <c r="A6" s="195">
        <v>1</v>
      </c>
      <c r="B6" s="315" t="str">
        <f ca="1">CELL("CONTENIDO",Q7)</f>
        <v>LO IMPOSIBLE</v>
      </c>
      <c r="C6" s="163"/>
      <c r="D6" s="164" t="s">
        <v>13</v>
      </c>
      <c r="E6" s="163"/>
      <c r="F6" s="316" t="str">
        <f ca="1">CELL("CONTENIDO",Q9)</f>
        <v>BLACK EAGLES</v>
      </c>
      <c r="G6" s="332" t="s">
        <v>211</v>
      </c>
      <c r="H6" s="363">
        <v>42308</v>
      </c>
      <c r="I6" s="364"/>
      <c r="J6" s="365">
        <v>0.375</v>
      </c>
      <c r="K6" s="365"/>
      <c r="L6" s="371"/>
      <c r="M6" s="371"/>
      <c r="N6" s="225"/>
      <c r="O6" s="161"/>
      <c r="P6" s="204"/>
      <c r="Q6" s="378"/>
      <c r="R6" s="378"/>
      <c r="S6" s="205"/>
    </row>
    <row r="7" spans="1:20" ht="26.25" customHeight="1" x14ac:dyDescent="0.35">
      <c r="A7" s="195">
        <v>2</v>
      </c>
      <c r="B7" s="315" t="str">
        <f ca="1">CELL("CONTENIDO",Q11)</f>
        <v>FAC. ING. VOLLEY</v>
      </c>
      <c r="C7" s="163"/>
      <c r="D7" s="164" t="s">
        <v>13</v>
      </c>
      <c r="E7" s="163"/>
      <c r="F7" s="316" t="str">
        <f ca="1">CELL("CONTENIDO",Q13)</f>
        <v>AGRONOMÍA</v>
      </c>
      <c r="G7" s="332" t="s">
        <v>211</v>
      </c>
      <c r="H7" s="363">
        <v>42306</v>
      </c>
      <c r="I7" s="364"/>
      <c r="J7" s="365">
        <v>0.5</v>
      </c>
      <c r="K7" s="365"/>
      <c r="L7" s="371"/>
      <c r="M7" s="371"/>
      <c r="N7" s="225"/>
      <c r="O7" s="151"/>
      <c r="P7" s="206"/>
      <c r="Q7" s="369" t="s">
        <v>206</v>
      </c>
      <c r="R7" s="369"/>
      <c r="S7" s="207"/>
    </row>
    <row r="8" spans="1:20" ht="26.25" customHeight="1" x14ac:dyDescent="0.4">
      <c r="A8" s="195">
        <v>3</v>
      </c>
      <c r="B8" s="315" t="str">
        <f ca="1">CELL("CONTENIDO",Q15)</f>
        <v>RUSKAYA</v>
      </c>
      <c r="C8" s="163"/>
      <c r="D8" s="164" t="s">
        <v>13</v>
      </c>
      <c r="E8" s="163"/>
      <c r="F8" s="316" t="str">
        <f ca="1">CELL("CONTENIDO",Q17)</f>
        <v>ISÓTOPOS</v>
      </c>
      <c r="G8" s="332" t="s">
        <v>211</v>
      </c>
      <c r="H8" s="363">
        <v>42308</v>
      </c>
      <c r="I8" s="364"/>
      <c r="J8" s="365">
        <v>0.5</v>
      </c>
      <c r="K8" s="365"/>
      <c r="L8" s="371"/>
      <c r="M8" s="371"/>
      <c r="N8" s="225"/>
      <c r="O8" s="152"/>
      <c r="P8" s="208"/>
      <c r="Q8" s="48"/>
      <c r="R8" s="62"/>
      <c r="S8" s="209"/>
    </row>
    <row r="9" spans="1:20" ht="26.25" customHeight="1" x14ac:dyDescent="0.2">
      <c r="A9" s="195">
        <v>4</v>
      </c>
      <c r="B9" s="315" t="str">
        <f ca="1">CELL("CONTENIDO",Q7)</f>
        <v>LO IMPOSIBLE</v>
      </c>
      <c r="C9" s="163"/>
      <c r="D9" s="164" t="s">
        <v>13</v>
      </c>
      <c r="E9" s="163"/>
      <c r="F9" s="316" t="str">
        <f ca="1">CELL("CONTENIDO",Q11)</f>
        <v>FAC. ING. VOLLEY</v>
      </c>
      <c r="G9" s="332" t="s">
        <v>211</v>
      </c>
      <c r="H9" s="363">
        <v>42315</v>
      </c>
      <c r="I9" s="364"/>
      <c r="J9" s="365">
        <v>0.45833333333333331</v>
      </c>
      <c r="K9" s="365"/>
      <c r="L9" s="371"/>
      <c r="M9" s="371"/>
      <c r="N9" s="225"/>
      <c r="O9" s="161"/>
      <c r="P9" s="206"/>
      <c r="Q9" s="370" t="s">
        <v>217</v>
      </c>
      <c r="R9" s="370"/>
      <c r="S9" s="207"/>
    </row>
    <row r="10" spans="1:20" ht="26.25" customHeight="1" x14ac:dyDescent="0.2">
      <c r="A10" s="195">
        <v>5</v>
      </c>
      <c r="B10" s="315" t="str">
        <f ca="1">CELL("CONTENIDO",Q9)</f>
        <v>BLACK EAGLES</v>
      </c>
      <c r="C10" s="163"/>
      <c r="D10" s="164" t="s">
        <v>13</v>
      </c>
      <c r="E10" s="163"/>
      <c r="F10" s="316" t="str">
        <f ca="1">CELL("CONTENIDO",Q15)</f>
        <v>RUSKAYA</v>
      </c>
      <c r="G10" s="332" t="s">
        <v>211</v>
      </c>
      <c r="H10" s="363">
        <v>42315</v>
      </c>
      <c r="I10" s="364"/>
      <c r="J10" s="365">
        <v>0.375</v>
      </c>
      <c r="K10" s="365"/>
      <c r="L10" s="371"/>
      <c r="M10" s="371"/>
      <c r="N10" s="225"/>
      <c r="O10" s="161"/>
      <c r="P10" s="208"/>
      <c r="Q10" s="48"/>
      <c r="R10" s="62"/>
      <c r="S10" s="209"/>
    </row>
    <row r="11" spans="1:20" ht="26.25" customHeight="1" x14ac:dyDescent="0.2">
      <c r="A11" s="195">
        <v>6</v>
      </c>
      <c r="B11" s="315" t="str">
        <f ca="1">CELL("CONTENIDO",Q13)</f>
        <v>AGRONOMÍA</v>
      </c>
      <c r="C11" s="163"/>
      <c r="D11" s="164" t="s">
        <v>13</v>
      </c>
      <c r="E11" s="163"/>
      <c r="F11" s="316" t="str">
        <f ca="1">CELL("CONTENIDO",Q17)</f>
        <v>ISÓTOPOS</v>
      </c>
      <c r="G11" s="332" t="s">
        <v>211</v>
      </c>
      <c r="H11" s="363">
        <v>42314</v>
      </c>
      <c r="I11" s="364"/>
      <c r="J11" s="365">
        <v>0.70833333333333337</v>
      </c>
      <c r="K11" s="365"/>
      <c r="L11" s="371"/>
      <c r="M11" s="371"/>
      <c r="N11" s="225"/>
      <c r="O11" s="161"/>
      <c r="P11" s="206"/>
      <c r="Q11" s="369" t="s">
        <v>203</v>
      </c>
      <c r="R11" s="369"/>
      <c r="S11" s="207"/>
    </row>
    <row r="12" spans="1:20" ht="26.25" customHeight="1" x14ac:dyDescent="0.2">
      <c r="A12" s="195">
        <v>7</v>
      </c>
      <c r="B12" s="315" t="str">
        <f ca="1">CELL("CONTENIDO",Q7)</f>
        <v>LO IMPOSIBLE</v>
      </c>
      <c r="C12" s="163"/>
      <c r="D12" s="164" t="s">
        <v>13</v>
      </c>
      <c r="E12" s="163"/>
      <c r="F12" s="316" t="str">
        <f ca="1">CELL("CONTENIDO",Q15)</f>
        <v>RUSKAYA</v>
      </c>
      <c r="G12" s="332" t="s">
        <v>211</v>
      </c>
      <c r="H12" s="363">
        <v>42322</v>
      </c>
      <c r="I12" s="364"/>
      <c r="J12" s="365">
        <v>0.375</v>
      </c>
      <c r="K12" s="365"/>
      <c r="L12" s="368"/>
      <c r="M12" s="368"/>
      <c r="N12" s="225"/>
      <c r="O12" s="161"/>
      <c r="P12" s="208"/>
      <c r="Q12" s="48"/>
      <c r="R12" s="62"/>
      <c r="S12" s="209"/>
    </row>
    <row r="13" spans="1:20" ht="26.25" customHeight="1" x14ac:dyDescent="0.2">
      <c r="A13" s="195">
        <v>8</v>
      </c>
      <c r="B13" s="315" t="str">
        <f ca="1">CELL("CONTENIDO",Q9)</f>
        <v>BLACK EAGLES</v>
      </c>
      <c r="C13" s="163"/>
      <c r="D13" s="164" t="s">
        <v>13</v>
      </c>
      <c r="E13" s="163"/>
      <c r="F13" s="316" t="str">
        <f ca="1">CELL("CONTENIDO",Q13)</f>
        <v>AGRONOMÍA</v>
      </c>
      <c r="G13" s="332" t="s">
        <v>211</v>
      </c>
      <c r="H13" s="363">
        <v>42335</v>
      </c>
      <c r="I13" s="364"/>
      <c r="J13" s="365">
        <v>0.54166666666666663</v>
      </c>
      <c r="K13" s="365"/>
      <c r="L13" s="368"/>
      <c r="M13" s="368"/>
      <c r="N13" s="225"/>
      <c r="O13" s="161"/>
      <c r="P13" s="206"/>
      <c r="Q13" s="369" t="s">
        <v>218</v>
      </c>
      <c r="R13" s="369"/>
      <c r="S13" s="207"/>
    </row>
    <row r="14" spans="1:20" ht="26.25" customHeight="1" x14ac:dyDescent="0.2">
      <c r="A14" s="195">
        <v>9</v>
      </c>
      <c r="B14" s="315" t="str">
        <f ca="1">CELL("CONTENIDO",Q11)</f>
        <v>FAC. ING. VOLLEY</v>
      </c>
      <c r="C14" s="163"/>
      <c r="D14" s="164" t="s">
        <v>13</v>
      </c>
      <c r="E14" s="163"/>
      <c r="F14" s="316" t="str">
        <f ca="1">CELL("CONTENIDO",Q17)</f>
        <v>ISÓTOPOS</v>
      </c>
      <c r="G14" s="332" t="s">
        <v>211</v>
      </c>
      <c r="H14" s="363">
        <v>42322</v>
      </c>
      <c r="I14" s="364"/>
      <c r="J14" s="365">
        <v>0.5</v>
      </c>
      <c r="K14" s="365"/>
      <c r="L14" s="368"/>
      <c r="M14" s="368"/>
      <c r="N14" s="225"/>
      <c r="O14" s="161"/>
      <c r="P14" s="208"/>
      <c r="Q14" s="48"/>
      <c r="R14" s="62"/>
      <c r="S14" s="209"/>
    </row>
    <row r="15" spans="1:20" ht="26.25" customHeight="1" x14ac:dyDescent="0.2">
      <c r="A15" s="195">
        <v>10</v>
      </c>
      <c r="B15" s="315" t="str">
        <f ca="1">CELL("CONTENIDO",Q7)</f>
        <v>LO IMPOSIBLE</v>
      </c>
      <c r="C15" s="163"/>
      <c r="D15" s="164" t="s">
        <v>13</v>
      </c>
      <c r="E15" s="163"/>
      <c r="F15" s="316" t="str">
        <f ca="1">CELL("CONTENIDO",Q13)</f>
        <v>AGRONOMÍA</v>
      </c>
      <c r="G15" s="332" t="s">
        <v>211</v>
      </c>
      <c r="H15" s="363">
        <v>42340</v>
      </c>
      <c r="I15" s="364"/>
      <c r="J15" s="365">
        <v>0.54166666666666663</v>
      </c>
      <c r="K15" s="365"/>
      <c r="L15" s="368"/>
      <c r="M15" s="368"/>
      <c r="N15" s="225"/>
      <c r="O15" s="161"/>
      <c r="P15" s="206"/>
      <c r="Q15" s="369" t="s">
        <v>219</v>
      </c>
      <c r="R15" s="369"/>
      <c r="S15" s="207"/>
    </row>
    <row r="16" spans="1:20" ht="26.25" customHeight="1" x14ac:dyDescent="0.2">
      <c r="A16" s="195">
        <v>11</v>
      </c>
      <c r="B16" s="315" t="str">
        <f ca="1">CELL("CONTENIDO",Q11)</f>
        <v>FAC. ING. VOLLEY</v>
      </c>
      <c r="C16" s="163"/>
      <c r="D16" s="164" t="s">
        <v>13</v>
      </c>
      <c r="E16" s="163"/>
      <c r="F16" s="316" t="str">
        <f ca="1">CELL("CONTENIDO",Q15)</f>
        <v>RUSKAYA</v>
      </c>
      <c r="G16" s="332" t="s">
        <v>211</v>
      </c>
      <c r="H16" s="363">
        <v>42325</v>
      </c>
      <c r="I16" s="364"/>
      <c r="J16" s="365">
        <v>0.45833333333333331</v>
      </c>
      <c r="K16" s="365"/>
      <c r="L16" s="368"/>
      <c r="M16" s="368"/>
      <c r="N16" s="225"/>
      <c r="O16" s="161"/>
      <c r="P16" s="208"/>
      <c r="Q16" s="48"/>
      <c r="R16" s="62"/>
      <c r="S16" s="209"/>
    </row>
    <row r="17" spans="1:19" ht="26.25" customHeight="1" x14ac:dyDescent="0.2">
      <c r="A17" s="195">
        <v>12</v>
      </c>
      <c r="B17" s="315" t="str">
        <f ca="1">CELL("CONTENIDO",Q9)</f>
        <v>BLACK EAGLES</v>
      </c>
      <c r="C17" s="163"/>
      <c r="D17" s="164" t="s">
        <v>13</v>
      </c>
      <c r="E17" s="163"/>
      <c r="F17" s="316" t="str">
        <f ca="1">CELL("CONTENIDO",Q17)</f>
        <v>ISÓTOPOS</v>
      </c>
      <c r="G17" s="332" t="s">
        <v>211</v>
      </c>
      <c r="H17" s="363">
        <v>42329</v>
      </c>
      <c r="I17" s="364"/>
      <c r="J17" s="365">
        <v>0.375</v>
      </c>
      <c r="K17" s="365"/>
      <c r="L17" s="368"/>
      <c r="M17" s="368"/>
      <c r="N17" s="225"/>
      <c r="O17" s="161"/>
      <c r="P17" s="206"/>
      <c r="Q17" s="369" t="s">
        <v>220</v>
      </c>
      <c r="R17" s="369"/>
      <c r="S17" s="207"/>
    </row>
    <row r="18" spans="1:19" ht="26.25" customHeight="1" x14ac:dyDescent="0.2">
      <c r="A18" s="195">
        <v>13</v>
      </c>
      <c r="B18" s="315" t="str">
        <f ca="1">CELL("CONTENIDO",Q7)</f>
        <v>LO IMPOSIBLE</v>
      </c>
      <c r="C18" s="163"/>
      <c r="D18" s="164" t="s">
        <v>13</v>
      </c>
      <c r="E18" s="163"/>
      <c r="F18" s="316" t="str">
        <f ca="1">CELL("CONTENIDO",Q17)</f>
        <v>ISÓTOPOS</v>
      </c>
      <c r="G18" s="332" t="s">
        <v>211</v>
      </c>
      <c r="H18" s="363">
        <v>42334</v>
      </c>
      <c r="I18" s="364"/>
      <c r="J18" s="365">
        <v>0.625</v>
      </c>
      <c r="K18" s="365"/>
      <c r="L18" s="366"/>
      <c r="M18" s="367"/>
      <c r="N18" s="225"/>
      <c r="O18" s="161"/>
      <c r="P18" s="208"/>
      <c r="Q18" s="48"/>
      <c r="R18" s="62"/>
      <c r="S18" s="209"/>
    </row>
    <row r="19" spans="1:19" ht="26.25" customHeight="1" thickBot="1" x14ac:dyDescent="0.25">
      <c r="A19" s="195">
        <v>14</v>
      </c>
      <c r="B19" s="315" t="str">
        <f ca="1">CELL("CONTENIDO",Q9)</f>
        <v>BLACK EAGLES</v>
      </c>
      <c r="C19" s="163"/>
      <c r="D19" s="164" t="s">
        <v>13</v>
      </c>
      <c r="E19" s="163"/>
      <c r="F19" s="316" t="str">
        <f ca="1">CELL("CONTENIDO",Q11)</f>
        <v>FAC. ING. VOLLEY</v>
      </c>
      <c r="G19" s="332" t="s">
        <v>211</v>
      </c>
      <c r="H19" s="363">
        <v>42340</v>
      </c>
      <c r="I19" s="364"/>
      <c r="J19" s="365" t="s">
        <v>107</v>
      </c>
      <c r="K19" s="365"/>
      <c r="L19" s="366"/>
      <c r="M19" s="367"/>
      <c r="N19" s="225"/>
      <c r="O19" s="161"/>
      <c r="P19" s="210"/>
      <c r="Q19" s="216"/>
      <c r="R19" s="216"/>
      <c r="S19" s="211"/>
    </row>
    <row r="20" spans="1:19" ht="26.25" customHeight="1" x14ac:dyDescent="0.2">
      <c r="A20" s="195">
        <v>15</v>
      </c>
      <c r="B20" s="315" t="str">
        <f ca="1">CELL("CONTENIDO",Q13)</f>
        <v>AGRONOMÍA</v>
      </c>
      <c r="C20" s="163"/>
      <c r="D20" s="164" t="s">
        <v>13</v>
      </c>
      <c r="E20" s="163"/>
      <c r="F20" s="316" t="str">
        <f ca="1">CELL("CONTENIDO",Q15)</f>
        <v>RUSKAYA</v>
      </c>
      <c r="G20" s="332" t="s">
        <v>211</v>
      </c>
      <c r="H20" s="363">
        <v>42341</v>
      </c>
      <c r="I20" s="364"/>
      <c r="J20" s="365">
        <v>0.54166666666666663</v>
      </c>
      <c r="K20" s="365"/>
      <c r="L20" s="366"/>
      <c r="M20" s="367"/>
      <c r="N20" s="225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7"/>
      <c r="C21" s="218"/>
      <c r="D21" s="217"/>
      <c r="E21" s="218"/>
      <c r="F21" s="217"/>
      <c r="G21" s="219"/>
      <c r="H21" s="360"/>
      <c r="I21" s="360"/>
      <c r="J21" s="361"/>
      <c r="K21" s="361"/>
      <c r="L21" s="362"/>
      <c r="M21" s="362"/>
      <c r="N21" s="220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7"/>
      <c r="C22" s="218"/>
      <c r="D22" s="217"/>
      <c r="E22" s="218"/>
      <c r="F22" s="217"/>
      <c r="G22" s="219"/>
      <c r="H22" s="360"/>
      <c r="I22" s="360"/>
      <c r="J22" s="361"/>
      <c r="K22" s="361"/>
      <c r="L22" s="362"/>
      <c r="M22" s="362"/>
      <c r="N22" s="220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7"/>
      <c r="C23" s="218"/>
      <c r="D23" s="217"/>
      <c r="E23" s="218"/>
      <c r="F23" s="217"/>
      <c r="G23" s="219"/>
      <c r="H23" s="360"/>
      <c r="I23" s="360"/>
      <c r="J23" s="361"/>
      <c r="K23" s="361"/>
      <c r="L23" s="362"/>
      <c r="M23" s="362"/>
      <c r="N23" s="220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7"/>
      <c r="C24" s="218"/>
      <c r="D24" s="217"/>
      <c r="E24" s="218"/>
      <c r="F24" s="217"/>
      <c r="G24" s="219"/>
      <c r="H24" s="360"/>
      <c r="I24" s="360"/>
      <c r="J24" s="361"/>
      <c r="K24" s="361"/>
      <c r="L24" s="362"/>
      <c r="M24" s="362"/>
      <c r="N24" s="220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7"/>
      <c r="C25" s="218"/>
      <c r="D25" s="217"/>
      <c r="E25" s="218"/>
      <c r="F25" s="217"/>
      <c r="G25" s="219"/>
      <c r="H25" s="360"/>
      <c r="I25" s="360"/>
      <c r="J25" s="361"/>
      <c r="K25" s="361"/>
      <c r="L25" s="362"/>
      <c r="M25" s="362"/>
      <c r="N25" s="220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7"/>
      <c r="C26" s="218"/>
      <c r="D26" s="217"/>
      <c r="E26" s="218"/>
      <c r="F26" s="217"/>
      <c r="G26" s="219"/>
      <c r="H26" s="360"/>
      <c r="I26" s="360"/>
      <c r="J26" s="361"/>
      <c r="K26" s="361"/>
      <c r="L26" s="362"/>
      <c r="M26" s="362"/>
      <c r="N26" s="220"/>
      <c r="O26" s="161"/>
      <c r="P26" s="165"/>
      <c r="Q26" s="177"/>
      <c r="R26" s="177"/>
      <c r="S26" s="165"/>
    </row>
    <row r="27" spans="1:19" ht="14.25" customHeight="1" x14ac:dyDescent="0.35">
      <c r="B27" s="166"/>
      <c r="C27" s="167"/>
      <c r="D27" s="167"/>
      <c r="E27" s="167"/>
      <c r="F27" s="161"/>
      <c r="G27" s="168"/>
      <c r="H27" s="344"/>
      <c r="I27" s="344"/>
      <c r="J27" s="345"/>
      <c r="K27" s="345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4">
      <c r="B28" s="166"/>
      <c r="C28" s="167"/>
      <c r="D28" s="167"/>
      <c r="E28" s="167"/>
      <c r="F28" s="161"/>
      <c r="G28" s="168"/>
      <c r="H28" s="344"/>
      <c r="I28" s="344"/>
      <c r="J28" s="346"/>
      <c r="K28" s="345"/>
      <c r="L28" s="153"/>
      <c r="M28" s="153"/>
      <c r="O28" s="161"/>
      <c r="Q28" s="177"/>
      <c r="R28" s="177"/>
      <c r="S28" s="161"/>
    </row>
    <row r="29" spans="1:19" ht="16.5" thickBot="1" x14ac:dyDescent="0.3">
      <c r="G29" s="372" t="s">
        <v>28</v>
      </c>
      <c r="H29" s="373"/>
      <c r="I29" s="373"/>
      <c r="J29" s="373"/>
      <c r="K29" s="373"/>
      <c r="L29" s="373"/>
      <c r="M29" s="373"/>
      <c r="N29" s="374"/>
      <c r="O29" s="177"/>
      <c r="P29" s="177"/>
      <c r="Q29" s="177"/>
      <c r="R29" s="177"/>
    </row>
    <row r="30" spans="1:19" ht="31.5" customHeight="1" x14ac:dyDescent="0.3">
      <c r="G30" s="333" t="s">
        <v>97</v>
      </c>
      <c r="H30" s="334" t="s">
        <v>98</v>
      </c>
      <c r="I30" s="334" t="s">
        <v>99</v>
      </c>
      <c r="J30" s="334" t="s">
        <v>101</v>
      </c>
      <c r="K30" s="334" t="s">
        <v>192</v>
      </c>
      <c r="L30" s="334" t="s">
        <v>193</v>
      </c>
      <c r="M30" s="334" t="s">
        <v>33</v>
      </c>
      <c r="N30" s="347" t="s">
        <v>34</v>
      </c>
      <c r="O30" s="177"/>
      <c r="P30" s="177"/>
      <c r="Q30" s="177"/>
    </row>
    <row r="31" spans="1:19" ht="31.5" customHeight="1" x14ac:dyDescent="0.2">
      <c r="F31" s="170" t="s">
        <v>196</v>
      </c>
      <c r="G31" s="335" t="s">
        <v>201</v>
      </c>
      <c r="H31" s="336">
        <f ca="1">calculoA!G69</f>
        <v>0</v>
      </c>
      <c r="I31" s="336">
        <f ca="1">calculoA!H69</f>
        <v>0</v>
      </c>
      <c r="J31" s="336">
        <f ca="1">calculoA!J69</f>
        <v>0</v>
      </c>
      <c r="K31" s="336">
        <v>0</v>
      </c>
      <c r="L31" s="336">
        <v>0</v>
      </c>
      <c r="M31" s="336">
        <f t="shared" ref="M31:M36" si="0">K31-L31</f>
        <v>0</v>
      </c>
      <c r="N31" s="348">
        <v>0</v>
      </c>
      <c r="O31" s="171"/>
      <c r="P31" s="177"/>
      <c r="Q31" s="177"/>
      <c r="R31" s="82"/>
    </row>
    <row r="32" spans="1:19" ht="31.5" customHeight="1" x14ac:dyDescent="0.2">
      <c r="F32" s="170" t="s">
        <v>196</v>
      </c>
      <c r="G32" s="335" t="s">
        <v>202</v>
      </c>
      <c r="H32" s="336">
        <f ca="1">calculoA!G70</f>
        <v>0</v>
      </c>
      <c r="I32" s="336">
        <f ca="1">calculoA!H70</f>
        <v>0</v>
      </c>
      <c r="J32" s="336">
        <f ca="1">calculoA!J70</f>
        <v>0</v>
      </c>
      <c r="K32" s="336">
        <v>0</v>
      </c>
      <c r="L32" s="336">
        <v>0</v>
      </c>
      <c r="M32" s="336">
        <f t="shared" si="0"/>
        <v>0</v>
      </c>
      <c r="N32" s="348">
        <v>0</v>
      </c>
      <c r="O32" s="171"/>
      <c r="P32" s="177"/>
      <c r="Q32" s="177"/>
      <c r="R32" s="82"/>
    </row>
    <row r="33" spans="2:18" ht="31.5" customHeight="1" x14ac:dyDescent="0.2">
      <c r="F33" s="170"/>
      <c r="G33" s="335" t="s">
        <v>203</v>
      </c>
      <c r="H33" s="336">
        <f ca="1">calculoA!G71</f>
        <v>0</v>
      </c>
      <c r="I33" s="336">
        <f ca="1">calculoA!H71</f>
        <v>0</v>
      </c>
      <c r="J33" s="336">
        <f ca="1">calculoA!J71</f>
        <v>0</v>
      </c>
      <c r="K33" s="336">
        <v>0</v>
      </c>
      <c r="L33" s="336">
        <v>0</v>
      </c>
      <c r="M33" s="336">
        <f t="shared" ref="M33" si="1">K33-L33</f>
        <v>0</v>
      </c>
      <c r="N33" s="348">
        <v>0</v>
      </c>
      <c r="O33" s="82"/>
      <c r="P33" s="177"/>
      <c r="Q33" s="177"/>
      <c r="R33" s="82"/>
    </row>
    <row r="34" spans="2:18" ht="31.5" customHeight="1" x14ac:dyDescent="0.2">
      <c r="F34" s="170"/>
      <c r="G34" s="335" t="str">
        <f ca="1">calculoA!F72</f>
        <v>AGRONOMÍA</v>
      </c>
      <c r="H34" s="336">
        <f ca="1">calculoA!G72</f>
        <v>0</v>
      </c>
      <c r="I34" s="336">
        <f ca="1">calculoA!H72</f>
        <v>0</v>
      </c>
      <c r="J34" s="336">
        <f ca="1">calculoA!J72</f>
        <v>0</v>
      </c>
      <c r="K34" s="336">
        <v>0</v>
      </c>
      <c r="L34" s="336">
        <v>0</v>
      </c>
      <c r="M34" s="336">
        <f t="shared" si="0"/>
        <v>0</v>
      </c>
      <c r="N34" s="348">
        <v>0</v>
      </c>
      <c r="O34" s="82"/>
      <c r="P34" s="177"/>
      <c r="Q34" s="177"/>
      <c r="R34" s="82"/>
    </row>
    <row r="35" spans="2:18" ht="31.5" customHeight="1" x14ac:dyDescent="0.2">
      <c r="G35" s="335" t="s">
        <v>204</v>
      </c>
      <c r="H35" s="336">
        <f ca="1">calculoA!G73</f>
        <v>0</v>
      </c>
      <c r="I35" s="336">
        <f ca="1">calculoA!H73</f>
        <v>0</v>
      </c>
      <c r="J35" s="336">
        <f ca="1">calculoA!J73</f>
        <v>0</v>
      </c>
      <c r="K35" s="336">
        <v>0</v>
      </c>
      <c r="L35" s="336">
        <v>0</v>
      </c>
      <c r="M35" s="336">
        <f t="shared" si="0"/>
        <v>0</v>
      </c>
      <c r="N35" s="348">
        <v>0</v>
      </c>
      <c r="P35" s="177"/>
      <c r="Q35" s="177"/>
    </row>
    <row r="36" spans="2:18" ht="31.5" customHeight="1" thickBot="1" x14ac:dyDescent="0.25">
      <c r="G36" s="337" t="s">
        <v>205</v>
      </c>
      <c r="H36" s="338">
        <f ca="1">calculoA!G74</f>
        <v>0</v>
      </c>
      <c r="I36" s="338">
        <f ca="1">calculoA!H74</f>
        <v>0</v>
      </c>
      <c r="J36" s="338">
        <f ca="1">calculoA!J74</f>
        <v>0</v>
      </c>
      <c r="K36" s="338">
        <v>0</v>
      </c>
      <c r="L36" s="338">
        <v>0</v>
      </c>
      <c r="M36" s="338">
        <f t="shared" si="0"/>
        <v>0</v>
      </c>
      <c r="N36" s="349">
        <v>0</v>
      </c>
      <c r="P36" s="177"/>
      <c r="Q36" s="177"/>
    </row>
    <row r="37" spans="2:18" ht="17.850000000000001" customHeight="1" x14ac:dyDescent="0.35">
      <c r="Q37" s="177"/>
      <c r="R37" s="177"/>
    </row>
    <row r="38" spans="2:18" ht="11.25" customHeight="1" x14ac:dyDescent="0.35">
      <c r="Q38" s="177"/>
      <c r="R38" s="177"/>
    </row>
    <row r="39" spans="2:18" ht="9" customHeight="1" x14ac:dyDescent="0.35">
      <c r="N39" s="154"/>
      <c r="O39" s="154"/>
      <c r="Q39" s="177"/>
      <c r="R39" s="177"/>
    </row>
    <row r="40" spans="2:18" x14ac:dyDescent="0.35">
      <c r="B40" s="172"/>
      <c r="C40" s="173"/>
      <c r="P40" s="174"/>
      <c r="Q40" s="177"/>
      <c r="R40" s="177"/>
    </row>
    <row r="41" spans="2:18" ht="12.75" customHeight="1" x14ac:dyDescent="0.35">
      <c r="Q41" s="177"/>
      <c r="R41" s="177"/>
    </row>
    <row r="42" spans="2:18" ht="12.75" customHeight="1" x14ac:dyDescent="0.35">
      <c r="Q42" s="177"/>
      <c r="R42" s="177"/>
    </row>
    <row r="43" spans="2:18" x14ac:dyDescent="0.35">
      <c r="Q43" s="177"/>
      <c r="R43" s="177"/>
    </row>
    <row r="44" spans="2:18" x14ac:dyDescent="0.35">
      <c r="Q44" s="177"/>
      <c r="R44" s="177"/>
    </row>
    <row r="45" spans="2:18" x14ac:dyDescent="0.35">
      <c r="Q45" s="177"/>
      <c r="R45" s="177"/>
    </row>
  </sheetData>
  <dataConsolidate/>
  <mergeCells count="77">
    <mergeCell ref="G29:N29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L12:M12"/>
    <mergeCell ref="H13:I13"/>
    <mergeCell ref="J13:K13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L7:M7"/>
    <mergeCell ref="L13:M13"/>
    <mergeCell ref="L8:M8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</mergeCells>
  <phoneticPr fontId="16" type="noConversion"/>
  <conditionalFormatting sqref="F31:F34">
    <cfRule type="expression" dxfId="453" priority="253" stopIfTrue="1">
      <formula>IF(AND($H$31=3,$H$32=3,$H$33=3,$H$34=3),1,0)</formula>
    </cfRule>
  </conditionalFormatting>
  <conditionalFormatting sqref="C7:E7 L7:M7">
    <cfRule type="expression" dxfId="452" priority="255" stopIfTrue="1">
      <formula>IF(OR($L$7="en juego",$L$7="hoy!"),1,0)</formula>
    </cfRule>
  </conditionalFormatting>
  <conditionalFormatting sqref="C7:C8 E7:E8 C6:E6 L6:M6 G31:N36">
    <cfRule type="expression" dxfId="451" priority="256" stopIfTrue="1">
      <formula>IF(OR($L$6="en juego",$L$6="hoy!"),1,0)</formula>
    </cfRule>
  </conditionalFormatting>
  <conditionalFormatting sqref="C8:E8 L8:M8">
    <cfRule type="expression" dxfId="450" priority="257" stopIfTrue="1">
      <formula>IF(OR($L$8="en juego",$L$8="hoy!"),1,0)</formula>
    </cfRule>
  </conditionalFormatting>
  <conditionalFormatting sqref="B21:F26 L12:M13 C12:E13 C16:E16 L16:M16 L21:M26">
    <cfRule type="expression" dxfId="449" priority="238" stopIfTrue="1">
      <formula>IF(OR($L$6="en juego",$L$6="hoy!"),1,0)</formula>
    </cfRule>
  </conditionalFormatting>
  <conditionalFormatting sqref="G21:G24">
    <cfRule type="expression" dxfId="448" priority="233" stopIfTrue="1">
      <formula>IF(OR($L$6="en juego",$L$6="hoy!"),1,0)</formula>
    </cfRule>
  </conditionalFormatting>
  <conditionalFormatting sqref="G21:G24">
    <cfRule type="expression" dxfId="447" priority="232" stopIfTrue="1">
      <formula>IF(OR($L$6="en juego",$L$6="hoy!"),1,0)</formula>
    </cfRule>
  </conditionalFormatting>
  <conditionalFormatting sqref="G21:G24">
    <cfRule type="expression" dxfId="446" priority="231" stopIfTrue="1">
      <formula>IF(OR($L$8="en juego",$L$8="hoy!"),1,0)</formula>
    </cfRule>
  </conditionalFormatting>
  <conditionalFormatting sqref="H21:I23">
    <cfRule type="expression" dxfId="445" priority="230" stopIfTrue="1">
      <formula>IF(OR($L$6="en juego",$L$6="hoy!"),1,0)</formula>
    </cfRule>
  </conditionalFormatting>
  <conditionalFormatting sqref="J21:K26">
    <cfRule type="expression" dxfId="444" priority="229" stopIfTrue="1">
      <formula>IF(OR($L$6="en juego",$L$6="hoy!"),1,0)</formula>
    </cfRule>
  </conditionalFormatting>
  <conditionalFormatting sqref="H25:I26">
    <cfRule type="expression" dxfId="443" priority="228" stopIfTrue="1">
      <formula>IF(OR($L$6="en juego",$L$6="hoy!"),1,0)</formula>
    </cfRule>
  </conditionalFormatting>
  <conditionalFormatting sqref="G25:G26">
    <cfRule type="expression" dxfId="442" priority="227" stopIfTrue="1">
      <formula>IF(OR($L$6="en juego",$L$6="hoy!"),1,0)</formula>
    </cfRule>
  </conditionalFormatting>
  <conditionalFormatting sqref="G25:G26">
    <cfRule type="expression" dxfId="441" priority="226" stopIfTrue="1">
      <formula>IF(OR($L$6="en juego",$L$6="hoy!"),1,0)</formula>
    </cfRule>
  </conditionalFormatting>
  <conditionalFormatting sqref="G25:G26">
    <cfRule type="expression" dxfId="440" priority="225" stopIfTrue="1">
      <formula>IF(OR($L$8="en juego",$L$8="hoy!"),1,0)</formula>
    </cfRule>
  </conditionalFormatting>
  <conditionalFormatting sqref="N21:N26 N5:N8 N12:N13">
    <cfRule type="expression" dxfId="439" priority="223" stopIfTrue="1">
      <formula>IF(OR($L$11="en juego",$L$11="hoy!"),1,0)</formula>
    </cfRule>
  </conditionalFormatting>
  <conditionalFormatting sqref="H24:I24">
    <cfRule type="expression" dxfId="438" priority="222" stopIfTrue="1">
      <formula>IF(OR($L$6="en juego",$L$6="hoy!"),1,0)</formula>
    </cfRule>
  </conditionalFormatting>
  <conditionalFormatting sqref="B6">
    <cfRule type="expression" dxfId="437" priority="221" stopIfTrue="1">
      <formula>IF(OR($L$6="en juego",$L$6="hoy!"),1,0)</formula>
    </cfRule>
  </conditionalFormatting>
  <conditionalFormatting sqref="B8">
    <cfRule type="expression" dxfId="436" priority="220" stopIfTrue="1">
      <formula>IF(OR($L$6="en juego",$L$6="hoy!"),1,0)</formula>
    </cfRule>
  </conditionalFormatting>
  <conditionalFormatting sqref="B7">
    <cfRule type="expression" dxfId="435" priority="218" stopIfTrue="1">
      <formula>IF(OR($L$6="en juego",$L$6="hoy!"),1,0)</formula>
    </cfRule>
  </conditionalFormatting>
  <conditionalFormatting sqref="B12:B13 B16">
    <cfRule type="expression" dxfId="434" priority="215" stopIfTrue="1">
      <formula>IF(OR($L$6="en juego",$L$6="hoy!"),1,0)</formula>
    </cfRule>
  </conditionalFormatting>
  <conditionalFormatting sqref="F6">
    <cfRule type="expression" dxfId="433" priority="214" stopIfTrue="1">
      <formula>IF(OR($L$6="en juego",$L$6="hoy!"),1,0)</formula>
    </cfRule>
  </conditionalFormatting>
  <conditionalFormatting sqref="F8">
    <cfRule type="expression" dxfId="432" priority="211" stopIfTrue="1">
      <formula>IF(OR($L$6="en juego",$L$6="hoy!"),1,0)</formula>
    </cfRule>
  </conditionalFormatting>
  <conditionalFormatting sqref="F7">
    <cfRule type="expression" dxfId="431" priority="209" stopIfTrue="1">
      <formula>IF(OR($L$6="en juego",$L$6="hoy!"),1,0)</formula>
    </cfRule>
  </conditionalFormatting>
  <conditionalFormatting sqref="F12:F13 F16">
    <cfRule type="expression" dxfId="430" priority="208" stopIfTrue="1">
      <formula>IF(OR($L$6="en juego",$L$6="hoy!"),1,0)</formula>
    </cfRule>
  </conditionalFormatting>
  <conditionalFormatting sqref="L14:M14 C14:E14">
    <cfRule type="expression" dxfId="429" priority="130" stopIfTrue="1">
      <formula>IF(OR($L$6="en juego",$L$6="hoy!"),1,0)</formula>
    </cfRule>
  </conditionalFormatting>
  <conditionalFormatting sqref="B14">
    <cfRule type="expression" dxfId="428" priority="127" stopIfTrue="1">
      <formula>IF(OR($L$6="en juego",$L$6="hoy!"),1,0)</formula>
    </cfRule>
  </conditionalFormatting>
  <conditionalFormatting sqref="F14">
    <cfRule type="expression" dxfId="427" priority="126" stopIfTrue="1">
      <formula>IF(OR($L$6="en juego",$L$6="hoy!"),1,0)</formula>
    </cfRule>
  </conditionalFormatting>
  <conditionalFormatting sqref="N14">
    <cfRule type="expression" dxfId="426" priority="121" stopIfTrue="1">
      <formula>IF(OR($L$11="en juego",$L$11="hoy!"),1,0)</formula>
    </cfRule>
  </conditionalFormatting>
  <conditionalFormatting sqref="C9 E9">
    <cfRule type="expression" dxfId="425" priority="94" stopIfTrue="1">
      <formula>IF(OR($L$6="en juego",$L$6="hoy!"),1,0)</formula>
    </cfRule>
  </conditionalFormatting>
  <conditionalFormatting sqref="C9:E9 L9:M9">
    <cfRule type="expression" dxfId="424" priority="95" stopIfTrue="1">
      <formula>IF(OR($L$8="en juego",$L$8="hoy!"),1,0)</formula>
    </cfRule>
  </conditionalFormatting>
  <conditionalFormatting sqref="N9">
    <cfRule type="expression" dxfId="423" priority="93" stopIfTrue="1">
      <formula>IF(OR($L$11="en juego",$L$11="hoy!"),1,0)</formula>
    </cfRule>
  </conditionalFormatting>
  <conditionalFormatting sqref="B9">
    <cfRule type="expression" dxfId="422" priority="92" stopIfTrue="1">
      <formula>IF(OR($L$6="en juego",$L$6="hoy!"),1,0)</formula>
    </cfRule>
  </conditionalFormatting>
  <conditionalFormatting sqref="F9">
    <cfRule type="expression" dxfId="421" priority="91" stopIfTrue="1">
      <formula>IF(OR($L$6="en juego",$L$6="hoy!"),1,0)</formula>
    </cfRule>
  </conditionalFormatting>
  <conditionalFormatting sqref="C10 E10">
    <cfRule type="expression" dxfId="420" priority="85" stopIfTrue="1">
      <formula>IF(OR($L$6="en juego",$L$6="hoy!"),1,0)</formula>
    </cfRule>
  </conditionalFormatting>
  <conditionalFormatting sqref="C10:E10 L10:M10">
    <cfRule type="expression" dxfId="419" priority="86" stopIfTrue="1">
      <formula>IF(OR($L$8="en juego",$L$8="hoy!"),1,0)</formula>
    </cfRule>
  </conditionalFormatting>
  <conditionalFormatting sqref="N10">
    <cfRule type="expression" dxfId="418" priority="84" stopIfTrue="1">
      <formula>IF(OR($L$11="en juego",$L$11="hoy!"),1,0)</formula>
    </cfRule>
  </conditionalFormatting>
  <conditionalFormatting sqref="B10">
    <cfRule type="expression" dxfId="417" priority="83" stopIfTrue="1">
      <formula>IF(OR($L$6="en juego",$L$6="hoy!"),1,0)</formula>
    </cfRule>
  </conditionalFormatting>
  <conditionalFormatting sqref="F10">
    <cfRule type="expression" dxfId="416" priority="82" stopIfTrue="1">
      <formula>IF(OR($L$6="en juego",$L$6="hoy!"),1,0)</formula>
    </cfRule>
  </conditionalFormatting>
  <conditionalFormatting sqref="C11 E11">
    <cfRule type="expression" dxfId="415" priority="76" stopIfTrue="1">
      <formula>IF(OR($L$6="en juego",$L$6="hoy!"),1,0)</formula>
    </cfRule>
  </conditionalFormatting>
  <conditionalFormatting sqref="C11:E11 L11:M11">
    <cfRule type="expression" dxfId="414" priority="77" stopIfTrue="1">
      <formula>IF(OR($L$8="en juego",$L$8="hoy!"),1,0)</formula>
    </cfRule>
  </conditionalFormatting>
  <conditionalFormatting sqref="N11">
    <cfRule type="expression" dxfId="413" priority="75" stopIfTrue="1">
      <formula>IF(OR($L$11="en juego",$L$11="hoy!"),1,0)</formula>
    </cfRule>
  </conditionalFormatting>
  <conditionalFormatting sqref="B11">
    <cfRule type="expression" dxfId="412" priority="74" stopIfTrue="1">
      <formula>IF(OR($L$6="en juego",$L$6="hoy!"),1,0)</formula>
    </cfRule>
  </conditionalFormatting>
  <conditionalFormatting sqref="F11">
    <cfRule type="expression" dxfId="411" priority="73" stopIfTrue="1">
      <formula>IF(OR($L$6="en juego",$L$6="hoy!"),1,0)</formula>
    </cfRule>
  </conditionalFormatting>
  <conditionalFormatting sqref="L17:M17 C17:E17">
    <cfRule type="expression" dxfId="410" priority="66" stopIfTrue="1">
      <formula>IF(OR($L$6="en juego",$L$6="hoy!"),1,0)</formula>
    </cfRule>
  </conditionalFormatting>
  <conditionalFormatting sqref="B17">
    <cfRule type="expression" dxfId="409" priority="65" stopIfTrue="1">
      <formula>IF(OR($L$6="en juego",$L$6="hoy!"),1,0)</formula>
    </cfRule>
  </conditionalFormatting>
  <conditionalFormatting sqref="F17">
    <cfRule type="expression" dxfId="408" priority="64" stopIfTrue="1">
      <formula>IF(OR($L$6="en juego",$L$6="hoy!"),1,0)</formula>
    </cfRule>
  </conditionalFormatting>
  <conditionalFormatting sqref="N17">
    <cfRule type="expression" dxfId="407" priority="63" stopIfTrue="1">
      <formula>IF(OR($L$11="en juego",$L$11="hoy!"),1,0)</formula>
    </cfRule>
  </conditionalFormatting>
  <conditionalFormatting sqref="L18:M18 B18:E18">
    <cfRule type="expression" dxfId="406" priority="58" stopIfTrue="1">
      <formula>IF(OR($L$6="en juego",$L$6="hoy!"),1,0)</formula>
    </cfRule>
  </conditionalFormatting>
  <conditionalFormatting sqref="B18">
    <cfRule type="expression" dxfId="405" priority="57" stopIfTrue="1">
      <formula>IF(OR($L$6="en juego",$L$6="hoy!"),1,0)</formula>
    </cfRule>
  </conditionalFormatting>
  <conditionalFormatting sqref="F18">
    <cfRule type="expression" dxfId="404" priority="56" stopIfTrue="1">
      <formula>IF(OR($L$6="en juego",$L$6="hoy!"),1,0)</formula>
    </cfRule>
  </conditionalFormatting>
  <conditionalFormatting sqref="N18">
    <cfRule type="expression" dxfId="403" priority="55" stopIfTrue="1">
      <formula>IF(OR($L$11="en juego",$L$11="hoy!"),1,0)</formula>
    </cfRule>
  </conditionalFormatting>
  <conditionalFormatting sqref="L20:M20 B20:E20">
    <cfRule type="expression" dxfId="402" priority="50" stopIfTrue="1">
      <formula>IF(OR($L$6="en juego",$L$6="hoy!"),1,0)</formula>
    </cfRule>
  </conditionalFormatting>
  <conditionalFormatting sqref="B20">
    <cfRule type="expression" dxfId="401" priority="49" stopIfTrue="1">
      <formula>IF(OR($L$6="en juego",$L$6="hoy!"),1,0)</formula>
    </cfRule>
  </conditionalFormatting>
  <conditionalFormatting sqref="F20">
    <cfRule type="expression" dxfId="400" priority="48" stopIfTrue="1">
      <formula>IF(OR($L$6="en juego",$L$6="hoy!"),1,0)</formula>
    </cfRule>
  </conditionalFormatting>
  <conditionalFormatting sqref="N20">
    <cfRule type="expression" dxfId="399" priority="47" stopIfTrue="1">
      <formula>IF(OR($L$11="en juego",$L$11="hoy!"),1,0)</formula>
    </cfRule>
  </conditionalFormatting>
  <conditionalFormatting sqref="N16">
    <cfRule type="expression" dxfId="398" priority="42" stopIfTrue="1">
      <formula>IF(OR($L$11="en juego",$L$11="hoy!"),1,0)</formula>
    </cfRule>
  </conditionalFormatting>
  <conditionalFormatting sqref="L19:M19 B19:E19">
    <cfRule type="expression" dxfId="397" priority="41" stopIfTrue="1">
      <formula>IF(OR($L$6="en juego",$L$6="hoy!"),1,0)</formula>
    </cfRule>
  </conditionalFormatting>
  <conditionalFormatting sqref="B19">
    <cfRule type="expression" dxfId="396" priority="40" stopIfTrue="1">
      <formula>IF(OR($L$6="en juego",$L$6="hoy!"),1,0)</formula>
    </cfRule>
  </conditionalFormatting>
  <conditionalFormatting sqref="F19">
    <cfRule type="expression" dxfId="395" priority="39" stopIfTrue="1">
      <formula>IF(OR($L$6="en juego",$L$6="hoy!"),1,0)</formula>
    </cfRule>
  </conditionalFormatting>
  <conditionalFormatting sqref="N19">
    <cfRule type="expression" dxfId="394" priority="38" stopIfTrue="1">
      <formula>IF(OR($L$11="en juego",$L$11="hoy!"),1,0)</formula>
    </cfRule>
  </conditionalFormatting>
  <conditionalFormatting sqref="L15:M15 C15:E15">
    <cfRule type="expression" dxfId="393" priority="33" stopIfTrue="1">
      <formula>IF(OR($L$6="en juego",$L$6="hoy!"),1,0)</formula>
    </cfRule>
  </conditionalFormatting>
  <conditionalFormatting sqref="B15">
    <cfRule type="expression" dxfId="392" priority="32" stopIfTrue="1">
      <formula>IF(OR($L$6="en juego",$L$6="hoy!"),1,0)</formula>
    </cfRule>
  </conditionalFormatting>
  <conditionalFormatting sqref="F15">
    <cfRule type="expression" dxfId="391" priority="31" stopIfTrue="1">
      <formula>IF(OR($L$6="en juego",$L$6="hoy!"),1,0)</formula>
    </cfRule>
  </conditionalFormatting>
  <conditionalFormatting sqref="N15">
    <cfRule type="expression" dxfId="390" priority="30" stopIfTrue="1">
      <formula>IF(OR($L$11="en juego",$L$11="hoy!"),1,0)</formula>
    </cfRule>
  </conditionalFormatting>
  <conditionalFormatting sqref="G6:G20">
    <cfRule type="expression" dxfId="389" priority="22" stopIfTrue="1">
      <formula>IF(OR($L$6="en juego",$L$6="hoy!"),1,0)</formula>
    </cfRule>
  </conditionalFormatting>
  <conditionalFormatting sqref="G6:G20">
    <cfRule type="expression" dxfId="388" priority="21" stopIfTrue="1">
      <formula>IF(OR($L$6="en juego",$L$6="hoy!"),1,0)</formula>
    </cfRule>
  </conditionalFormatting>
  <conditionalFormatting sqref="G6:G20">
    <cfRule type="expression" dxfId="387" priority="20" stopIfTrue="1">
      <formula>IF(OR($L$8="en juego",$L$8="hoy!"),1,0)</formula>
    </cfRule>
  </conditionalFormatting>
  <conditionalFormatting sqref="J6:K6">
    <cfRule type="expression" dxfId="386" priority="18" stopIfTrue="1">
      <formula>IF(OR($L$6="en juego",$L$6="hoy!"),1,0)</formula>
    </cfRule>
  </conditionalFormatting>
  <conditionalFormatting sqref="J11:K11">
    <cfRule type="expression" dxfId="385" priority="17" stopIfTrue="1">
      <formula>IF(OR($L$6="en juego",$L$6="hoy!"),1,0)</formula>
    </cfRule>
  </conditionalFormatting>
  <conditionalFormatting sqref="J8:K8">
    <cfRule type="expression" dxfId="384" priority="15" stopIfTrue="1">
      <formula>IF(OR($L$6="en juego",$L$6="hoy!"),1,0)</formula>
    </cfRule>
  </conditionalFormatting>
  <conditionalFormatting sqref="J9:K9">
    <cfRule type="expression" dxfId="383" priority="13" stopIfTrue="1">
      <formula>IF(OR($L$6="en juego",$L$6="hoy!"),1,0)</formula>
    </cfRule>
  </conditionalFormatting>
  <conditionalFormatting sqref="J12:K12">
    <cfRule type="expression" dxfId="382" priority="12" stopIfTrue="1">
      <formula>IF(OR($L$6="en juego",$L$6="hoy!"),1,0)</formula>
    </cfRule>
  </conditionalFormatting>
  <conditionalFormatting sqref="J17:K17">
    <cfRule type="expression" dxfId="381" priority="11" stopIfTrue="1">
      <formula>IF(OR($L$6="en juego",$L$6="hoy!"),1,0)</formula>
    </cfRule>
  </conditionalFormatting>
  <conditionalFormatting sqref="J13:K13">
    <cfRule type="expression" dxfId="380" priority="10" stopIfTrue="1">
      <formula>IF(OR($L$6="en juego",$L$6="hoy!"),1,0)</formula>
    </cfRule>
  </conditionalFormatting>
  <conditionalFormatting sqref="J14:K14">
    <cfRule type="expression" dxfId="379" priority="9" stopIfTrue="1">
      <formula>IF(OR($L$6="en juego",$L$6="hoy!"),1,0)</formula>
    </cfRule>
  </conditionalFormatting>
  <conditionalFormatting sqref="J15:K15">
    <cfRule type="expression" dxfId="378" priority="7" stopIfTrue="1">
      <formula>IF(OR($L$6="en juego",$L$6="hoy!"),1,0)</formula>
    </cfRule>
  </conditionalFormatting>
  <conditionalFormatting sqref="J20:K20">
    <cfRule type="expression" dxfId="377" priority="6" stopIfTrue="1">
      <formula>IF(OR($L$6="en juego",$L$6="hoy!"),1,0)</formula>
    </cfRule>
  </conditionalFormatting>
  <conditionalFormatting sqref="J19:K19">
    <cfRule type="expression" dxfId="376" priority="5" stopIfTrue="1">
      <formula>IF(OR($L$6="en juego",$L$6="hoy!"),1,0)</formula>
    </cfRule>
  </conditionalFormatting>
  <conditionalFormatting sqref="J18:K18">
    <cfRule type="expression" dxfId="375" priority="4" stopIfTrue="1">
      <formula>IF(OR($L$6="en juego",$L$6="hoy!"),1,0)</formula>
    </cfRule>
  </conditionalFormatting>
  <conditionalFormatting sqref="J7:K7">
    <cfRule type="expression" dxfId="374" priority="3" stopIfTrue="1">
      <formula>IF(OR($L$6="en juego",$L$6="hoy!"),1,0)</formula>
    </cfRule>
  </conditionalFormatting>
  <conditionalFormatting sqref="J10:K10">
    <cfRule type="expression" dxfId="373" priority="2" stopIfTrue="1">
      <formula>IF(OR($L$6="en juego",$L$6="hoy!"),1,0)</formula>
    </cfRule>
  </conditionalFormatting>
  <conditionalFormatting sqref="J16:K16">
    <cfRule type="expression" dxfId="372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5"/>
  <sheetViews>
    <sheetView showGridLines="0" tabSelected="1" showOutlineSymbols="0" topLeftCell="A3" zoomScale="80" zoomScaleNormal="80" workbookViewId="0">
      <selection activeCell="J8" sqref="J8:K8"/>
    </sheetView>
  </sheetViews>
  <sheetFormatPr baseColWidth="10" defaultColWidth="9.140625" defaultRowHeight="23.25" x14ac:dyDescent="0.35"/>
  <cols>
    <col min="1" max="1" width="4.7109375" style="157" customWidth="1"/>
    <col min="2" max="2" width="38.42578125" style="157" customWidth="1"/>
    <col min="3" max="3" width="3.28515625" style="157" customWidth="1"/>
    <col min="4" max="4" width="1.7109375" style="157" customWidth="1"/>
    <col min="5" max="5" width="3.42578125" style="157" customWidth="1"/>
    <col min="6" max="6" width="38.42578125" style="157" customWidth="1"/>
    <col min="7" max="7" width="48.42578125" style="340" customWidth="1"/>
    <col min="8" max="11" width="16.7109375" style="340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75" t="s">
        <v>214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55"/>
    </row>
    <row r="2" spans="1:20" s="156" customFormat="1" ht="73.5" customHeight="1" x14ac:dyDescent="0.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85"/>
    </row>
    <row r="3" spans="1:20" ht="21" customHeight="1" thickBot="1" x14ac:dyDescent="0.4">
      <c r="G3" s="339"/>
      <c r="L3" s="159"/>
      <c r="M3" s="160"/>
      <c r="R3" s="158"/>
    </row>
    <row r="4" spans="1:20" ht="20.100000000000001" customHeight="1" thickBot="1" x14ac:dyDescent="0.25">
      <c r="B4" s="387" t="s">
        <v>12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9"/>
      <c r="P4" s="379" t="s">
        <v>70</v>
      </c>
      <c r="Q4" s="380"/>
      <c r="R4" s="380"/>
      <c r="S4" s="381"/>
    </row>
    <row r="5" spans="1:20" ht="27.75" customHeight="1" thickBot="1" x14ac:dyDescent="0.4">
      <c r="B5" s="212"/>
      <c r="C5" s="213"/>
      <c r="D5" s="213"/>
      <c r="E5" s="213"/>
      <c r="F5" s="213"/>
      <c r="G5" s="341" t="s">
        <v>58</v>
      </c>
      <c r="H5" s="390" t="s">
        <v>27</v>
      </c>
      <c r="I5" s="390"/>
      <c r="J5" s="390" t="s">
        <v>53</v>
      </c>
      <c r="K5" s="390"/>
      <c r="L5" s="377" t="s">
        <v>102</v>
      </c>
      <c r="M5" s="377"/>
      <c r="N5" s="223" t="s">
        <v>111</v>
      </c>
      <c r="P5" s="382"/>
      <c r="Q5" s="383"/>
      <c r="R5" s="383"/>
      <c r="S5" s="384"/>
    </row>
    <row r="6" spans="1:20" ht="30" customHeight="1" x14ac:dyDescent="0.2">
      <c r="A6" s="195">
        <v>1</v>
      </c>
      <c r="B6" s="315" t="str">
        <f ca="1">CELL("CONTENIDO",Q7)</f>
        <v>VOLLEY QUESOS</v>
      </c>
      <c r="C6" s="163"/>
      <c r="D6" s="164" t="s">
        <v>13</v>
      </c>
      <c r="E6" s="163"/>
      <c r="F6" s="316" t="str">
        <f ca="1">CELL("CONTENIDO",Q9)</f>
        <v>LOS TALADROS</v>
      </c>
      <c r="G6" s="332" t="s">
        <v>211</v>
      </c>
      <c r="H6" s="363">
        <v>42304</v>
      </c>
      <c r="I6" s="364"/>
      <c r="J6" s="365">
        <v>0.5</v>
      </c>
      <c r="K6" s="365"/>
      <c r="L6" s="371"/>
      <c r="M6" s="371"/>
      <c r="N6" s="225"/>
      <c r="O6" s="161"/>
      <c r="P6" s="204"/>
      <c r="Q6" s="378"/>
      <c r="R6" s="378"/>
      <c r="S6" s="205"/>
    </row>
    <row r="7" spans="1:20" ht="30" customHeight="1" x14ac:dyDescent="0.35">
      <c r="A7" s="195">
        <v>2</v>
      </c>
      <c r="B7" s="315" t="str">
        <f ca="1">CELL("CONTENIDO",Q11)</f>
        <v>IPARM</v>
      </c>
      <c r="C7" s="163"/>
      <c r="D7" s="164" t="s">
        <v>13</v>
      </c>
      <c r="E7" s="163"/>
      <c r="F7" s="316" t="str">
        <f ca="1">CELL("CONTENIDO",Q13)</f>
        <v>LOS SOTERRADOS</v>
      </c>
      <c r="G7" s="332" t="s">
        <v>211</v>
      </c>
      <c r="H7" s="363">
        <v>42306</v>
      </c>
      <c r="I7" s="364"/>
      <c r="J7" s="365">
        <v>0.70833333333333337</v>
      </c>
      <c r="K7" s="365"/>
      <c r="L7" s="371"/>
      <c r="M7" s="371"/>
      <c r="N7" s="225"/>
      <c r="O7" s="151"/>
      <c r="P7" s="206"/>
      <c r="Q7" s="369" t="s">
        <v>221</v>
      </c>
      <c r="R7" s="369"/>
      <c r="S7" s="207"/>
    </row>
    <row r="8" spans="1:20" ht="30" customHeight="1" x14ac:dyDescent="0.4">
      <c r="A8" s="195">
        <v>3</v>
      </c>
      <c r="B8" s="315" t="str">
        <f ca="1">CELL("CONTENIDO",Q15)</f>
        <v>LOS PINGUINOS VOLADORES</v>
      </c>
      <c r="C8" s="163"/>
      <c r="D8" s="164" t="s">
        <v>13</v>
      </c>
      <c r="E8" s="163"/>
      <c r="F8" s="316" t="str">
        <f ca="1">CELL("CONTENIDO",Q17)</f>
        <v>CIVIL VOLLEY</v>
      </c>
      <c r="G8" s="332" t="s">
        <v>211</v>
      </c>
      <c r="H8" s="363">
        <v>42307</v>
      </c>
      <c r="I8" s="364"/>
      <c r="J8" s="365">
        <v>0.45833333333333331</v>
      </c>
      <c r="K8" s="365"/>
      <c r="L8" s="371"/>
      <c r="M8" s="371"/>
      <c r="N8" s="225"/>
      <c r="O8" s="152"/>
      <c r="P8" s="208"/>
      <c r="Q8" s="48"/>
      <c r="R8" s="62"/>
      <c r="S8" s="209"/>
    </row>
    <row r="9" spans="1:20" ht="30" customHeight="1" x14ac:dyDescent="0.2">
      <c r="A9" s="195">
        <v>4</v>
      </c>
      <c r="B9" s="315" t="str">
        <f ca="1">CELL("CONTENIDO",Q7)</f>
        <v>VOLLEY QUESOS</v>
      </c>
      <c r="C9" s="163"/>
      <c r="D9" s="164" t="s">
        <v>13</v>
      </c>
      <c r="E9" s="163"/>
      <c r="F9" s="316" t="str">
        <f ca="1">CELL("CONTENIDO",Q11)</f>
        <v>IPARM</v>
      </c>
      <c r="G9" s="332" t="s">
        <v>211</v>
      </c>
      <c r="H9" s="363">
        <v>42315</v>
      </c>
      <c r="I9" s="364"/>
      <c r="J9" s="365">
        <v>0.5</v>
      </c>
      <c r="K9" s="365"/>
      <c r="L9" s="371"/>
      <c r="M9" s="371"/>
      <c r="N9" s="225"/>
      <c r="O9" s="161"/>
      <c r="P9" s="206"/>
      <c r="Q9" s="370" t="s">
        <v>222</v>
      </c>
      <c r="R9" s="370"/>
      <c r="S9" s="207"/>
    </row>
    <row r="10" spans="1:20" ht="30" customHeight="1" x14ac:dyDescent="0.2">
      <c r="A10" s="195">
        <v>5</v>
      </c>
      <c r="B10" s="315" t="str">
        <f ca="1">CELL("CONTENIDO",Q9)</f>
        <v>LOS TALADROS</v>
      </c>
      <c r="C10" s="163"/>
      <c r="D10" s="164" t="s">
        <v>13</v>
      </c>
      <c r="E10" s="163"/>
      <c r="F10" s="316" t="str">
        <f ca="1">CELL("CONTENIDO",Q15)</f>
        <v>LOS PINGUINOS VOLADORES</v>
      </c>
      <c r="G10" s="332" t="s">
        <v>211</v>
      </c>
      <c r="H10" s="363">
        <v>42313</v>
      </c>
      <c r="I10" s="364"/>
      <c r="J10" s="365">
        <v>0.45833333333333331</v>
      </c>
      <c r="K10" s="365"/>
      <c r="L10" s="371"/>
      <c r="M10" s="371"/>
      <c r="N10" s="225"/>
      <c r="O10" s="161"/>
      <c r="P10" s="208"/>
      <c r="Q10" s="48"/>
      <c r="R10" s="62"/>
      <c r="S10" s="209"/>
    </row>
    <row r="11" spans="1:20" ht="30" customHeight="1" x14ac:dyDescent="0.2">
      <c r="A11" s="195">
        <v>6</v>
      </c>
      <c r="B11" s="315" t="str">
        <f ca="1">CELL("CONTENIDO",Q13)</f>
        <v>LOS SOTERRADOS</v>
      </c>
      <c r="C11" s="163"/>
      <c r="D11" s="164" t="s">
        <v>13</v>
      </c>
      <c r="E11" s="163"/>
      <c r="F11" s="316" t="str">
        <f ca="1">CELL("CONTENIDO",Q17)</f>
        <v>CIVIL VOLLEY</v>
      </c>
      <c r="G11" s="332" t="s">
        <v>211</v>
      </c>
      <c r="H11" s="363">
        <v>42313</v>
      </c>
      <c r="I11" s="364"/>
      <c r="J11" s="365">
        <v>0.66666666666666663</v>
      </c>
      <c r="K11" s="365"/>
      <c r="L11" s="371"/>
      <c r="M11" s="371"/>
      <c r="N11" s="225"/>
      <c r="O11" s="161"/>
      <c r="P11" s="206"/>
      <c r="Q11" s="369" t="s">
        <v>223</v>
      </c>
      <c r="R11" s="369"/>
      <c r="S11" s="207"/>
    </row>
    <row r="12" spans="1:20" ht="30" customHeight="1" x14ac:dyDescent="0.2">
      <c r="A12" s="195">
        <v>7</v>
      </c>
      <c r="B12" s="315" t="str">
        <f ca="1">CELL("CONTENIDO",Q7)</f>
        <v>VOLLEY QUESOS</v>
      </c>
      <c r="C12" s="163"/>
      <c r="D12" s="164" t="s">
        <v>13</v>
      </c>
      <c r="E12" s="163"/>
      <c r="F12" s="316" t="str">
        <f ca="1">CELL("CONTENIDO",Q15)</f>
        <v>LOS PINGUINOS VOLADORES</v>
      </c>
      <c r="G12" s="332" t="s">
        <v>211</v>
      </c>
      <c r="H12" s="363">
        <v>42318</v>
      </c>
      <c r="I12" s="364"/>
      <c r="J12" s="365">
        <v>0.5</v>
      </c>
      <c r="K12" s="365"/>
      <c r="L12" s="368"/>
      <c r="M12" s="368"/>
      <c r="N12" s="225"/>
      <c r="O12" s="161"/>
      <c r="P12" s="208"/>
      <c r="Q12" s="48"/>
      <c r="R12" s="62"/>
      <c r="S12" s="209"/>
    </row>
    <row r="13" spans="1:20" ht="30" customHeight="1" x14ac:dyDescent="0.2">
      <c r="A13" s="195">
        <v>8</v>
      </c>
      <c r="B13" s="315" t="str">
        <f ca="1">CELL("CONTENIDO",Q9)</f>
        <v>LOS TALADROS</v>
      </c>
      <c r="C13" s="163"/>
      <c r="D13" s="164" t="s">
        <v>13</v>
      </c>
      <c r="E13" s="163"/>
      <c r="F13" s="316" t="str">
        <f ca="1">CELL("CONTENIDO",Q13)</f>
        <v>LOS SOTERRADOS</v>
      </c>
      <c r="G13" s="332" t="s">
        <v>211</v>
      </c>
      <c r="H13" s="363">
        <v>42335</v>
      </c>
      <c r="I13" s="364"/>
      <c r="J13" s="365">
        <v>0.58333333333333337</v>
      </c>
      <c r="K13" s="365"/>
      <c r="L13" s="368"/>
      <c r="M13" s="368"/>
      <c r="N13" s="225"/>
      <c r="O13" s="161"/>
      <c r="P13" s="206"/>
      <c r="Q13" s="369" t="s">
        <v>204</v>
      </c>
      <c r="R13" s="369"/>
      <c r="S13" s="207"/>
    </row>
    <row r="14" spans="1:20" ht="30" customHeight="1" x14ac:dyDescent="0.2">
      <c r="A14" s="195">
        <v>9</v>
      </c>
      <c r="B14" s="315" t="str">
        <f ca="1">CELL("CONTENIDO",Q11)</f>
        <v>IPARM</v>
      </c>
      <c r="C14" s="163"/>
      <c r="D14" s="164" t="s">
        <v>13</v>
      </c>
      <c r="E14" s="163"/>
      <c r="F14" s="316" t="str">
        <f ca="1">CELL("CONTENIDO",Q17)</f>
        <v>CIVIL VOLLEY</v>
      </c>
      <c r="G14" s="332" t="s">
        <v>211</v>
      </c>
      <c r="H14" s="363">
        <v>42320</v>
      </c>
      <c r="I14" s="364"/>
      <c r="J14" s="365">
        <v>0.58333333333333337</v>
      </c>
      <c r="K14" s="365"/>
      <c r="L14" s="368"/>
      <c r="M14" s="368"/>
      <c r="N14" s="225"/>
      <c r="O14" s="161"/>
      <c r="P14" s="208"/>
      <c r="Q14" s="48"/>
      <c r="R14" s="62"/>
      <c r="S14" s="209"/>
    </row>
    <row r="15" spans="1:20" ht="30" customHeight="1" x14ac:dyDescent="0.2">
      <c r="A15" s="195">
        <v>10</v>
      </c>
      <c r="B15" s="315" t="str">
        <f ca="1">CELL("CONTENIDO",Q7)</f>
        <v>VOLLEY QUESOS</v>
      </c>
      <c r="C15" s="163"/>
      <c r="D15" s="164" t="s">
        <v>13</v>
      </c>
      <c r="E15" s="163"/>
      <c r="F15" s="316" t="str">
        <f ca="1">CELL("CONTENIDO",Q13)</f>
        <v>LOS SOTERRADOS</v>
      </c>
      <c r="G15" s="332" t="s">
        <v>211</v>
      </c>
      <c r="H15" s="363">
        <v>42339</v>
      </c>
      <c r="I15" s="364"/>
      <c r="J15" s="365">
        <v>0.54166666666666663</v>
      </c>
      <c r="K15" s="365"/>
      <c r="L15" s="368"/>
      <c r="M15" s="368"/>
      <c r="N15" s="225"/>
      <c r="O15" s="161"/>
      <c r="P15" s="206"/>
      <c r="Q15" s="369" t="s">
        <v>224</v>
      </c>
      <c r="R15" s="369"/>
      <c r="S15" s="207"/>
    </row>
    <row r="16" spans="1:20" ht="30" customHeight="1" x14ac:dyDescent="0.2">
      <c r="A16" s="195">
        <v>11</v>
      </c>
      <c r="B16" s="315" t="str">
        <f ca="1">CELL("CONTENIDO",Q11)</f>
        <v>IPARM</v>
      </c>
      <c r="C16" s="163"/>
      <c r="D16" s="164" t="s">
        <v>13</v>
      </c>
      <c r="E16" s="163"/>
      <c r="F16" s="316" t="str">
        <f ca="1">CELL("CONTENIDO",Q15)</f>
        <v>LOS PINGUINOS VOLADORES</v>
      </c>
      <c r="G16" s="332" t="s">
        <v>211</v>
      </c>
      <c r="H16" s="363">
        <v>42336</v>
      </c>
      <c r="I16" s="364"/>
      <c r="J16" s="365">
        <v>0.41666666666666669</v>
      </c>
      <c r="K16" s="391"/>
      <c r="L16" s="368"/>
      <c r="M16" s="368"/>
      <c r="N16" s="225"/>
      <c r="O16" s="161"/>
      <c r="P16" s="208"/>
      <c r="Q16" s="48"/>
      <c r="R16" s="62"/>
      <c r="S16" s="209"/>
    </row>
    <row r="17" spans="1:19" ht="30" customHeight="1" x14ac:dyDescent="0.2">
      <c r="A17" s="195">
        <v>12</v>
      </c>
      <c r="B17" s="315" t="str">
        <f ca="1">CELL("CONTENIDO",Q9)</f>
        <v>LOS TALADROS</v>
      </c>
      <c r="C17" s="163"/>
      <c r="D17" s="164" t="s">
        <v>13</v>
      </c>
      <c r="E17" s="163"/>
      <c r="F17" s="316" t="str">
        <f ca="1">CELL("CONTENIDO",Q17)</f>
        <v>CIVIL VOLLEY</v>
      </c>
      <c r="G17" s="332" t="s">
        <v>211</v>
      </c>
      <c r="H17" s="363">
        <v>42334</v>
      </c>
      <c r="I17" s="364"/>
      <c r="J17" s="365">
        <v>0.58333333333333337</v>
      </c>
      <c r="K17" s="391"/>
      <c r="L17" s="368"/>
      <c r="M17" s="368"/>
      <c r="N17" s="225"/>
      <c r="O17" s="161"/>
      <c r="P17" s="206"/>
      <c r="Q17" s="369" t="s">
        <v>225</v>
      </c>
      <c r="R17" s="369"/>
      <c r="S17" s="207"/>
    </row>
    <row r="18" spans="1:19" ht="30" customHeight="1" x14ac:dyDescent="0.2">
      <c r="A18" s="195">
        <v>13</v>
      </c>
      <c r="B18" s="315" t="str">
        <f ca="1">CELL("CONTENIDO",Q7)</f>
        <v>VOLLEY QUESOS</v>
      </c>
      <c r="C18" s="163"/>
      <c r="D18" s="164" t="s">
        <v>13</v>
      </c>
      <c r="E18" s="163"/>
      <c r="F18" s="316" t="str">
        <f ca="1">CELL("CONTENIDO",Q17)</f>
        <v>CIVIL VOLLEY</v>
      </c>
      <c r="G18" s="332" t="s">
        <v>211</v>
      </c>
      <c r="H18" s="363">
        <v>42335</v>
      </c>
      <c r="I18" s="364"/>
      <c r="J18" s="365">
        <v>0.45833333333333331</v>
      </c>
      <c r="K18" s="365"/>
      <c r="L18" s="366"/>
      <c r="M18" s="367"/>
      <c r="N18" s="225"/>
      <c r="O18" s="161"/>
      <c r="P18" s="208"/>
      <c r="Q18" s="48"/>
      <c r="R18" s="62"/>
      <c r="S18" s="209"/>
    </row>
    <row r="19" spans="1:19" ht="30" customHeight="1" thickBot="1" x14ac:dyDescent="0.25">
      <c r="A19" s="195">
        <v>14</v>
      </c>
      <c r="B19" s="315" t="str">
        <f ca="1">CELL("CONTENIDO",Q9)</f>
        <v>LOS TALADROS</v>
      </c>
      <c r="C19" s="163"/>
      <c r="D19" s="164" t="s">
        <v>13</v>
      </c>
      <c r="E19" s="163"/>
      <c r="F19" s="316" t="str">
        <f ca="1">CELL("CONTENIDO",Q11)</f>
        <v>IPARM</v>
      </c>
      <c r="G19" s="332" t="s">
        <v>211</v>
      </c>
      <c r="H19" s="363">
        <v>42339</v>
      </c>
      <c r="I19" s="364"/>
      <c r="J19" s="365">
        <v>0.58333333333333337</v>
      </c>
      <c r="K19" s="365"/>
      <c r="L19" s="366"/>
      <c r="M19" s="367"/>
      <c r="N19" s="225"/>
      <c r="O19" s="161"/>
      <c r="P19" s="210"/>
      <c r="Q19" s="321"/>
      <c r="R19" s="321"/>
      <c r="S19" s="211"/>
    </row>
    <row r="20" spans="1:19" ht="30" customHeight="1" x14ac:dyDescent="0.2">
      <c r="A20" s="195">
        <v>15</v>
      </c>
      <c r="B20" s="315" t="str">
        <f ca="1">CELL("CONTENIDO",Q13)</f>
        <v>LOS SOTERRADOS</v>
      </c>
      <c r="C20" s="163"/>
      <c r="D20" s="164" t="s">
        <v>13</v>
      </c>
      <c r="E20" s="163"/>
      <c r="F20" s="316" t="str">
        <f ca="1">CELL("CONTENIDO",Q15)</f>
        <v>LOS PINGUINOS VOLADORES</v>
      </c>
      <c r="G20" s="332" t="s">
        <v>211</v>
      </c>
      <c r="H20" s="363">
        <v>42328</v>
      </c>
      <c r="I20" s="364"/>
      <c r="J20" s="365">
        <v>0.625</v>
      </c>
      <c r="K20" s="365"/>
      <c r="L20" s="366"/>
      <c r="M20" s="367"/>
      <c r="N20" s="225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7"/>
      <c r="C21" s="218"/>
      <c r="D21" s="217"/>
      <c r="E21" s="218"/>
      <c r="F21" s="217"/>
      <c r="G21" s="342"/>
      <c r="H21" s="360"/>
      <c r="I21" s="360"/>
      <c r="J21" s="361"/>
      <c r="K21" s="361"/>
      <c r="L21" s="362"/>
      <c r="M21" s="362"/>
      <c r="N21" s="220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7"/>
      <c r="C22" s="218"/>
      <c r="D22" s="217"/>
      <c r="E22" s="218"/>
      <c r="F22" s="217"/>
      <c r="G22" s="342"/>
      <c r="H22" s="360"/>
      <c r="I22" s="360"/>
      <c r="J22" s="361"/>
      <c r="K22" s="361"/>
      <c r="L22" s="362"/>
      <c r="M22" s="362"/>
      <c r="N22" s="220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7"/>
      <c r="C23" s="218"/>
      <c r="D23" s="217"/>
      <c r="E23" s="218"/>
      <c r="F23" s="217"/>
      <c r="G23" s="342"/>
      <c r="H23" s="360"/>
      <c r="I23" s="360"/>
      <c r="J23" s="361"/>
      <c r="K23" s="361"/>
      <c r="L23" s="362"/>
      <c r="M23" s="362"/>
      <c r="N23" s="220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7"/>
      <c r="C24" s="218"/>
      <c r="D24" s="217"/>
      <c r="E24" s="218"/>
      <c r="F24" s="217"/>
      <c r="G24" s="342"/>
      <c r="H24" s="360"/>
      <c r="I24" s="360"/>
      <c r="J24" s="361"/>
      <c r="K24" s="361"/>
      <c r="L24" s="362"/>
      <c r="M24" s="362"/>
      <c r="N24" s="220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7"/>
      <c r="C25" s="218"/>
      <c r="D25" s="217"/>
      <c r="E25" s="218"/>
      <c r="F25" s="217"/>
      <c r="G25" s="342"/>
      <c r="H25" s="360"/>
      <c r="I25" s="360"/>
      <c r="J25" s="361"/>
      <c r="K25" s="361"/>
      <c r="L25" s="362"/>
      <c r="M25" s="362"/>
      <c r="N25" s="220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7"/>
      <c r="C26" s="218"/>
      <c r="D26" s="217"/>
      <c r="E26" s="218"/>
      <c r="F26" s="217"/>
      <c r="G26" s="342"/>
      <c r="H26" s="360"/>
      <c r="I26" s="360"/>
      <c r="J26" s="361"/>
      <c r="K26" s="361"/>
      <c r="L26" s="362"/>
      <c r="M26" s="362"/>
      <c r="N26" s="220"/>
      <c r="O26" s="161"/>
      <c r="P26" s="165"/>
      <c r="Q26" s="177"/>
      <c r="R26" s="177"/>
      <c r="S26" s="165"/>
    </row>
    <row r="27" spans="1:19" ht="14.25" customHeight="1" x14ac:dyDescent="0.35">
      <c r="B27" s="166"/>
      <c r="C27" s="167"/>
      <c r="D27" s="167"/>
      <c r="E27" s="167"/>
      <c r="F27" s="161"/>
      <c r="G27" s="343"/>
      <c r="H27" s="344"/>
      <c r="I27" s="344"/>
      <c r="J27" s="345"/>
      <c r="K27" s="345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4">
      <c r="B28" s="166"/>
      <c r="C28" s="167"/>
      <c r="D28" s="167"/>
      <c r="E28" s="167"/>
      <c r="F28" s="161"/>
      <c r="G28" s="343"/>
      <c r="H28" s="344"/>
      <c r="I28" s="344"/>
      <c r="J28" s="346"/>
      <c r="K28" s="345"/>
      <c r="L28" s="153"/>
      <c r="M28" s="153"/>
      <c r="O28" s="161"/>
      <c r="Q28" s="177"/>
      <c r="R28" s="177"/>
      <c r="S28" s="161"/>
    </row>
    <row r="29" spans="1:19" ht="16.5" thickBot="1" x14ac:dyDescent="0.3">
      <c r="G29" s="372" t="s">
        <v>28</v>
      </c>
      <c r="H29" s="373"/>
      <c r="I29" s="373"/>
      <c r="J29" s="373"/>
      <c r="K29" s="373"/>
      <c r="L29" s="373"/>
      <c r="M29" s="373"/>
      <c r="N29" s="374"/>
      <c r="O29" s="177"/>
      <c r="P29" s="177"/>
      <c r="Q29" s="177"/>
      <c r="R29" s="177"/>
    </row>
    <row r="30" spans="1:19" ht="36" customHeight="1" x14ac:dyDescent="0.3">
      <c r="G30" s="333" t="s">
        <v>97</v>
      </c>
      <c r="H30" s="334" t="s">
        <v>98</v>
      </c>
      <c r="I30" s="334" t="s">
        <v>99</v>
      </c>
      <c r="J30" s="334" t="s">
        <v>101</v>
      </c>
      <c r="K30" s="334" t="s">
        <v>192</v>
      </c>
      <c r="L30" s="334" t="s">
        <v>193</v>
      </c>
      <c r="M30" s="334" t="s">
        <v>33</v>
      </c>
      <c r="N30" s="347" t="s">
        <v>34</v>
      </c>
      <c r="O30" s="177"/>
      <c r="P30" s="177"/>
      <c r="Q30" s="177"/>
    </row>
    <row r="31" spans="1:19" ht="36" customHeight="1" x14ac:dyDescent="0.2">
      <c r="F31" s="170" t="s">
        <v>196</v>
      </c>
      <c r="G31" s="335" t="s">
        <v>206</v>
      </c>
      <c r="H31" s="336">
        <f ca="1">calculoA!G69</f>
        <v>0</v>
      </c>
      <c r="I31" s="336">
        <f ca="1">calculoA!H69</f>
        <v>0</v>
      </c>
      <c r="J31" s="336">
        <f ca="1">calculoA!J69</f>
        <v>0</v>
      </c>
      <c r="K31" s="336">
        <v>0</v>
      </c>
      <c r="L31" s="336">
        <v>0</v>
      </c>
      <c r="M31" s="336">
        <f t="shared" ref="M31:M36" si="0">K31-L31</f>
        <v>0</v>
      </c>
      <c r="N31" s="348">
        <v>0</v>
      </c>
      <c r="O31" s="171"/>
      <c r="P31" s="177"/>
      <c r="Q31" s="177"/>
      <c r="R31" s="82"/>
    </row>
    <row r="32" spans="1:19" ht="36" customHeight="1" x14ac:dyDescent="0.2">
      <c r="F32" s="170" t="s">
        <v>196</v>
      </c>
      <c r="G32" s="335" t="s">
        <v>207</v>
      </c>
      <c r="H32" s="336">
        <f ca="1">calculoA!G70</f>
        <v>0</v>
      </c>
      <c r="I32" s="336">
        <f ca="1">calculoA!H70</f>
        <v>0</v>
      </c>
      <c r="J32" s="336">
        <f ca="1">calculoA!J70</f>
        <v>0</v>
      </c>
      <c r="K32" s="336">
        <v>0</v>
      </c>
      <c r="L32" s="336">
        <v>0</v>
      </c>
      <c r="M32" s="336">
        <f t="shared" si="0"/>
        <v>0</v>
      </c>
      <c r="N32" s="348">
        <v>0</v>
      </c>
      <c r="O32" s="171"/>
      <c r="P32" s="177"/>
      <c r="Q32" s="177"/>
      <c r="R32" s="82"/>
    </row>
    <row r="33" spans="2:18" ht="36" customHeight="1" x14ac:dyDescent="0.2">
      <c r="F33" s="170"/>
      <c r="G33" s="335" t="s">
        <v>208</v>
      </c>
      <c r="H33" s="336">
        <f ca="1">calculoA!G71</f>
        <v>0</v>
      </c>
      <c r="I33" s="336">
        <f ca="1">calculoA!H71</f>
        <v>0</v>
      </c>
      <c r="J33" s="336">
        <f ca="1">calculoA!J71</f>
        <v>0</v>
      </c>
      <c r="K33" s="336">
        <v>0</v>
      </c>
      <c r="L33" s="336">
        <v>0</v>
      </c>
      <c r="M33" s="336">
        <f t="shared" si="0"/>
        <v>0</v>
      </c>
      <c r="N33" s="348">
        <v>0</v>
      </c>
      <c r="O33" s="82"/>
      <c r="P33" s="177"/>
      <c r="Q33" s="177"/>
      <c r="R33" s="82"/>
    </row>
    <row r="34" spans="2:18" ht="36" customHeight="1" x14ac:dyDescent="0.2">
      <c r="F34" s="170"/>
      <c r="G34" s="335" t="s">
        <v>209</v>
      </c>
      <c r="H34" s="336">
        <f ca="1">calculoA!G72</f>
        <v>0</v>
      </c>
      <c r="I34" s="336">
        <f ca="1">calculoA!H72</f>
        <v>0</v>
      </c>
      <c r="J34" s="336">
        <f ca="1">calculoA!J72</f>
        <v>0</v>
      </c>
      <c r="K34" s="336">
        <v>0</v>
      </c>
      <c r="L34" s="336">
        <v>0</v>
      </c>
      <c r="M34" s="336">
        <f t="shared" si="0"/>
        <v>0</v>
      </c>
      <c r="N34" s="348">
        <v>0</v>
      </c>
      <c r="O34" s="82"/>
      <c r="P34" s="177"/>
      <c r="Q34" s="177"/>
      <c r="R34" s="82"/>
    </row>
    <row r="35" spans="2:18" ht="36" customHeight="1" x14ac:dyDescent="0.2">
      <c r="G35" s="335" t="s">
        <v>210</v>
      </c>
      <c r="H35" s="336">
        <f ca="1">calculoA!G73</f>
        <v>0</v>
      </c>
      <c r="I35" s="336">
        <f ca="1">calculoA!H73</f>
        <v>0</v>
      </c>
      <c r="J35" s="336">
        <f ca="1">calculoA!J73</f>
        <v>0</v>
      </c>
      <c r="K35" s="336">
        <v>0</v>
      </c>
      <c r="L35" s="336">
        <v>0</v>
      </c>
      <c r="M35" s="336">
        <f t="shared" si="0"/>
        <v>0</v>
      </c>
      <c r="N35" s="348">
        <v>0</v>
      </c>
      <c r="P35" s="177"/>
      <c r="Q35" s="177"/>
    </row>
    <row r="36" spans="2:18" ht="36" customHeight="1" thickBot="1" x14ac:dyDescent="0.25">
      <c r="G36" s="337" t="s">
        <v>212</v>
      </c>
      <c r="H36" s="338">
        <f ca="1">calculoA!G74</f>
        <v>0</v>
      </c>
      <c r="I36" s="338">
        <f ca="1">calculoA!H74</f>
        <v>0</v>
      </c>
      <c r="J36" s="338">
        <f ca="1">calculoA!J74</f>
        <v>0</v>
      </c>
      <c r="K36" s="338">
        <v>0</v>
      </c>
      <c r="L36" s="338">
        <v>0</v>
      </c>
      <c r="M36" s="338">
        <f t="shared" si="0"/>
        <v>0</v>
      </c>
      <c r="N36" s="349">
        <v>0</v>
      </c>
      <c r="P36" s="177"/>
      <c r="Q36" s="177"/>
    </row>
    <row r="37" spans="2:18" ht="17.850000000000001" customHeight="1" x14ac:dyDescent="0.35">
      <c r="Q37" s="177"/>
      <c r="R37" s="177"/>
    </row>
    <row r="38" spans="2:18" ht="11.25" customHeight="1" x14ac:dyDescent="0.35">
      <c r="Q38" s="177"/>
      <c r="R38" s="177"/>
    </row>
    <row r="39" spans="2:18" ht="9" customHeight="1" x14ac:dyDescent="0.35">
      <c r="N39" s="154"/>
      <c r="O39" s="154"/>
      <c r="Q39" s="177"/>
      <c r="R39" s="177"/>
    </row>
    <row r="40" spans="2:18" x14ac:dyDescent="0.35">
      <c r="B40" s="172"/>
      <c r="C40" s="173"/>
      <c r="P40" s="174"/>
      <c r="Q40" s="177"/>
      <c r="R40" s="177"/>
    </row>
    <row r="41" spans="2:18" ht="12.75" customHeight="1" x14ac:dyDescent="0.35">
      <c r="Q41" s="177"/>
      <c r="R41" s="177"/>
    </row>
    <row r="42" spans="2:18" ht="12.75" customHeight="1" x14ac:dyDescent="0.35">
      <c r="Q42" s="177"/>
      <c r="R42" s="177"/>
    </row>
    <row r="43" spans="2:18" x14ac:dyDescent="0.35">
      <c r="Q43" s="177"/>
      <c r="R43" s="177"/>
    </row>
    <row r="44" spans="2:18" x14ac:dyDescent="0.35">
      <c r="Q44" s="177"/>
      <c r="R44" s="177"/>
    </row>
    <row r="45" spans="2:18" x14ac:dyDescent="0.35">
      <c r="Q45" s="177"/>
      <c r="R45" s="177"/>
    </row>
  </sheetData>
  <dataConsolidate/>
  <mergeCells count="77">
    <mergeCell ref="H26:I26"/>
    <mergeCell ref="J26:K26"/>
    <mergeCell ref="L26:M26"/>
    <mergeCell ref="G29:N2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Q17:R17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Q13:R13"/>
    <mergeCell ref="H14:I14"/>
    <mergeCell ref="J14:K14"/>
    <mergeCell ref="L14:M14"/>
    <mergeCell ref="H15:I15"/>
    <mergeCell ref="J15:K15"/>
    <mergeCell ref="L15:M15"/>
    <mergeCell ref="Q15:R15"/>
    <mergeCell ref="H12:I12"/>
    <mergeCell ref="J12:K12"/>
    <mergeCell ref="L12:M12"/>
    <mergeCell ref="H13:I13"/>
    <mergeCell ref="J13:K13"/>
    <mergeCell ref="L13:M13"/>
    <mergeCell ref="Q9:R9"/>
    <mergeCell ref="H10:I10"/>
    <mergeCell ref="J10:K10"/>
    <mergeCell ref="L10:M10"/>
    <mergeCell ref="H11:I11"/>
    <mergeCell ref="J11:K11"/>
    <mergeCell ref="L11:M11"/>
    <mergeCell ref="Q11:R11"/>
    <mergeCell ref="H8:I8"/>
    <mergeCell ref="J8:K8"/>
    <mergeCell ref="L8:M8"/>
    <mergeCell ref="H9:I9"/>
    <mergeCell ref="J9:K9"/>
    <mergeCell ref="L9:M9"/>
    <mergeCell ref="H6:I6"/>
    <mergeCell ref="J6:K6"/>
    <mergeCell ref="L6:M6"/>
    <mergeCell ref="Q6:R6"/>
    <mergeCell ref="H7:I7"/>
    <mergeCell ref="J7:K7"/>
    <mergeCell ref="L7:M7"/>
    <mergeCell ref="Q7:R7"/>
    <mergeCell ref="A1:S2"/>
    <mergeCell ref="B4:N4"/>
    <mergeCell ref="P4:S5"/>
    <mergeCell ref="H5:I5"/>
    <mergeCell ref="J5:K5"/>
    <mergeCell ref="L5:M5"/>
  </mergeCells>
  <conditionalFormatting sqref="F31:F34">
    <cfRule type="expression" dxfId="371" priority="134" stopIfTrue="1">
      <formula>IF(AND($H$31=3,$H$32=3,$H$33=3,$H$34=3),1,0)</formula>
    </cfRule>
  </conditionalFormatting>
  <conditionalFormatting sqref="C7:E7 L7:M7">
    <cfRule type="expression" dxfId="370" priority="135" stopIfTrue="1">
      <formula>IF(OR($L$7="en juego",$L$7="hoy!"),1,0)</formula>
    </cfRule>
  </conditionalFormatting>
  <conditionalFormatting sqref="C7:C8 E7:E8 C6:E6 L6:M6 G31:N36">
    <cfRule type="expression" dxfId="369" priority="136" stopIfTrue="1">
      <formula>IF(OR($L$6="en juego",$L$6="hoy!"),1,0)</formula>
    </cfRule>
  </conditionalFormatting>
  <conditionalFormatting sqref="C8:E8 L8:M8">
    <cfRule type="expression" dxfId="368" priority="137" stopIfTrue="1">
      <formula>IF(OR($L$8="en juego",$L$8="hoy!"),1,0)</formula>
    </cfRule>
  </conditionalFormatting>
  <conditionalFormatting sqref="B21:F26 L12:M13 C12:E13 C16:E16 L16:M16 L21:M26">
    <cfRule type="expression" dxfId="367" priority="133" stopIfTrue="1">
      <formula>IF(OR($L$6="en juego",$L$6="hoy!"),1,0)</formula>
    </cfRule>
  </conditionalFormatting>
  <conditionalFormatting sqref="G6">
    <cfRule type="expression" dxfId="366" priority="132" stopIfTrue="1">
      <formula>IF(OR($L$6="en juego",$L$6="hoy!"),1,0)</formula>
    </cfRule>
  </conditionalFormatting>
  <conditionalFormatting sqref="G6">
    <cfRule type="expression" dxfId="365" priority="131" stopIfTrue="1">
      <formula>IF(OR($L$6="en juego",$L$6="hoy!"),1,0)</formula>
    </cfRule>
  </conditionalFormatting>
  <conditionalFormatting sqref="G6">
    <cfRule type="expression" dxfId="364" priority="130" stopIfTrue="1">
      <formula>IF(OR($L$8="en juego",$L$8="hoy!"),1,0)</formula>
    </cfRule>
  </conditionalFormatting>
  <conditionalFormatting sqref="G21:G24">
    <cfRule type="expression" dxfId="363" priority="129" stopIfTrue="1">
      <formula>IF(OR($L$6="en juego",$L$6="hoy!"),1,0)</formula>
    </cfRule>
  </conditionalFormatting>
  <conditionalFormatting sqref="G21:G24">
    <cfRule type="expression" dxfId="362" priority="128" stopIfTrue="1">
      <formula>IF(OR($L$6="en juego",$L$6="hoy!"),1,0)</formula>
    </cfRule>
  </conditionalFormatting>
  <conditionalFormatting sqref="G21:G24">
    <cfRule type="expression" dxfId="361" priority="127" stopIfTrue="1">
      <formula>IF(OR($L$8="en juego",$L$8="hoy!"),1,0)</formula>
    </cfRule>
  </conditionalFormatting>
  <conditionalFormatting sqref="H21:I23">
    <cfRule type="expression" dxfId="360" priority="126" stopIfTrue="1">
      <formula>IF(OR($L$6="en juego",$L$6="hoy!"),1,0)</formula>
    </cfRule>
  </conditionalFormatting>
  <conditionalFormatting sqref="J21:K26">
    <cfRule type="expression" dxfId="359" priority="125" stopIfTrue="1">
      <formula>IF(OR($L$6="en juego",$L$6="hoy!"),1,0)</formula>
    </cfRule>
  </conditionalFormatting>
  <conditionalFormatting sqref="H25:I26">
    <cfRule type="expression" dxfId="358" priority="124" stopIfTrue="1">
      <formula>IF(OR($L$6="en juego",$L$6="hoy!"),1,0)</formula>
    </cfRule>
  </conditionalFormatting>
  <conditionalFormatting sqref="G25:G26">
    <cfRule type="expression" dxfId="357" priority="123" stopIfTrue="1">
      <formula>IF(OR($L$6="en juego",$L$6="hoy!"),1,0)</formula>
    </cfRule>
  </conditionalFormatting>
  <conditionalFormatting sqref="G25:G26">
    <cfRule type="expression" dxfId="356" priority="122" stopIfTrue="1">
      <formula>IF(OR($L$6="en juego",$L$6="hoy!"),1,0)</formula>
    </cfRule>
  </conditionalFormatting>
  <conditionalFormatting sqref="G25:G26">
    <cfRule type="expression" dxfId="355" priority="121" stopIfTrue="1">
      <formula>IF(OR($L$8="en juego",$L$8="hoy!"),1,0)</formula>
    </cfRule>
  </conditionalFormatting>
  <conditionalFormatting sqref="N21:N26 N5:N8 N12:N13">
    <cfRule type="expression" dxfId="354" priority="120" stopIfTrue="1">
      <formula>IF(OR($L$11="en juego",$L$11="hoy!"),1,0)</formula>
    </cfRule>
  </conditionalFormatting>
  <conditionalFormatting sqref="H24:I24">
    <cfRule type="expression" dxfId="353" priority="119" stopIfTrue="1">
      <formula>IF(OR($L$6="en juego",$L$6="hoy!"),1,0)</formula>
    </cfRule>
  </conditionalFormatting>
  <conditionalFormatting sqref="B6">
    <cfRule type="expression" dxfId="352" priority="118" stopIfTrue="1">
      <formula>IF(OR($L$6="en juego",$L$6="hoy!"),1,0)</formula>
    </cfRule>
  </conditionalFormatting>
  <conditionalFormatting sqref="B8">
    <cfRule type="expression" dxfId="351" priority="117" stopIfTrue="1">
      <formula>IF(OR($L$6="en juego",$L$6="hoy!"),1,0)</formula>
    </cfRule>
  </conditionalFormatting>
  <conditionalFormatting sqref="B7">
    <cfRule type="expression" dxfId="350" priority="116" stopIfTrue="1">
      <formula>IF(OR($L$6="en juego",$L$6="hoy!"),1,0)</formula>
    </cfRule>
  </conditionalFormatting>
  <conditionalFormatting sqref="B12:B13 B16">
    <cfRule type="expression" dxfId="349" priority="115" stopIfTrue="1">
      <formula>IF(OR($L$6="en juego",$L$6="hoy!"),1,0)</formula>
    </cfRule>
  </conditionalFormatting>
  <conditionalFormatting sqref="F6">
    <cfRule type="expression" dxfId="348" priority="114" stopIfTrue="1">
      <formula>IF(OR($L$6="en juego",$L$6="hoy!"),1,0)</formula>
    </cfRule>
  </conditionalFormatting>
  <conditionalFormatting sqref="F8">
    <cfRule type="expression" dxfId="347" priority="113" stopIfTrue="1">
      <formula>IF(OR($L$6="en juego",$L$6="hoy!"),1,0)</formula>
    </cfRule>
  </conditionalFormatting>
  <conditionalFormatting sqref="F7">
    <cfRule type="expression" dxfId="346" priority="112" stopIfTrue="1">
      <formula>IF(OR($L$6="en juego",$L$6="hoy!"),1,0)</formula>
    </cfRule>
  </conditionalFormatting>
  <conditionalFormatting sqref="F12:F13 F16">
    <cfRule type="expression" dxfId="345" priority="111" stopIfTrue="1">
      <formula>IF(OR($L$6="en juego",$L$6="hoy!"),1,0)</formula>
    </cfRule>
  </conditionalFormatting>
  <conditionalFormatting sqref="L14:M14 C14:E14">
    <cfRule type="expression" dxfId="344" priority="110" stopIfTrue="1">
      <formula>IF(OR($L$6="en juego",$L$6="hoy!"),1,0)</formula>
    </cfRule>
  </conditionalFormatting>
  <conditionalFormatting sqref="B14">
    <cfRule type="expression" dxfId="343" priority="109" stopIfTrue="1">
      <formula>IF(OR($L$6="en juego",$L$6="hoy!"),1,0)</formula>
    </cfRule>
  </conditionalFormatting>
  <conditionalFormatting sqref="F14">
    <cfRule type="expression" dxfId="342" priority="108" stopIfTrue="1">
      <formula>IF(OR($L$6="en juego",$L$6="hoy!"),1,0)</formula>
    </cfRule>
  </conditionalFormatting>
  <conditionalFormatting sqref="N14">
    <cfRule type="expression" dxfId="341" priority="107" stopIfTrue="1">
      <formula>IF(OR($L$11="en juego",$L$11="hoy!"),1,0)</formula>
    </cfRule>
  </conditionalFormatting>
  <conditionalFormatting sqref="C9 E9">
    <cfRule type="expression" dxfId="340" priority="99" stopIfTrue="1">
      <formula>IF(OR($L$6="en juego",$L$6="hoy!"),1,0)</formula>
    </cfRule>
  </conditionalFormatting>
  <conditionalFormatting sqref="C9:E9 L9:M9">
    <cfRule type="expression" dxfId="339" priority="100" stopIfTrue="1">
      <formula>IF(OR($L$8="en juego",$L$8="hoy!"),1,0)</formula>
    </cfRule>
  </conditionalFormatting>
  <conditionalFormatting sqref="N9">
    <cfRule type="expression" dxfId="338" priority="98" stopIfTrue="1">
      <formula>IF(OR($L$11="en juego",$L$11="hoy!"),1,0)</formula>
    </cfRule>
  </conditionalFormatting>
  <conditionalFormatting sqref="B9">
    <cfRule type="expression" dxfId="337" priority="97" stopIfTrue="1">
      <formula>IF(OR($L$6="en juego",$L$6="hoy!"),1,0)</formula>
    </cfRule>
  </conditionalFormatting>
  <conditionalFormatting sqref="F9">
    <cfRule type="expression" dxfId="336" priority="96" stopIfTrue="1">
      <formula>IF(OR($L$6="en juego",$L$6="hoy!"),1,0)</formula>
    </cfRule>
  </conditionalFormatting>
  <conditionalFormatting sqref="C10 E10">
    <cfRule type="expression" dxfId="335" priority="90" stopIfTrue="1">
      <formula>IF(OR($L$6="en juego",$L$6="hoy!"),1,0)</formula>
    </cfRule>
  </conditionalFormatting>
  <conditionalFormatting sqref="C10:E10 L10:M10">
    <cfRule type="expression" dxfId="334" priority="91" stopIfTrue="1">
      <formula>IF(OR($L$8="en juego",$L$8="hoy!"),1,0)</formula>
    </cfRule>
  </conditionalFormatting>
  <conditionalFormatting sqref="N10">
    <cfRule type="expression" dxfId="333" priority="89" stopIfTrue="1">
      <formula>IF(OR($L$11="en juego",$L$11="hoy!"),1,0)</formula>
    </cfRule>
  </conditionalFormatting>
  <conditionalFormatting sqref="B10">
    <cfRule type="expression" dxfId="332" priority="88" stopIfTrue="1">
      <formula>IF(OR($L$6="en juego",$L$6="hoy!"),1,0)</formula>
    </cfRule>
  </conditionalFormatting>
  <conditionalFormatting sqref="F10">
    <cfRule type="expression" dxfId="331" priority="87" stopIfTrue="1">
      <formula>IF(OR($L$6="en juego",$L$6="hoy!"),1,0)</formula>
    </cfRule>
  </conditionalFormatting>
  <conditionalFormatting sqref="C11 E11">
    <cfRule type="expression" dxfId="330" priority="81" stopIfTrue="1">
      <formula>IF(OR($L$6="en juego",$L$6="hoy!"),1,0)</formula>
    </cfRule>
  </conditionalFormatting>
  <conditionalFormatting sqref="C11:E11 L11:M11">
    <cfRule type="expression" dxfId="329" priority="82" stopIfTrue="1">
      <formula>IF(OR($L$8="en juego",$L$8="hoy!"),1,0)</formula>
    </cfRule>
  </conditionalFormatting>
  <conditionalFormatting sqref="N11">
    <cfRule type="expression" dxfId="328" priority="80" stopIfTrue="1">
      <formula>IF(OR($L$11="en juego",$L$11="hoy!"),1,0)</formula>
    </cfRule>
  </conditionalFormatting>
  <conditionalFormatting sqref="B11">
    <cfRule type="expression" dxfId="327" priority="79" stopIfTrue="1">
      <formula>IF(OR($L$6="en juego",$L$6="hoy!"),1,0)</formula>
    </cfRule>
  </conditionalFormatting>
  <conditionalFormatting sqref="F11">
    <cfRule type="expression" dxfId="326" priority="78" stopIfTrue="1">
      <formula>IF(OR($L$6="en juego",$L$6="hoy!"),1,0)</formula>
    </cfRule>
  </conditionalFormatting>
  <conditionalFormatting sqref="L17:M17 C17:E17">
    <cfRule type="expression" dxfId="325" priority="73" stopIfTrue="1">
      <formula>IF(OR($L$6="en juego",$L$6="hoy!"),1,0)</formula>
    </cfRule>
  </conditionalFormatting>
  <conditionalFormatting sqref="B17">
    <cfRule type="expression" dxfId="324" priority="72" stopIfTrue="1">
      <formula>IF(OR($L$6="en juego",$L$6="hoy!"),1,0)</formula>
    </cfRule>
  </conditionalFormatting>
  <conditionalFormatting sqref="F17">
    <cfRule type="expression" dxfId="323" priority="71" stopIfTrue="1">
      <formula>IF(OR($L$6="en juego",$L$6="hoy!"),1,0)</formula>
    </cfRule>
  </conditionalFormatting>
  <conditionalFormatting sqref="N17">
    <cfRule type="expression" dxfId="322" priority="70" stopIfTrue="1">
      <formula>IF(OR($L$11="en juego",$L$11="hoy!"),1,0)</formula>
    </cfRule>
  </conditionalFormatting>
  <conditionalFormatting sqref="L18:M18 B18:E18">
    <cfRule type="expression" dxfId="321" priority="65" stopIfTrue="1">
      <formula>IF(OR($L$6="en juego",$L$6="hoy!"),1,0)</formula>
    </cfRule>
  </conditionalFormatting>
  <conditionalFormatting sqref="B18">
    <cfRule type="expression" dxfId="320" priority="64" stopIfTrue="1">
      <formula>IF(OR($L$6="en juego",$L$6="hoy!"),1,0)</formula>
    </cfRule>
  </conditionalFormatting>
  <conditionalFormatting sqref="F18">
    <cfRule type="expression" dxfId="319" priority="63" stopIfTrue="1">
      <formula>IF(OR($L$6="en juego",$L$6="hoy!"),1,0)</formula>
    </cfRule>
  </conditionalFormatting>
  <conditionalFormatting sqref="N18">
    <cfRule type="expression" dxfId="318" priority="62" stopIfTrue="1">
      <formula>IF(OR($L$11="en juego",$L$11="hoy!"),1,0)</formula>
    </cfRule>
  </conditionalFormatting>
  <conditionalFormatting sqref="L20:M20 B20:E20">
    <cfRule type="expression" dxfId="317" priority="57" stopIfTrue="1">
      <formula>IF(OR($L$6="en juego",$L$6="hoy!"),1,0)</formula>
    </cfRule>
  </conditionalFormatting>
  <conditionalFormatting sqref="B20">
    <cfRule type="expression" dxfId="316" priority="56" stopIfTrue="1">
      <formula>IF(OR($L$6="en juego",$L$6="hoy!"),1,0)</formula>
    </cfRule>
  </conditionalFormatting>
  <conditionalFormatting sqref="F20">
    <cfRule type="expression" dxfId="315" priority="55" stopIfTrue="1">
      <formula>IF(OR($L$6="en juego",$L$6="hoy!"),1,0)</formula>
    </cfRule>
  </conditionalFormatting>
  <conditionalFormatting sqref="N20">
    <cfRule type="expression" dxfId="314" priority="54" stopIfTrue="1">
      <formula>IF(OR($L$11="en juego",$L$11="hoy!"),1,0)</formula>
    </cfRule>
  </conditionalFormatting>
  <conditionalFormatting sqref="N16">
    <cfRule type="expression" dxfId="313" priority="49" stopIfTrue="1">
      <formula>IF(OR($L$11="en juego",$L$11="hoy!"),1,0)</formula>
    </cfRule>
  </conditionalFormatting>
  <conditionalFormatting sqref="L19:M19 B19:E19">
    <cfRule type="expression" dxfId="312" priority="48" stopIfTrue="1">
      <formula>IF(OR($L$6="en juego",$L$6="hoy!"),1,0)</formula>
    </cfRule>
  </conditionalFormatting>
  <conditionalFormatting sqref="B19">
    <cfRule type="expression" dxfId="311" priority="47" stopIfTrue="1">
      <formula>IF(OR($L$6="en juego",$L$6="hoy!"),1,0)</formula>
    </cfRule>
  </conditionalFormatting>
  <conditionalFormatting sqref="F19">
    <cfRule type="expression" dxfId="310" priority="46" stopIfTrue="1">
      <formula>IF(OR($L$6="en juego",$L$6="hoy!"),1,0)</formula>
    </cfRule>
  </conditionalFormatting>
  <conditionalFormatting sqref="N19">
    <cfRule type="expression" dxfId="309" priority="45" stopIfTrue="1">
      <formula>IF(OR($L$11="en juego",$L$11="hoy!"),1,0)</formula>
    </cfRule>
  </conditionalFormatting>
  <conditionalFormatting sqref="L15:M15 C15:E15">
    <cfRule type="expression" dxfId="308" priority="40" stopIfTrue="1">
      <formula>IF(OR($L$6="en juego",$L$6="hoy!"),1,0)</formula>
    </cfRule>
  </conditionalFormatting>
  <conditionalFormatting sqref="B15">
    <cfRule type="expression" dxfId="307" priority="39" stopIfTrue="1">
      <formula>IF(OR($L$6="en juego",$L$6="hoy!"),1,0)</formula>
    </cfRule>
  </conditionalFormatting>
  <conditionalFormatting sqref="F15">
    <cfRule type="expression" dxfId="306" priority="38" stopIfTrue="1">
      <formula>IF(OR($L$6="en juego",$L$6="hoy!"),1,0)</formula>
    </cfRule>
  </conditionalFormatting>
  <conditionalFormatting sqref="N15">
    <cfRule type="expression" dxfId="305" priority="37" stopIfTrue="1">
      <formula>IF(OR($L$11="en juego",$L$11="hoy!"),1,0)</formula>
    </cfRule>
  </conditionalFormatting>
  <conditionalFormatting sqref="G7:G20">
    <cfRule type="expression" dxfId="304" priority="32" stopIfTrue="1">
      <formula>IF(OR($L$6="en juego",$L$6="hoy!"),1,0)</formula>
    </cfRule>
  </conditionalFormatting>
  <conditionalFormatting sqref="G7:G20">
    <cfRule type="expression" dxfId="303" priority="31" stopIfTrue="1">
      <formula>IF(OR($L$6="en juego",$L$6="hoy!"),1,0)</formula>
    </cfRule>
  </conditionalFormatting>
  <conditionalFormatting sqref="G7:G20">
    <cfRule type="expression" dxfId="302" priority="30" stopIfTrue="1">
      <formula>IF(OR($L$8="en juego",$L$8="hoy!"),1,0)</formula>
    </cfRule>
  </conditionalFormatting>
  <conditionalFormatting sqref="J15:K15">
    <cfRule type="expression" dxfId="301" priority="19" stopIfTrue="1">
      <formula>IF(OR($L$6="en juego",$L$6="hoy!"),1,0)</formula>
    </cfRule>
  </conditionalFormatting>
  <conditionalFormatting sqref="J18:K18">
    <cfRule type="expression" dxfId="300" priority="16" stopIfTrue="1">
      <formula>IF(OR($L$6="en juego",$L$6="hoy!"),1,0)</formula>
    </cfRule>
  </conditionalFormatting>
  <conditionalFormatting sqref="J6:K6">
    <cfRule type="expression" dxfId="299" priority="13" stopIfTrue="1">
      <formula>IF(OR($L$6="en juego",$L$6="hoy!"),1,0)</formula>
    </cfRule>
  </conditionalFormatting>
  <conditionalFormatting sqref="J8:K8">
    <cfRule type="expression" dxfId="298" priority="12" stopIfTrue="1">
      <formula>IF(OR($L$6="en juego",$L$6="hoy!"),1,0)</formula>
    </cfRule>
  </conditionalFormatting>
  <conditionalFormatting sqref="J9:K9">
    <cfRule type="expression" dxfId="297" priority="11" stopIfTrue="1">
      <formula>IF(OR($L$6="en juego",$L$6="hoy!"),1,0)</formula>
    </cfRule>
  </conditionalFormatting>
  <conditionalFormatting sqref="J10:K10">
    <cfRule type="expression" dxfId="296" priority="10" stopIfTrue="1">
      <formula>IF(OR($L$6="en juego",$L$6="hoy!"),1,0)</formula>
    </cfRule>
  </conditionalFormatting>
  <conditionalFormatting sqref="J11:K11">
    <cfRule type="expression" dxfId="295" priority="9" stopIfTrue="1">
      <formula>IF(OR($L$6="en juego",$L$6="hoy!"),1,0)</formula>
    </cfRule>
  </conditionalFormatting>
  <conditionalFormatting sqref="J12:K12">
    <cfRule type="expression" dxfId="294" priority="8" stopIfTrue="1">
      <formula>IF(OR($L$6="en juego",$L$6="hoy!"),1,0)</formula>
    </cfRule>
  </conditionalFormatting>
  <conditionalFormatting sqref="J13:K13">
    <cfRule type="expression" dxfId="293" priority="7" stopIfTrue="1">
      <formula>IF(OR($L$6="en juego",$L$6="hoy!"),1,0)</formula>
    </cfRule>
  </conditionalFormatting>
  <conditionalFormatting sqref="J14:K14">
    <cfRule type="expression" dxfId="292" priority="6" stopIfTrue="1">
      <formula>IF(OR($L$6="en juego",$L$6="hoy!"),1,0)</formula>
    </cfRule>
  </conditionalFormatting>
  <conditionalFormatting sqref="J17:K17">
    <cfRule type="expression" dxfId="291" priority="5" stopIfTrue="1">
      <formula>IF(OR($L$6="en juego",$L$6="hoy!"),1,0)</formula>
    </cfRule>
  </conditionalFormatting>
  <conditionalFormatting sqref="J16:K16">
    <cfRule type="expression" dxfId="290" priority="4" stopIfTrue="1">
      <formula>IF(OR($L$6="en juego",$L$6="hoy!"),1,0)</formula>
    </cfRule>
  </conditionalFormatting>
  <conditionalFormatting sqref="J19:K19">
    <cfRule type="expression" dxfId="289" priority="3" stopIfTrue="1">
      <formula>IF(OR($L$6="en juego",$L$6="hoy!"),1,0)</formula>
    </cfRule>
  </conditionalFormatting>
  <conditionalFormatting sqref="J20:K20">
    <cfRule type="expression" dxfId="288" priority="2" stopIfTrue="1">
      <formula>IF(OR($L$6="en juego",$L$6="hoy!"),1,0)</formula>
    </cfRule>
  </conditionalFormatting>
  <conditionalFormatting sqref="J7:K7">
    <cfRule type="expression" dxfId="28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N579"/>
  <sheetViews>
    <sheetView showGridLines="0" showOutlineSymbols="0" workbookViewId="0">
      <selection activeCell="I11" sqref="I11:J12"/>
    </sheetView>
  </sheetViews>
  <sheetFormatPr baseColWidth="10" defaultRowHeight="20.25" x14ac:dyDescent="0.3"/>
  <cols>
    <col min="1" max="1" width="26.28515625" style="240" customWidth="1"/>
    <col min="2" max="2" width="8.7109375" style="240" bestFit="1" customWidth="1"/>
    <col min="3" max="3" width="32.5703125" style="240" customWidth="1"/>
    <col min="4" max="4" width="5" style="328" customWidth="1"/>
    <col min="5" max="5" width="4.5703125" style="240" bestFit="1" customWidth="1"/>
    <col min="6" max="6" width="5" style="328" customWidth="1"/>
    <col min="7" max="7" width="32.5703125" style="240" customWidth="1"/>
    <col min="8" max="8" width="26.42578125" style="240" customWidth="1"/>
    <col min="9" max="9" width="6.140625" style="240" bestFit="1" customWidth="1"/>
    <col min="10" max="10" width="8.7109375" style="240" customWidth="1"/>
    <col min="11" max="11" width="30.710937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375" t="s">
        <v>215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98.25" customHeight="1" x14ac:dyDescent="0.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322"/>
      <c r="E3" s="277"/>
      <c r="F3" s="322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21" thickBot="1" x14ac:dyDescent="0.3">
      <c r="A4" s="276"/>
      <c r="B4" s="277"/>
      <c r="C4" s="277"/>
      <c r="D4" s="322"/>
      <c r="E4" s="277"/>
      <c r="F4" s="322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3">
      <c r="A5" s="283"/>
      <c r="B5" s="284" t="s">
        <v>158</v>
      </c>
      <c r="C5" s="285" t="s">
        <v>159</v>
      </c>
      <c r="D5" s="420"/>
      <c r="E5" s="421"/>
      <c r="F5" s="422"/>
      <c r="G5" s="285" t="s">
        <v>160</v>
      </c>
      <c r="H5" s="285" t="s">
        <v>109</v>
      </c>
      <c r="I5" s="423" t="s">
        <v>110</v>
      </c>
      <c r="J5" s="423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24"/>
      <c r="C6" s="425"/>
      <c r="D6" s="426"/>
      <c r="E6" s="425"/>
      <c r="F6" s="426"/>
      <c r="G6" s="425"/>
      <c r="H6" s="425"/>
      <c r="I6" s="425"/>
      <c r="J6" s="425"/>
      <c r="K6" s="425"/>
      <c r="L6" s="427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customHeight="1" x14ac:dyDescent="0.2">
      <c r="A7" s="289"/>
      <c r="B7" s="412" t="s">
        <v>194</v>
      </c>
      <c r="C7" s="393" t="s">
        <v>197</v>
      </c>
      <c r="D7" s="414"/>
      <c r="E7" s="416" t="s">
        <v>163</v>
      </c>
      <c r="F7" s="414"/>
      <c r="G7" s="393" t="s">
        <v>200</v>
      </c>
      <c r="H7" s="418">
        <v>42342</v>
      </c>
      <c r="I7" s="398" t="s">
        <v>227</v>
      </c>
      <c r="J7" s="398"/>
      <c r="K7" s="407" t="s">
        <v>213</v>
      </c>
      <c r="L7" s="43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28"/>
      <c r="C8" s="393"/>
      <c r="D8" s="429"/>
      <c r="E8" s="430"/>
      <c r="F8" s="429"/>
      <c r="G8" s="393"/>
      <c r="H8" s="431"/>
      <c r="I8" s="398"/>
      <c r="J8" s="398"/>
      <c r="K8" s="432"/>
      <c r="L8" s="43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12" t="s">
        <v>195</v>
      </c>
      <c r="C9" s="393" t="s">
        <v>199</v>
      </c>
      <c r="D9" s="414"/>
      <c r="E9" s="416" t="s">
        <v>163</v>
      </c>
      <c r="F9" s="414"/>
      <c r="G9" s="395" t="s">
        <v>198</v>
      </c>
      <c r="H9" s="418">
        <v>42342</v>
      </c>
      <c r="I9" s="398">
        <v>0.54166666666666663</v>
      </c>
      <c r="J9" s="398"/>
      <c r="K9" s="407" t="s">
        <v>213</v>
      </c>
      <c r="L9" s="409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413"/>
      <c r="C10" s="394"/>
      <c r="D10" s="415"/>
      <c r="E10" s="417"/>
      <c r="F10" s="415"/>
      <c r="G10" s="394"/>
      <c r="H10" s="419"/>
      <c r="I10" s="399"/>
      <c r="J10" s="399"/>
      <c r="K10" s="408"/>
      <c r="L10" s="410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00"/>
      <c r="C11" s="319"/>
      <c r="D11" s="404"/>
      <c r="E11" s="400"/>
      <c r="F11" s="403"/>
      <c r="G11" s="319"/>
      <c r="H11" s="400"/>
      <c r="I11" s="401"/>
      <c r="J11" s="401"/>
      <c r="K11" s="402"/>
      <c r="L11" s="411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00"/>
      <c r="C12" s="293"/>
      <c r="D12" s="404"/>
      <c r="E12" s="400"/>
      <c r="F12" s="403"/>
      <c r="G12" s="293"/>
      <c r="H12" s="400"/>
      <c r="I12" s="401"/>
      <c r="J12" s="401"/>
      <c r="K12" s="402"/>
      <c r="L12" s="411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400"/>
      <c r="C13" s="319"/>
      <c r="D13" s="403"/>
      <c r="E13" s="400"/>
      <c r="F13" s="404"/>
      <c r="G13" s="319"/>
      <c r="H13" s="400"/>
      <c r="I13" s="406"/>
      <c r="J13" s="406"/>
      <c r="K13" s="402"/>
      <c r="L13" s="402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400"/>
      <c r="C14" s="293"/>
      <c r="D14" s="403"/>
      <c r="E14" s="400"/>
      <c r="F14" s="404"/>
      <c r="G14" s="293"/>
      <c r="H14" s="400"/>
      <c r="I14" s="406"/>
      <c r="J14" s="406"/>
      <c r="K14" s="402"/>
      <c r="L14" s="402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400"/>
      <c r="C15" s="319"/>
      <c r="D15" s="404"/>
      <c r="E15" s="400"/>
      <c r="F15" s="404"/>
      <c r="G15" s="319"/>
      <c r="H15" s="400"/>
      <c r="I15" s="406"/>
      <c r="J15" s="406"/>
      <c r="K15" s="402"/>
      <c r="L15" s="402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400"/>
      <c r="C16" s="293"/>
      <c r="D16" s="404"/>
      <c r="E16" s="400"/>
      <c r="F16" s="404"/>
      <c r="G16" s="293"/>
      <c r="H16" s="400"/>
      <c r="I16" s="406"/>
      <c r="J16" s="406"/>
      <c r="K16" s="402"/>
      <c r="L16" s="402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400"/>
      <c r="C17" s="319"/>
      <c r="D17" s="403"/>
      <c r="E17" s="400"/>
      <c r="F17" s="404"/>
      <c r="G17" s="319"/>
      <c r="H17" s="400"/>
      <c r="I17" s="405"/>
      <c r="J17" s="405"/>
      <c r="K17" s="402"/>
      <c r="L17" s="402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00"/>
      <c r="C18" s="293"/>
      <c r="D18" s="403"/>
      <c r="E18" s="400"/>
      <c r="F18" s="404"/>
      <c r="G18" s="293"/>
      <c r="H18" s="400"/>
      <c r="I18" s="405"/>
      <c r="J18" s="405"/>
      <c r="K18" s="402"/>
      <c r="L18" s="402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21" x14ac:dyDescent="0.25">
      <c r="A19" s="289"/>
      <c r="B19" s="318"/>
      <c r="C19" s="295"/>
      <c r="D19" s="324"/>
      <c r="E19" s="319"/>
      <c r="F19" s="323"/>
      <c r="G19" s="319"/>
      <c r="H19" s="295"/>
      <c r="I19" s="396"/>
      <c r="J19" s="396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21" x14ac:dyDescent="0.25">
      <c r="A20" s="289"/>
      <c r="B20" s="320"/>
      <c r="C20" s="295"/>
      <c r="D20" s="324"/>
      <c r="E20" s="319"/>
      <c r="F20" s="323"/>
      <c r="G20" s="319"/>
      <c r="H20" s="319"/>
      <c r="I20" s="392"/>
      <c r="J20" s="392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21" x14ac:dyDescent="0.25">
      <c r="A21" s="289"/>
      <c r="B21" s="318"/>
      <c r="C21" s="319"/>
      <c r="D21" s="323"/>
      <c r="E21" s="319"/>
      <c r="F21" s="324"/>
      <c r="G21" s="295"/>
      <c r="H21" s="295"/>
      <c r="I21" s="397"/>
      <c r="J21" s="397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21" x14ac:dyDescent="0.25">
      <c r="A22" s="289"/>
      <c r="B22" s="320"/>
      <c r="C22" s="319"/>
      <c r="D22" s="323"/>
      <c r="E22" s="319"/>
      <c r="F22" s="324"/>
      <c r="G22" s="295"/>
      <c r="H22" s="319"/>
      <c r="I22" s="392"/>
      <c r="J22" s="392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21" x14ac:dyDescent="0.25">
      <c r="A23" s="289"/>
      <c r="B23" s="320"/>
      <c r="C23" s="295"/>
      <c r="D23" s="324"/>
      <c r="E23" s="319"/>
      <c r="F23" s="323"/>
      <c r="G23" s="319"/>
      <c r="H23" s="319"/>
      <c r="I23" s="392"/>
      <c r="J23" s="392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21" x14ac:dyDescent="0.25">
      <c r="A24" s="289"/>
      <c r="B24" s="320"/>
      <c r="C24" s="295"/>
      <c r="D24" s="324"/>
      <c r="E24" s="319"/>
      <c r="F24" s="323"/>
      <c r="G24" s="319"/>
      <c r="H24" s="319"/>
      <c r="I24" s="392"/>
      <c r="J24" s="392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21" x14ac:dyDescent="0.25">
      <c r="A25" s="289"/>
      <c r="B25" s="320"/>
      <c r="C25" s="319"/>
      <c r="D25" s="323"/>
      <c r="E25" s="319"/>
      <c r="F25" s="323"/>
      <c r="G25" s="319"/>
      <c r="H25" s="319"/>
      <c r="I25" s="392"/>
      <c r="J25" s="392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21" x14ac:dyDescent="0.25">
      <c r="A26" s="289"/>
      <c r="B26" s="320"/>
      <c r="C26" s="295"/>
      <c r="D26" s="324"/>
      <c r="E26" s="319"/>
      <c r="F26" s="323"/>
      <c r="G26" s="319"/>
      <c r="H26" s="319"/>
      <c r="I26" s="392"/>
      <c r="J26" s="392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29"/>
      <c r="E27" s="301"/>
      <c r="F27" s="325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17"/>
      <c r="C28" s="317"/>
      <c r="D28" s="326"/>
      <c r="E28" s="317"/>
      <c r="F28" s="326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17"/>
      <c r="C29" s="317"/>
      <c r="D29" s="326"/>
      <c r="E29" s="317"/>
      <c r="F29" s="326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17"/>
      <c r="C30" s="317"/>
      <c r="D30" s="326"/>
      <c r="E30" s="317"/>
      <c r="F30" s="326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17"/>
      <c r="C31" s="317"/>
      <c r="D31" s="326"/>
      <c r="E31" s="317"/>
      <c r="F31" s="326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17"/>
      <c r="C32" s="317"/>
      <c r="D32" s="326"/>
      <c r="E32" s="317"/>
      <c r="F32" s="326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29"/>
      <c r="E33" s="301"/>
      <c r="F33" s="325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17"/>
      <c r="C34" s="317"/>
      <c r="D34" s="326"/>
      <c r="E34" s="317"/>
      <c r="F34" s="326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17"/>
      <c r="C35" s="317"/>
      <c r="D35" s="326"/>
      <c r="E35" s="317"/>
      <c r="F35" s="326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17"/>
      <c r="C36" s="317"/>
      <c r="D36" s="326"/>
      <c r="E36" s="317"/>
      <c r="F36" s="326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29"/>
      <c r="E37" s="301"/>
      <c r="F37" s="325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17"/>
      <c r="C38" s="317"/>
      <c r="D38" s="326"/>
      <c r="E38" s="317"/>
      <c r="F38" s="326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17"/>
      <c r="C39" s="317"/>
      <c r="D39" s="326"/>
      <c r="E39" s="317"/>
      <c r="F39" s="326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17"/>
      <c r="C40" s="317"/>
      <c r="D40" s="326"/>
      <c r="E40" s="317"/>
      <c r="F40" s="326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29"/>
      <c r="E41" s="301"/>
      <c r="F41" s="325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17"/>
      <c r="C42" s="317"/>
      <c r="D42" s="326"/>
      <c r="E42" s="317"/>
      <c r="F42" s="326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26"/>
      <c r="E43" s="309"/>
      <c r="F43" s="326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26"/>
      <c r="E44" s="309"/>
      <c r="F44" s="326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327"/>
      <c r="E45" s="278"/>
      <c r="F45" s="327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327"/>
      <c r="E46" s="278"/>
      <c r="F46" s="327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327"/>
      <c r="E47" s="278"/>
      <c r="F47" s="327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322"/>
      <c r="E48" s="277"/>
      <c r="F48" s="322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322"/>
      <c r="E49" s="277"/>
      <c r="F49" s="322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322"/>
      <c r="E50" s="277"/>
      <c r="F50" s="322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322"/>
      <c r="E51" s="277"/>
      <c r="F51" s="322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322"/>
      <c r="E52" s="277"/>
      <c r="F52" s="322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322"/>
      <c r="E53" s="277"/>
      <c r="F53" s="322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322"/>
      <c r="E54" s="277"/>
      <c r="F54" s="322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322"/>
      <c r="E55" s="277"/>
      <c r="F55" s="322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322"/>
      <c r="E56" s="277"/>
      <c r="F56" s="322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322"/>
      <c r="E57" s="277"/>
      <c r="F57" s="322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322"/>
      <c r="E58" s="277"/>
      <c r="F58" s="322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322"/>
      <c r="E59" s="277"/>
      <c r="F59" s="322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322"/>
      <c r="E60" s="277"/>
      <c r="F60" s="322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322"/>
      <c r="E61" s="277"/>
      <c r="F61" s="322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322"/>
      <c r="E62" s="277"/>
      <c r="F62" s="322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322"/>
      <c r="E63" s="277"/>
      <c r="F63" s="322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322"/>
      <c r="E64" s="277"/>
      <c r="F64" s="322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322"/>
      <c r="E65" s="277"/>
      <c r="F65" s="322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322"/>
      <c r="E66" s="277"/>
      <c r="F66" s="322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322"/>
      <c r="E67" s="277"/>
      <c r="F67" s="322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322"/>
      <c r="E68" s="277"/>
      <c r="F68" s="322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322"/>
      <c r="E69" s="277"/>
      <c r="F69" s="322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322"/>
      <c r="E70" s="277"/>
      <c r="F70" s="322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322"/>
      <c r="E71" s="277"/>
      <c r="F71" s="322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322"/>
      <c r="E72" s="277"/>
      <c r="F72" s="322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322"/>
      <c r="E73" s="277"/>
      <c r="F73" s="322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322"/>
      <c r="E74" s="277"/>
      <c r="F74" s="322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322"/>
      <c r="E75" s="277"/>
      <c r="F75" s="322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322"/>
      <c r="E76" s="277"/>
      <c r="F76" s="322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322"/>
      <c r="E77" s="277"/>
      <c r="F77" s="322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322"/>
      <c r="E78" s="277"/>
      <c r="F78" s="322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322"/>
      <c r="E79" s="277"/>
      <c r="F79" s="322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322"/>
      <c r="E80" s="277"/>
      <c r="F80" s="322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322"/>
      <c r="E81" s="277"/>
      <c r="F81" s="322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322"/>
      <c r="E82" s="277"/>
      <c r="F82" s="322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322"/>
      <c r="E83" s="277"/>
      <c r="F83" s="322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322"/>
      <c r="E84" s="277"/>
      <c r="F84" s="322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322"/>
      <c r="E85" s="277"/>
      <c r="F85" s="322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322"/>
      <c r="E86" s="277"/>
      <c r="F86" s="322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322"/>
      <c r="E87" s="277"/>
      <c r="F87" s="322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322"/>
      <c r="E88" s="277"/>
      <c r="F88" s="322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322"/>
      <c r="E89" s="277"/>
      <c r="F89" s="322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322"/>
      <c r="E90" s="277"/>
      <c r="F90" s="322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322"/>
      <c r="E91" s="277"/>
      <c r="F91" s="322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322"/>
      <c r="E92" s="277"/>
      <c r="F92" s="322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322"/>
      <c r="E93" s="277"/>
      <c r="F93" s="322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322"/>
      <c r="E94" s="277"/>
      <c r="F94" s="322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322"/>
      <c r="E95" s="277"/>
      <c r="F95" s="322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322"/>
      <c r="E96" s="277"/>
      <c r="F96" s="322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322"/>
      <c r="E97" s="277"/>
      <c r="F97" s="322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322"/>
      <c r="E98" s="277"/>
      <c r="F98" s="322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322"/>
      <c r="E99" s="277"/>
      <c r="F99" s="322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322"/>
      <c r="E100" s="277"/>
      <c r="F100" s="322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322"/>
      <c r="E101" s="277"/>
      <c r="F101" s="322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322"/>
      <c r="E102" s="277"/>
      <c r="F102" s="322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322"/>
      <c r="E103" s="277"/>
      <c r="F103" s="322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322"/>
      <c r="E104" s="277"/>
      <c r="F104" s="322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322"/>
      <c r="E105" s="277"/>
      <c r="F105" s="322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322"/>
      <c r="E106" s="277"/>
      <c r="F106" s="322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322"/>
      <c r="E107" s="277"/>
      <c r="F107" s="322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322"/>
      <c r="E108" s="277"/>
      <c r="F108" s="322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322"/>
      <c r="E109" s="277"/>
      <c r="F109" s="322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322"/>
      <c r="E110" s="277"/>
      <c r="F110" s="322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322"/>
      <c r="E111" s="277"/>
      <c r="F111" s="322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322"/>
      <c r="E112" s="277"/>
      <c r="F112" s="322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322"/>
      <c r="E113" s="277"/>
      <c r="F113" s="322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322"/>
      <c r="E114" s="277"/>
      <c r="F114" s="322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322"/>
      <c r="E115" s="277"/>
      <c r="F115" s="322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322"/>
      <c r="E116" s="277"/>
      <c r="F116" s="322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322"/>
      <c r="E117" s="277"/>
      <c r="F117" s="322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322"/>
      <c r="E118" s="277"/>
      <c r="F118" s="322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322"/>
      <c r="E119" s="277"/>
      <c r="F119" s="322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322"/>
      <c r="E120" s="277"/>
      <c r="F120" s="322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322"/>
      <c r="E121" s="277"/>
      <c r="F121" s="322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322"/>
      <c r="E122" s="277"/>
      <c r="F122" s="322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322"/>
      <c r="E123" s="277"/>
      <c r="F123" s="322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322"/>
      <c r="E124" s="277"/>
      <c r="F124" s="322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322"/>
      <c r="E125" s="277"/>
      <c r="F125" s="322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322"/>
      <c r="E126" s="277"/>
      <c r="F126" s="322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322"/>
      <c r="E127" s="277"/>
      <c r="F127" s="322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322"/>
      <c r="E128" s="277"/>
      <c r="F128" s="322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322"/>
      <c r="E129" s="277"/>
      <c r="F129" s="322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322"/>
      <c r="E130" s="277"/>
      <c r="F130" s="322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322"/>
      <c r="E131" s="277"/>
      <c r="F131" s="322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322"/>
      <c r="E132" s="277"/>
      <c r="F132" s="322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322"/>
      <c r="E133" s="277"/>
      <c r="F133" s="322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322"/>
      <c r="E134" s="277"/>
      <c r="F134" s="322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322"/>
      <c r="E135" s="277"/>
      <c r="F135" s="322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322"/>
      <c r="E136" s="277"/>
      <c r="F136" s="322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322"/>
      <c r="E137" s="277"/>
      <c r="F137" s="322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322"/>
      <c r="E138" s="277"/>
      <c r="F138" s="322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322"/>
      <c r="E139" s="277"/>
      <c r="F139" s="322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322"/>
      <c r="E140" s="277"/>
      <c r="F140" s="322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322"/>
      <c r="E141" s="277"/>
      <c r="F141" s="322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322"/>
      <c r="E142" s="277"/>
      <c r="F142" s="322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322"/>
      <c r="E143" s="277"/>
      <c r="F143" s="322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322"/>
      <c r="E144" s="277"/>
      <c r="F144" s="322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322"/>
      <c r="E145" s="277"/>
      <c r="F145" s="322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322"/>
      <c r="E146" s="277"/>
      <c r="F146" s="322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322"/>
      <c r="E147" s="277"/>
      <c r="F147" s="322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322"/>
      <c r="E148" s="277"/>
      <c r="F148" s="322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322"/>
      <c r="E149" s="277"/>
      <c r="F149" s="322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322"/>
      <c r="E150" s="277"/>
      <c r="F150" s="322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322"/>
      <c r="E151" s="277"/>
      <c r="F151" s="322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322"/>
      <c r="E152" s="277"/>
      <c r="F152" s="322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322"/>
      <c r="E153" s="277"/>
      <c r="F153" s="322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322"/>
      <c r="E154" s="277"/>
      <c r="F154" s="322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322"/>
      <c r="E155" s="277"/>
      <c r="F155" s="322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322"/>
      <c r="E156" s="277"/>
      <c r="F156" s="322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322"/>
      <c r="E157" s="277"/>
      <c r="F157" s="322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322"/>
      <c r="E158" s="277"/>
      <c r="F158" s="322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322"/>
      <c r="E159" s="277"/>
      <c r="F159" s="322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322"/>
      <c r="E160" s="277"/>
      <c r="F160" s="322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322"/>
      <c r="E161" s="277"/>
      <c r="F161" s="322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322"/>
      <c r="E162" s="277"/>
      <c r="F162" s="322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322"/>
      <c r="E163" s="277"/>
      <c r="F163" s="322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322"/>
      <c r="E164" s="277"/>
      <c r="F164" s="322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322"/>
      <c r="E165" s="277"/>
      <c r="F165" s="322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322"/>
      <c r="E166" s="277"/>
      <c r="F166" s="322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322"/>
      <c r="E167" s="277"/>
      <c r="F167" s="322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322"/>
      <c r="E168" s="277"/>
      <c r="F168" s="322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322"/>
      <c r="E169" s="277"/>
      <c r="F169" s="322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322"/>
      <c r="E170" s="277"/>
      <c r="F170" s="322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322"/>
      <c r="E171" s="277"/>
      <c r="F171" s="322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322"/>
      <c r="E172" s="277"/>
      <c r="F172" s="322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322"/>
      <c r="E173" s="277"/>
      <c r="F173" s="322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322"/>
      <c r="E174" s="277"/>
      <c r="F174" s="322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322"/>
      <c r="E175" s="277"/>
      <c r="F175" s="322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322"/>
      <c r="E176" s="277"/>
      <c r="F176" s="322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322"/>
      <c r="E177" s="277"/>
      <c r="F177" s="322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322"/>
      <c r="E178" s="277"/>
      <c r="F178" s="322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322"/>
      <c r="E179" s="277"/>
      <c r="F179" s="322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322"/>
      <c r="E180" s="277"/>
      <c r="F180" s="322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322"/>
      <c r="E181" s="277"/>
      <c r="F181" s="322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322"/>
      <c r="E182" s="277"/>
      <c r="F182" s="322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322"/>
      <c r="E183" s="277"/>
      <c r="F183" s="322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322"/>
      <c r="E184" s="277"/>
      <c r="F184" s="322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322"/>
      <c r="E185" s="277"/>
      <c r="F185" s="322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322"/>
      <c r="E186" s="277"/>
      <c r="F186" s="322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322"/>
      <c r="E187" s="277"/>
      <c r="F187" s="322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322"/>
      <c r="E188" s="277"/>
      <c r="F188" s="322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322"/>
      <c r="E189" s="277"/>
      <c r="F189" s="322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322"/>
      <c r="E190" s="277"/>
      <c r="F190" s="322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322"/>
      <c r="E191" s="277"/>
      <c r="F191" s="322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322"/>
      <c r="E192" s="277"/>
      <c r="F192" s="322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322"/>
      <c r="E193" s="277"/>
      <c r="F193" s="322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322"/>
      <c r="E194" s="277"/>
      <c r="F194" s="322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322"/>
      <c r="E195" s="277"/>
      <c r="F195" s="322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322"/>
      <c r="E196" s="277"/>
      <c r="F196" s="322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322"/>
      <c r="E197" s="277"/>
      <c r="F197" s="322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322"/>
      <c r="E198" s="277"/>
      <c r="F198" s="322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322"/>
      <c r="E199" s="277"/>
      <c r="F199" s="322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322"/>
      <c r="E200" s="277"/>
      <c r="F200" s="322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322"/>
      <c r="E201" s="277"/>
      <c r="F201" s="322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322"/>
      <c r="E202" s="277"/>
      <c r="F202" s="322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322"/>
      <c r="E203" s="277"/>
      <c r="F203" s="322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322"/>
      <c r="E204" s="277"/>
      <c r="F204" s="322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322"/>
      <c r="E205" s="277"/>
      <c r="F205" s="322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322"/>
      <c r="E206" s="277"/>
      <c r="F206" s="322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322"/>
      <c r="E207" s="277"/>
      <c r="F207" s="322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322"/>
      <c r="E208" s="277"/>
      <c r="F208" s="322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322"/>
      <c r="E209" s="277"/>
      <c r="F209" s="322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322"/>
      <c r="E210" s="277"/>
      <c r="F210" s="322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322"/>
      <c r="E211" s="277"/>
      <c r="F211" s="322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322"/>
      <c r="E212" s="277"/>
      <c r="F212" s="322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322"/>
      <c r="E213" s="277"/>
      <c r="F213" s="322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322"/>
      <c r="E214" s="277"/>
      <c r="F214" s="322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322"/>
      <c r="E215" s="277"/>
      <c r="F215" s="322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322"/>
      <c r="E216" s="277"/>
      <c r="F216" s="322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322"/>
      <c r="E217" s="277"/>
      <c r="F217" s="322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322"/>
      <c r="E218" s="277"/>
      <c r="F218" s="322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322"/>
      <c r="E219" s="277"/>
      <c r="F219" s="322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322"/>
      <c r="E220" s="277"/>
      <c r="F220" s="322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322"/>
      <c r="E221" s="277"/>
      <c r="F221" s="322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322"/>
      <c r="E222" s="277"/>
      <c r="F222" s="322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322"/>
      <c r="E223" s="277"/>
      <c r="F223" s="322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322"/>
      <c r="E224" s="277"/>
      <c r="F224" s="322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322"/>
      <c r="E225" s="277"/>
      <c r="F225" s="322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322"/>
      <c r="E226" s="277"/>
      <c r="F226" s="322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322"/>
      <c r="E227" s="277"/>
      <c r="F227" s="322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322"/>
      <c r="E228" s="277"/>
      <c r="F228" s="322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322"/>
      <c r="E229" s="277"/>
      <c r="F229" s="322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322"/>
      <c r="E230" s="277"/>
      <c r="F230" s="322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322"/>
      <c r="E231" s="277"/>
      <c r="F231" s="322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322"/>
      <c r="E232" s="277"/>
      <c r="F232" s="322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322"/>
      <c r="E233" s="277"/>
      <c r="F233" s="322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322"/>
      <c r="E234" s="277"/>
      <c r="F234" s="322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322"/>
      <c r="E235" s="277"/>
      <c r="F235" s="322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322"/>
      <c r="E236" s="277"/>
      <c r="F236" s="322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322"/>
      <c r="E237" s="277"/>
      <c r="F237" s="322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322"/>
      <c r="E238" s="277"/>
      <c r="F238" s="322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322"/>
      <c r="E239" s="277"/>
      <c r="F239" s="322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322"/>
      <c r="E240" s="277"/>
      <c r="F240" s="322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322"/>
      <c r="E241" s="277"/>
      <c r="F241" s="322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322"/>
      <c r="E242" s="277"/>
      <c r="F242" s="322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322"/>
      <c r="E243" s="277"/>
      <c r="F243" s="322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322"/>
      <c r="E244" s="277"/>
      <c r="F244" s="322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322"/>
      <c r="E245" s="277"/>
      <c r="F245" s="322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322"/>
      <c r="E246" s="277"/>
      <c r="F246" s="322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322"/>
      <c r="E247" s="277"/>
      <c r="F247" s="322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322"/>
      <c r="E248" s="277"/>
      <c r="F248" s="322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322"/>
      <c r="E249" s="277"/>
      <c r="F249" s="322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322"/>
      <c r="E250" s="277"/>
      <c r="F250" s="322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322"/>
      <c r="E251" s="277"/>
      <c r="F251" s="322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322"/>
      <c r="E252" s="277"/>
      <c r="F252" s="322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322"/>
      <c r="E253" s="277"/>
      <c r="F253" s="322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322"/>
      <c r="E254" s="277"/>
      <c r="F254" s="322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322"/>
      <c r="E255" s="277"/>
      <c r="F255" s="322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322"/>
      <c r="E256" s="277"/>
      <c r="F256" s="322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322"/>
      <c r="E257" s="277"/>
      <c r="F257" s="322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322"/>
      <c r="E258" s="277"/>
      <c r="F258" s="322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322"/>
      <c r="E259" s="277"/>
      <c r="F259" s="322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322"/>
      <c r="E260" s="277"/>
      <c r="F260" s="322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322"/>
      <c r="E261" s="277"/>
      <c r="F261" s="322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322"/>
      <c r="E262" s="277"/>
      <c r="F262" s="322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322"/>
      <c r="E263" s="277"/>
      <c r="F263" s="322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322"/>
      <c r="E264" s="277"/>
      <c r="F264" s="322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322"/>
      <c r="E265" s="277"/>
      <c r="F265" s="322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322"/>
      <c r="E266" s="277"/>
      <c r="F266" s="322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322"/>
      <c r="E267" s="277"/>
      <c r="F267" s="322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322"/>
      <c r="E268" s="277"/>
      <c r="F268" s="322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322"/>
      <c r="E269" s="277"/>
      <c r="F269" s="322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322"/>
      <c r="E270" s="277"/>
      <c r="F270" s="322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322"/>
      <c r="E271" s="277"/>
      <c r="F271" s="322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322"/>
      <c r="E272" s="277"/>
      <c r="F272" s="322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322"/>
      <c r="E273" s="277"/>
      <c r="F273" s="322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322"/>
      <c r="E274" s="277"/>
      <c r="F274" s="322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322"/>
      <c r="E275" s="277"/>
      <c r="F275" s="322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322"/>
      <c r="E276" s="277"/>
      <c r="F276" s="322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322"/>
      <c r="E277" s="277"/>
      <c r="F277" s="322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322"/>
      <c r="E278" s="277"/>
      <c r="F278" s="322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322"/>
      <c r="E279" s="277"/>
      <c r="F279" s="322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322"/>
      <c r="E280" s="277"/>
      <c r="F280" s="322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322"/>
      <c r="E281" s="277"/>
      <c r="F281" s="322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322"/>
      <c r="E282" s="277"/>
      <c r="F282" s="322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322"/>
      <c r="E283" s="277"/>
      <c r="F283" s="322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322"/>
      <c r="E284" s="277"/>
      <c r="F284" s="322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322"/>
      <c r="E285" s="277"/>
      <c r="F285" s="322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322"/>
      <c r="E286" s="277"/>
      <c r="F286" s="322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322"/>
      <c r="E287" s="277"/>
      <c r="F287" s="322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322"/>
      <c r="E288" s="277"/>
      <c r="F288" s="322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322"/>
      <c r="E289" s="277"/>
      <c r="F289" s="322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322"/>
      <c r="E290" s="277"/>
      <c r="F290" s="322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322"/>
      <c r="E291" s="277"/>
      <c r="F291" s="322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322"/>
      <c r="E292" s="277"/>
      <c r="F292" s="322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322"/>
      <c r="E293" s="277"/>
      <c r="F293" s="322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322"/>
      <c r="E294" s="277"/>
      <c r="F294" s="322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322"/>
      <c r="E295" s="277"/>
      <c r="F295" s="322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322"/>
      <c r="E296" s="277"/>
      <c r="F296" s="322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322"/>
      <c r="E297" s="277"/>
      <c r="F297" s="322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322"/>
      <c r="E298" s="277"/>
      <c r="F298" s="322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322"/>
      <c r="E299" s="277"/>
      <c r="F299" s="322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322"/>
      <c r="E300" s="277"/>
      <c r="F300" s="322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322"/>
      <c r="E301" s="277"/>
      <c r="F301" s="322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322"/>
      <c r="E302" s="277"/>
      <c r="F302" s="322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322"/>
      <c r="E303" s="277"/>
      <c r="F303" s="322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322"/>
      <c r="E304" s="277"/>
      <c r="F304" s="322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322"/>
      <c r="E305" s="277"/>
      <c r="F305" s="322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322"/>
      <c r="E306" s="277"/>
      <c r="F306" s="322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322"/>
      <c r="E307" s="277"/>
      <c r="F307" s="322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322"/>
      <c r="E308" s="277"/>
      <c r="F308" s="322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322"/>
      <c r="E309" s="277"/>
      <c r="F309" s="322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322"/>
      <c r="E310" s="277"/>
      <c r="F310" s="322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322"/>
      <c r="E311" s="277"/>
      <c r="F311" s="322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322"/>
      <c r="E312" s="277"/>
      <c r="F312" s="322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322"/>
      <c r="E313" s="277"/>
      <c r="F313" s="322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322"/>
      <c r="E314" s="277"/>
      <c r="F314" s="322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322"/>
      <c r="E315" s="277"/>
      <c r="F315" s="322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322"/>
      <c r="E316" s="277"/>
      <c r="F316" s="322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322"/>
      <c r="E317" s="277"/>
      <c r="F317" s="322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322"/>
      <c r="E318" s="277"/>
      <c r="F318" s="322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322"/>
      <c r="E319" s="277"/>
      <c r="F319" s="322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322"/>
      <c r="E320" s="277"/>
      <c r="F320" s="322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322"/>
      <c r="E321" s="277"/>
      <c r="F321" s="322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322"/>
      <c r="E322" s="277"/>
      <c r="F322" s="322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322"/>
      <c r="E323" s="277"/>
      <c r="F323" s="322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322"/>
      <c r="E324" s="277"/>
      <c r="F324" s="322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322"/>
      <c r="E325" s="277"/>
      <c r="F325" s="322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322"/>
      <c r="E326" s="277"/>
      <c r="F326" s="322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322"/>
      <c r="E327" s="277"/>
      <c r="F327" s="322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322"/>
      <c r="E328" s="277"/>
      <c r="F328" s="322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322"/>
      <c r="E329" s="277"/>
      <c r="F329" s="322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322"/>
      <c r="E330" s="277"/>
      <c r="F330" s="322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322"/>
      <c r="E331" s="277"/>
      <c r="F331" s="322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322"/>
      <c r="E332" s="277"/>
      <c r="F332" s="322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322"/>
      <c r="E333" s="277"/>
      <c r="F333" s="322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322"/>
      <c r="E334" s="277"/>
      <c r="F334" s="322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322"/>
      <c r="E335" s="277"/>
      <c r="F335" s="322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322"/>
      <c r="E336" s="277"/>
      <c r="F336" s="322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322"/>
      <c r="E337" s="277"/>
      <c r="F337" s="322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322"/>
      <c r="E338" s="277"/>
      <c r="F338" s="322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322"/>
      <c r="E339" s="277"/>
      <c r="F339" s="322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322"/>
      <c r="E340" s="277"/>
      <c r="F340" s="322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322"/>
      <c r="E341" s="277"/>
      <c r="F341" s="322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322"/>
      <c r="E342" s="277"/>
      <c r="F342" s="322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322"/>
      <c r="E343" s="277"/>
      <c r="F343" s="322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322"/>
      <c r="E344" s="277"/>
      <c r="F344" s="322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322"/>
      <c r="E345" s="277"/>
      <c r="F345" s="322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322"/>
      <c r="E346" s="277"/>
      <c r="F346" s="322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322"/>
      <c r="E347" s="277"/>
      <c r="F347" s="322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322"/>
      <c r="E348" s="277"/>
      <c r="F348" s="322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322"/>
      <c r="E349" s="277"/>
      <c r="F349" s="322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322"/>
      <c r="E350" s="277"/>
      <c r="F350" s="322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322"/>
      <c r="E351" s="277"/>
      <c r="F351" s="322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322"/>
      <c r="E352" s="277"/>
      <c r="F352" s="322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322"/>
      <c r="E353" s="277"/>
      <c r="F353" s="322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322"/>
      <c r="E354" s="277"/>
      <c r="F354" s="322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322"/>
      <c r="E355" s="277"/>
      <c r="F355" s="322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322"/>
      <c r="E356" s="277"/>
      <c r="F356" s="322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322"/>
      <c r="E357" s="277"/>
      <c r="F357" s="322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322"/>
      <c r="E358" s="277"/>
      <c r="F358" s="322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322"/>
      <c r="E359" s="277"/>
      <c r="F359" s="322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322"/>
      <c r="E360" s="277"/>
      <c r="F360" s="322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322"/>
      <c r="E361" s="277"/>
      <c r="F361" s="322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322"/>
      <c r="E362" s="277"/>
      <c r="F362" s="322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322"/>
      <c r="E363" s="277"/>
      <c r="F363" s="322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322"/>
      <c r="E364" s="277"/>
      <c r="F364" s="322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322"/>
      <c r="E365" s="277"/>
      <c r="F365" s="322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322"/>
      <c r="E366" s="277"/>
      <c r="F366" s="322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322"/>
      <c r="E367" s="277"/>
      <c r="F367" s="322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322"/>
      <c r="E368" s="277"/>
      <c r="F368" s="322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322"/>
      <c r="E369" s="277"/>
      <c r="F369" s="322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322"/>
      <c r="E370" s="277"/>
      <c r="F370" s="322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322"/>
      <c r="E371" s="277"/>
      <c r="F371" s="322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322"/>
      <c r="E372" s="277"/>
      <c r="F372" s="322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322"/>
      <c r="E373" s="277"/>
      <c r="F373" s="322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322"/>
      <c r="E374" s="277"/>
      <c r="F374" s="322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322"/>
      <c r="E375" s="277"/>
      <c r="F375" s="322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322"/>
      <c r="E376" s="277"/>
      <c r="F376" s="322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322"/>
      <c r="E377" s="277"/>
      <c r="F377" s="322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322"/>
      <c r="E378" s="277"/>
      <c r="F378" s="322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322"/>
      <c r="E379" s="277"/>
      <c r="F379" s="322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322"/>
      <c r="E380" s="277"/>
      <c r="F380" s="322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322"/>
      <c r="E381" s="277"/>
      <c r="F381" s="322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322"/>
      <c r="E382" s="277"/>
      <c r="F382" s="322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322"/>
      <c r="E383" s="277"/>
      <c r="F383" s="322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322"/>
      <c r="E384" s="277"/>
      <c r="F384" s="322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322"/>
      <c r="E385" s="277"/>
      <c r="F385" s="322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322"/>
      <c r="E386" s="277"/>
      <c r="F386" s="322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322"/>
      <c r="E387" s="277"/>
      <c r="F387" s="322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322"/>
      <c r="E388" s="277"/>
      <c r="F388" s="322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322"/>
      <c r="E389" s="277"/>
      <c r="F389" s="322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322"/>
      <c r="E390" s="277"/>
      <c r="F390" s="322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322"/>
      <c r="E391" s="277"/>
      <c r="F391" s="322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322"/>
      <c r="E392" s="277"/>
      <c r="F392" s="322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322"/>
      <c r="E393" s="277"/>
      <c r="F393" s="322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322"/>
      <c r="E394" s="277"/>
      <c r="F394" s="322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322"/>
      <c r="E395" s="277"/>
      <c r="F395" s="322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322"/>
      <c r="E396" s="277"/>
      <c r="F396" s="322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322"/>
      <c r="E397" s="277"/>
      <c r="F397" s="322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322"/>
      <c r="E398" s="277"/>
      <c r="F398" s="322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322"/>
      <c r="E399" s="277"/>
      <c r="F399" s="322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322"/>
      <c r="E400" s="277"/>
      <c r="F400" s="322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322"/>
      <c r="E401" s="277"/>
      <c r="F401" s="322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322"/>
      <c r="E402" s="277"/>
      <c r="F402" s="322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322"/>
      <c r="E403" s="277"/>
      <c r="F403" s="322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322"/>
      <c r="E404" s="277"/>
      <c r="F404" s="322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322"/>
      <c r="E405" s="277"/>
      <c r="F405" s="322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322"/>
      <c r="E406" s="277"/>
      <c r="F406" s="322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322"/>
      <c r="E407" s="277"/>
      <c r="F407" s="322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322"/>
      <c r="E408" s="277"/>
      <c r="F408" s="322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322"/>
      <c r="E409" s="277"/>
      <c r="F409" s="322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322"/>
      <c r="E410" s="277"/>
      <c r="F410" s="322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322"/>
      <c r="E411" s="277"/>
      <c r="F411" s="322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322"/>
      <c r="E412" s="277"/>
      <c r="F412" s="322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322"/>
      <c r="E413" s="277"/>
      <c r="F413" s="322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322"/>
      <c r="E414" s="277"/>
      <c r="F414" s="322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322"/>
      <c r="E415" s="277"/>
      <c r="F415" s="322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322"/>
      <c r="E416" s="277"/>
      <c r="F416" s="322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322"/>
      <c r="E417" s="277"/>
      <c r="F417" s="322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322"/>
      <c r="E418" s="277"/>
      <c r="F418" s="322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322"/>
      <c r="E419" s="277"/>
      <c r="F419" s="322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322"/>
      <c r="E420" s="277"/>
      <c r="F420" s="322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322"/>
      <c r="E421" s="277"/>
      <c r="F421" s="322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322"/>
      <c r="E422" s="277"/>
      <c r="F422" s="322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322"/>
      <c r="E423" s="277"/>
      <c r="F423" s="322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322"/>
      <c r="E424" s="277"/>
      <c r="F424" s="322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322"/>
      <c r="E425" s="277"/>
      <c r="F425" s="322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322"/>
      <c r="E426" s="277"/>
      <c r="F426" s="322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322"/>
      <c r="E427" s="277"/>
      <c r="F427" s="322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322"/>
      <c r="E428" s="277"/>
      <c r="F428" s="322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322"/>
      <c r="E429" s="277"/>
      <c r="F429" s="322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322"/>
      <c r="E430" s="277"/>
      <c r="F430" s="322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322"/>
      <c r="E431" s="277"/>
      <c r="F431" s="322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322"/>
      <c r="E432" s="277"/>
      <c r="F432" s="322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322"/>
      <c r="E433" s="277"/>
      <c r="F433" s="322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322"/>
      <c r="E434" s="277"/>
      <c r="F434" s="322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322"/>
      <c r="E435" s="277"/>
      <c r="F435" s="322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322"/>
      <c r="E436" s="277"/>
      <c r="F436" s="322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322"/>
      <c r="E437" s="277"/>
      <c r="F437" s="322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322"/>
      <c r="E438" s="277"/>
      <c r="F438" s="322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322"/>
      <c r="E439" s="277"/>
      <c r="F439" s="322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322"/>
      <c r="E440" s="277"/>
      <c r="F440" s="322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322"/>
      <c r="E441" s="277"/>
      <c r="F441" s="322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322"/>
      <c r="E442" s="277"/>
      <c r="F442" s="322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322"/>
      <c r="E443" s="277"/>
      <c r="F443" s="322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322"/>
      <c r="E444" s="277"/>
      <c r="F444" s="322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322"/>
      <c r="E445" s="277"/>
      <c r="F445" s="322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322"/>
      <c r="E446" s="277"/>
      <c r="F446" s="322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322"/>
      <c r="E447" s="277"/>
      <c r="F447" s="322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322"/>
      <c r="E448" s="277"/>
      <c r="F448" s="322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322"/>
      <c r="E449" s="277"/>
      <c r="F449" s="322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322"/>
      <c r="E450" s="277"/>
      <c r="F450" s="322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322"/>
      <c r="E451" s="277"/>
      <c r="F451" s="322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322"/>
      <c r="E452" s="277"/>
      <c r="F452" s="322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322"/>
      <c r="E453" s="277"/>
      <c r="F453" s="322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322"/>
      <c r="E454" s="277"/>
      <c r="F454" s="322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322"/>
      <c r="E455" s="277"/>
      <c r="F455" s="322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322"/>
      <c r="E456" s="277"/>
      <c r="F456" s="322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322"/>
      <c r="E457" s="277"/>
      <c r="F457" s="322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322"/>
      <c r="E458" s="277"/>
      <c r="F458" s="322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322"/>
      <c r="E459" s="277"/>
      <c r="F459" s="322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322"/>
      <c r="E460" s="277"/>
      <c r="F460" s="322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322"/>
      <c r="E461" s="277"/>
      <c r="F461" s="322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322"/>
      <c r="E462" s="277"/>
      <c r="F462" s="322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322"/>
      <c r="E463" s="277"/>
      <c r="F463" s="322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322"/>
      <c r="E464" s="277"/>
      <c r="F464" s="322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322"/>
      <c r="E465" s="277"/>
      <c r="F465" s="322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322"/>
      <c r="E466" s="277"/>
      <c r="F466" s="322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322"/>
      <c r="E467" s="277"/>
      <c r="F467" s="322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322"/>
      <c r="E468" s="277"/>
      <c r="F468" s="322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322"/>
      <c r="E469" s="277"/>
      <c r="F469" s="322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322"/>
      <c r="E470" s="277"/>
      <c r="F470" s="322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322"/>
      <c r="E471" s="277"/>
      <c r="F471" s="322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322"/>
      <c r="E472" s="277"/>
      <c r="F472" s="322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322"/>
      <c r="E473" s="277"/>
      <c r="F473" s="322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322"/>
      <c r="E474" s="277"/>
      <c r="F474" s="322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322"/>
      <c r="E475" s="277"/>
      <c r="F475" s="322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322"/>
      <c r="E476" s="277"/>
      <c r="F476" s="322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322"/>
      <c r="E477" s="277"/>
      <c r="F477" s="322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322"/>
      <c r="E478" s="277"/>
      <c r="F478" s="322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322"/>
      <c r="E479" s="277"/>
      <c r="F479" s="322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322"/>
      <c r="E480" s="277"/>
      <c r="F480" s="322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322"/>
      <c r="E481" s="277"/>
      <c r="F481" s="322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322"/>
      <c r="E482" s="277"/>
      <c r="F482" s="322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322"/>
      <c r="E483" s="277"/>
      <c r="F483" s="322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322"/>
      <c r="E484" s="277"/>
      <c r="F484" s="322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322"/>
      <c r="E485" s="277"/>
      <c r="F485" s="322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322"/>
      <c r="E486" s="277"/>
      <c r="F486" s="322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322"/>
      <c r="E487" s="277"/>
      <c r="F487" s="322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322"/>
      <c r="E488" s="277"/>
      <c r="F488" s="322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322"/>
      <c r="E489" s="277"/>
      <c r="F489" s="322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322"/>
      <c r="E490" s="277"/>
      <c r="F490" s="322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322"/>
      <c r="E491" s="277"/>
      <c r="F491" s="322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322"/>
      <c r="E492" s="277"/>
      <c r="F492" s="322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322"/>
      <c r="E493" s="277"/>
      <c r="F493" s="322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322"/>
      <c r="E494" s="277"/>
      <c r="F494" s="322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322"/>
      <c r="E495" s="277"/>
      <c r="F495" s="322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322"/>
      <c r="E496" s="277"/>
      <c r="F496" s="322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322"/>
      <c r="E497" s="277"/>
      <c r="F497" s="322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322"/>
      <c r="E498" s="277"/>
      <c r="F498" s="322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322"/>
      <c r="E499" s="277"/>
      <c r="F499" s="322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322"/>
      <c r="E500" s="277"/>
      <c r="F500" s="322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322"/>
      <c r="E501" s="277"/>
      <c r="F501" s="322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322"/>
      <c r="E502" s="277"/>
      <c r="F502" s="322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322"/>
      <c r="E503" s="277"/>
      <c r="F503" s="322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322"/>
      <c r="E504" s="277"/>
      <c r="F504" s="322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322"/>
      <c r="E505" s="277"/>
      <c r="F505" s="322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322"/>
      <c r="E506" s="277"/>
      <c r="F506" s="322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322"/>
      <c r="E507" s="277"/>
      <c r="F507" s="322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322"/>
      <c r="E508" s="277"/>
      <c r="F508" s="322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322"/>
      <c r="E509" s="277"/>
      <c r="F509" s="322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322"/>
      <c r="E510" s="277"/>
      <c r="F510" s="322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322"/>
      <c r="E511" s="277"/>
      <c r="F511" s="322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322"/>
      <c r="E512" s="277"/>
      <c r="F512" s="322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322"/>
      <c r="E513" s="277"/>
      <c r="F513" s="322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322"/>
      <c r="E514" s="277"/>
      <c r="F514" s="322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322"/>
      <c r="E515" s="277"/>
      <c r="F515" s="322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322"/>
      <c r="E516" s="277"/>
      <c r="F516" s="322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322"/>
      <c r="E517" s="277"/>
      <c r="F517" s="322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322"/>
      <c r="E518" s="277"/>
      <c r="F518" s="322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322"/>
      <c r="E519" s="277"/>
      <c r="F519" s="322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322"/>
      <c r="E520" s="277"/>
      <c r="F520" s="322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322"/>
      <c r="E521" s="277"/>
      <c r="F521" s="322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322"/>
      <c r="E522" s="277"/>
      <c r="F522" s="322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322"/>
      <c r="E523" s="277"/>
      <c r="F523" s="322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322"/>
      <c r="E524" s="277"/>
      <c r="F524" s="322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322"/>
      <c r="E525" s="277"/>
      <c r="F525" s="322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322"/>
      <c r="E526" s="277"/>
      <c r="F526" s="322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322"/>
      <c r="E527" s="277"/>
      <c r="F527" s="322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322"/>
      <c r="E528" s="277"/>
      <c r="F528" s="322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322"/>
      <c r="E529" s="277"/>
      <c r="F529" s="322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322"/>
      <c r="E530" s="277"/>
      <c r="F530" s="322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322"/>
      <c r="E531" s="277"/>
      <c r="F531" s="322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322"/>
      <c r="E532" s="277"/>
      <c r="F532" s="322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322"/>
      <c r="E533" s="277"/>
      <c r="F533" s="322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322"/>
      <c r="E534" s="277"/>
      <c r="F534" s="322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322"/>
      <c r="E535" s="277"/>
      <c r="F535" s="322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322"/>
      <c r="E536" s="277"/>
      <c r="F536" s="322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322"/>
      <c r="E537" s="277"/>
      <c r="F537" s="322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322"/>
      <c r="E538" s="277"/>
      <c r="F538" s="322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322"/>
      <c r="E539" s="277"/>
      <c r="F539" s="322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322"/>
      <c r="E540" s="277"/>
      <c r="F540" s="322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322"/>
      <c r="E541" s="277"/>
      <c r="F541" s="322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322"/>
      <c r="E542" s="277"/>
      <c r="F542" s="322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322"/>
      <c r="E543" s="277"/>
      <c r="F543" s="322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322"/>
      <c r="E544" s="277"/>
      <c r="F544" s="322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322"/>
      <c r="E545" s="277"/>
      <c r="F545" s="322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322"/>
      <c r="E546" s="277"/>
      <c r="F546" s="322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322"/>
      <c r="E547" s="277"/>
      <c r="F547" s="322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322"/>
      <c r="E548" s="277"/>
      <c r="F548" s="322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322"/>
      <c r="E549" s="277"/>
      <c r="F549" s="322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322"/>
      <c r="E550" s="277"/>
      <c r="F550" s="322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322"/>
      <c r="E551" s="277"/>
      <c r="F551" s="322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322"/>
      <c r="E552" s="277"/>
      <c r="F552" s="322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322"/>
      <c r="E553" s="277"/>
      <c r="F553" s="322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322"/>
      <c r="E554" s="277"/>
      <c r="F554" s="322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322"/>
      <c r="E555" s="277"/>
      <c r="F555" s="322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322"/>
      <c r="E556" s="277"/>
      <c r="F556" s="322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322"/>
      <c r="E557" s="277"/>
      <c r="F557" s="322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322"/>
      <c r="E558" s="277"/>
      <c r="F558" s="322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322"/>
      <c r="E559" s="277"/>
      <c r="F559" s="322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322"/>
      <c r="E560" s="277"/>
      <c r="F560" s="322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322"/>
      <c r="E561" s="277"/>
      <c r="F561" s="322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322"/>
      <c r="E562" s="277"/>
      <c r="F562" s="322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322"/>
      <c r="E563" s="277"/>
      <c r="F563" s="322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322"/>
      <c r="E564" s="277"/>
      <c r="F564" s="322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322"/>
      <c r="E565" s="277"/>
      <c r="F565" s="322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322"/>
      <c r="E566" s="277"/>
      <c r="F566" s="322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322"/>
      <c r="E567" s="277"/>
      <c r="F567" s="322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322"/>
      <c r="E568" s="277"/>
      <c r="F568" s="322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322"/>
      <c r="E569" s="277"/>
      <c r="F569" s="322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322"/>
      <c r="E570" s="277"/>
      <c r="F570" s="322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322"/>
      <c r="E571" s="277"/>
      <c r="F571" s="322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322"/>
      <c r="E572" s="277"/>
      <c r="F572" s="322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322"/>
      <c r="E573" s="277"/>
      <c r="F573" s="322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322"/>
      <c r="E574" s="277"/>
      <c r="F574" s="322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322"/>
      <c r="E575" s="277"/>
      <c r="F575" s="322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322"/>
      <c r="E576" s="277"/>
      <c r="F576" s="322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322"/>
      <c r="E577" s="277"/>
      <c r="F577" s="322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322"/>
      <c r="E578" s="277"/>
      <c r="F578" s="322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322"/>
      <c r="E579" s="277"/>
      <c r="F579" s="322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 link="1"/>
  <mergeCells count="64">
    <mergeCell ref="A1:S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K9:K10"/>
    <mergeCell ref="L9:L10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25:J25"/>
    <mergeCell ref="I26:J26"/>
    <mergeCell ref="C7:C8"/>
    <mergeCell ref="G7:G8"/>
    <mergeCell ref="C9:C10"/>
    <mergeCell ref="G9:G10"/>
    <mergeCell ref="I19:J19"/>
    <mergeCell ref="I20:J20"/>
    <mergeCell ref="I21:J21"/>
    <mergeCell ref="I22:J22"/>
    <mergeCell ref="I23:J23"/>
    <mergeCell ref="I24:J24"/>
    <mergeCell ref="I9:J10"/>
    <mergeCell ref="H11:H12"/>
    <mergeCell ref="I11:J12"/>
  </mergeCells>
  <conditionalFormatting sqref="A56:A57 A5:A6 A9 A13 A20:A22 A24:A26 A28:A30 A32:A34 A36:A38 A40:A42 A44:A46 A48:A50 A52:A54 A15 A17">
    <cfRule type="expression" dxfId="286" priority="25" stopIfTrue="1">
      <formula>IF(AND($C$5=3,$C$6=3,#REF!=3,$C$7=3),1,0)</formula>
    </cfRule>
  </conditionalFormatting>
  <conditionalFormatting sqref="B6 B27:L27 B31:L32 B36:L37 B41:L42 B46:L47 B51:L52 B56:L57 I26 I7 K7:L7 I13 I21:I22 K21:L22 K26:L26 B5:D5 G5:L5 L9 L13 L15">
    <cfRule type="expression" dxfId="285" priority="26" stopIfTrue="1">
      <formula>IF(AND($C$5=3,$C$6=3,#REF!=3,$C$7=3),1,0)</formula>
    </cfRule>
  </conditionalFormatting>
  <conditionalFormatting sqref="I11 L11">
    <cfRule type="expression" dxfId="284" priority="23" stopIfTrue="1">
      <formula>IF(AND($C$5=3,$C$6=3,#REF!=3,$C$7=3),1,0)</formula>
    </cfRule>
  </conditionalFormatting>
  <conditionalFormatting sqref="I19 L17 K19:L19">
    <cfRule type="expression" dxfId="283" priority="22" stopIfTrue="1">
      <formula>IF(AND($C$5=3,$C$6=3,#REF!=3,$C$7=3),1,0)</formula>
    </cfRule>
  </conditionalFormatting>
  <conditionalFormatting sqref="I20 K20:L20">
    <cfRule type="expression" dxfId="282" priority="21" stopIfTrue="1">
      <formula>IF(AND($C$5=3,$C$6=3,#REF!=3,$C$7=3),1,0)</formula>
    </cfRule>
  </conditionalFormatting>
  <conditionalFormatting sqref="I23:I24 K23:L24">
    <cfRule type="expression" dxfId="281" priority="20" stopIfTrue="1">
      <formula>IF(AND($C$5=3,$C$6=3,#REF!=3,$C$7=3),1,0)</formula>
    </cfRule>
  </conditionalFormatting>
  <conditionalFormatting sqref="I25 K25:L25">
    <cfRule type="expression" dxfId="280" priority="19" stopIfTrue="1">
      <formula>IF(AND($C$5=3,$C$6=3,#REF!=3,$C$7=3),1,0)</formula>
    </cfRule>
  </conditionalFormatting>
  <conditionalFormatting sqref="B28:L29">
    <cfRule type="expression" dxfId="279" priority="18" stopIfTrue="1">
      <formula>IF(AND($C$5=3,$C$6=3,#REF!=3,$C$7=3),1,0)</formula>
    </cfRule>
  </conditionalFormatting>
  <conditionalFormatting sqref="B30:L30">
    <cfRule type="expression" dxfId="278" priority="17" stopIfTrue="1">
      <formula>IF(AND($C$5=3,$C$6=3,#REF!=3,$C$7=3),1,0)</formula>
    </cfRule>
  </conditionalFormatting>
  <conditionalFormatting sqref="B33:L34">
    <cfRule type="expression" dxfId="277" priority="16" stopIfTrue="1">
      <formula>IF(AND($C$5=3,$C$6=3,#REF!=3,$C$7=3),1,0)</formula>
    </cfRule>
  </conditionalFormatting>
  <conditionalFormatting sqref="B35:L35">
    <cfRule type="expression" dxfId="276" priority="15" stopIfTrue="1">
      <formula>IF(AND($C$5=3,$C$6=3,#REF!=3,$C$7=3),1,0)</formula>
    </cfRule>
  </conditionalFormatting>
  <conditionalFormatting sqref="B38:L39">
    <cfRule type="expression" dxfId="275" priority="14" stopIfTrue="1">
      <formula>IF(AND($C$5=3,$C$6=3,#REF!=3,$C$7=3),1,0)</formula>
    </cfRule>
  </conditionalFormatting>
  <conditionalFormatting sqref="B40:L40">
    <cfRule type="expression" dxfId="274" priority="13" stopIfTrue="1">
      <formula>IF(AND($C$5=3,$C$6=3,#REF!=3,$C$7=3),1,0)</formula>
    </cfRule>
  </conditionalFormatting>
  <conditionalFormatting sqref="B43:L44">
    <cfRule type="expression" dxfId="273" priority="12" stopIfTrue="1">
      <formula>IF(AND($C$5=3,$C$6=3,#REF!=3,$C$7=3),1,0)</formula>
    </cfRule>
  </conditionalFormatting>
  <conditionalFormatting sqref="B45:L45">
    <cfRule type="expression" dxfId="272" priority="11" stopIfTrue="1">
      <formula>IF(AND($C$5=3,$C$6=3,#REF!=3,$C$7=3),1,0)</formula>
    </cfRule>
  </conditionalFormatting>
  <conditionalFormatting sqref="B48:L49">
    <cfRule type="expression" dxfId="271" priority="10" stopIfTrue="1">
      <formula>IF(AND($C$5=3,$C$6=3,#REF!=3,$C$7=3),1,0)</formula>
    </cfRule>
  </conditionalFormatting>
  <conditionalFormatting sqref="B50:L50">
    <cfRule type="expression" dxfId="270" priority="9" stopIfTrue="1">
      <formula>IF(AND($C$5=3,$C$6=3,#REF!=3,$C$7=3),1,0)</formula>
    </cfRule>
  </conditionalFormatting>
  <conditionalFormatting sqref="B53:L54">
    <cfRule type="expression" dxfId="269" priority="8" stopIfTrue="1">
      <formula>IF(AND($C$5=3,$C$6=3,#REF!=3,$C$7=3),1,0)</formula>
    </cfRule>
  </conditionalFormatting>
  <conditionalFormatting sqref="B55:L55">
    <cfRule type="expression" dxfId="268" priority="7" stopIfTrue="1">
      <formula>IF(AND($C$5=3,$C$6=3,#REF!=3,$C$7=3),1,0)</formula>
    </cfRule>
  </conditionalFormatting>
  <conditionalFormatting sqref="I17">
    <cfRule type="expression" dxfId="267" priority="6" stopIfTrue="1">
      <formula>IF(AND($C$5=3,$C$6=3,#REF!=3,$C$7=3),1,0)</formula>
    </cfRule>
  </conditionalFormatting>
  <conditionalFormatting sqref="K11 K13 K15 K17">
    <cfRule type="expression" dxfId="266" priority="5" stopIfTrue="1">
      <formula>IF(AND($C$5=3,$C$6=3,#REF!=3,$C$7=3),1,0)</formula>
    </cfRule>
  </conditionalFormatting>
  <conditionalFormatting sqref="I15">
    <cfRule type="expression" dxfId="265" priority="4" stopIfTrue="1">
      <formula>IF(AND($C$5=3,$C$6=3,#REF!=3,$C$7=3),1,0)</formula>
    </cfRule>
  </conditionalFormatting>
  <conditionalFormatting sqref="K9">
    <cfRule type="expression" dxfId="264" priority="2" stopIfTrue="1">
      <formula>IF(AND($C$5=3,$C$6=3,#REF!=3,$C$7=3),1,0)</formula>
    </cfRule>
  </conditionalFormatting>
  <conditionalFormatting sqref="I9">
    <cfRule type="expression" dxfId="263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452" t="s">
        <v>112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155"/>
    </row>
    <row r="2" spans="1:20" s="156" customFormat="1" ht="35.1" customHeight="1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387" t="s">
        <v>12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9"/>
      <c r="P4" s="455" t="s">
        <v>113</v>
      </c>
      <c r="Q4" s="456"/>
      <c r="R4" s="456"/>
      <c r="S4" s="457"/>
    </row>
    <row r="5" spans="1:20" ht="13.5" thickBot="1" x14ac:dyDescent="0.25">
      <c r="B5" s="212"/>
      <c r="C5" s="213"/>
      <c r="D5" s="213"/>
      <c r="E5" s="213"/>
      <c r="F5" s="213"/>
      <c r="G5" s="229" t="s">
        <v>58</v>
      </c>
      <c r="H5" s="454" t="s">
        <v>59</v>
      </c>
      <c r="I5" s="454"/>
      <c r="J5" s="454" t="s">
        <v>60</v>
      </c>
      <c r="K5" s="454"/>
      <c r="L5" s="377" t="s">
        <v>102</v>
      </c>
      <c r="M5" s="377"/>
      <c r="N5" s="223" t="s">
        <v>111</v>
      </c>
      <c r="P5" s="458"/>
      <c r="Q5" s="459"/>
      <c r="R5" s="459"/>
      <c r="S5" s="460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8" t="s">
        <v>130</v>
      </c>
      <c r="H6" s="441" t="s">
        <v>147</v>
      </c>
      <c r="I6" s="441"/>
      <c r="J6" s="442">
        <v>0.33333333333333331</v>
      </c>
      <c r="K6" s="442"/>
      <c r="L6" s="371"/>
      <c r="M6" s="371"/>
      <c r="N6" s="222" t="s">
        <v>143</v>
      </c>
      <c r="O6" s="161"/>
      <c r="P6" s="212"/>
      <c r="Q6" s="213"/>
      <c r="R6" s="214"/>
      <c r="S6" s="215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8" t="s">
        <v>130</v>
      </c>
      <c r="H7" s="441" t="s">
        <v>132</v>
      </c>
      <c r="I7" s="441"/>
      <c r="J7" s="442">
        <v>0.41666666666666669</v>
      </c>
      <c r="K7" s="442"/>
      <c r="L7" s="371" t="s">
        <v>144</v>
      </c>
      <c r="M7" s="371"/>
      <c r="N7" s="222" t="s">
        <v>143</v>
      </c>
      <c r="O7" s="151"/>
      <c r="P7" s="206"/>
      <c r="Q7" s="369" t="s">
        <v>115</v>
      </c>
      <c r="R7" s="369"/>
      <c r="S7" s="207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8" t="s">
        <v>128</v>
      </c>
      <c r="H8" s="441" t="s">
        <v>133</v>
      </c>
      <c r="I8" s="441"/>
      <c r="J8" s="442">
        <v>0.54166666666666663</v>
      </c>
      <c r="K8" s="442"/>
      <c r="L8" s="371"/>
      <c r="M8" s="371"/>
      <c r="N8" s="222" t="s">
        <v>143</v>
      </c>
      <c r="O8" s="152"/>
      <c r="P8" s="208"/>
      <c r="Q8" s="48"/>
      <c r="R8" s="62"/>
      <c r="S8" s="209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8" t="s">
        <v>130</v>
      </c>
      <c r="H9" s="441" t="s">
        <v>134</v>
      </c>
      <c r="I9" s="441"/>
      <c r="J9" s="442">
        <v>0.41666666666666669</v>
      </c>
      <c r="K9" s="442"/>
      <c r="L9" s="371"/>
      <c r="M9" s="371"/>
      <c r="N9" s="222" t="s">
        <v>145</v>
      </c>
      <c r="O9" s="161"/>
      <c r="P9" s="206"/>
      <c r="Q9" s="369" t="s">
        <v>118</v>
      </c>
      <c r="R9" s="369"/>
      <c r="S9" s="207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8" t="s">
        <v>131</v>
      </c>
      <c r="H10" s="441" t="s">
        <v>136</v>
      </c>
      <c r="I10" s="441"/>
      <c r="J10" s="442">
        <v>0.33333333333333331</v>
      </c>
      <c r="K10" s="442"/>
      <c r="L10" s="371"/>
      <c r="M10" s="371"/>
      <c r="N10" s="222" t="s">
        <v>145</v>
      </c>
      <c r="O10" s="161"/>
      <c r="P10" s="208"/>
      <c r="Q10" s="48"/>
      <c r="R10" s="62"/>
      <c r="S10" s="209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8" t="s">
        <v>129</v>
      </c>
      <c r="H11" s="441" t="s">
        <v>135</v>
      </c>
      <c r="I11" s="441"/>
      <c r="J11" s="442">
        <v>0.625</v>
      </c>
      <c r="K11" s="442"/>
      <c r="L11" s="371"/>
      <c r="M11" s="371"/>
      <c r="N11" s="222" t="s">
        <v>143</v>
      </c>
      <c r="O11" s="161"/>
      <c r="P11" s="206"/>
      <c r="Q11" s="369" t="s">
        <v>120</v>
      </c>
      <c r="R11" s="369"/>
      <c r="S11" s="207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8" t="s">
        <v>129</v>
      </c>
      <c r="H12" s="441" t="s">
        <v>148</v>
      </c>
      <c r="I12" s="441"/>
      <c r="J12" s="442">
        <v>0.66666666666666663</v>
      </c>
      <c r="K12" s="442"/>
      <c r="L12" s="371"/>
      <c r="M12" s="371"/>
      <c r="N12" s="222" t="s">
        <v>145</v>
      </c>
      <c r="O12" s="161"/>
      <c r="P12" s="208"/>
      <c r="Q12" s="48"/>
      <c r="R12" s="62"/>
      <c r="S12" s="209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8" t="s">
        <v>130</v>
      </c>
      <c r="H13" s="441" t="s">
        <v>149</v>
      </c>
      <c r="I13" s="441"/>
      <c r="J13" s="442">
        <v>0.54166666666666663</v>
      </c>
      <c r="K13" s="442"/>
      <c r="L13" s="371"/>
      <c r="M13" s="371"/>
      <c r="N13" s="222" t="s">
        <v>143</v>
      </c>
      <c r="O13" s="161"/>
      <c r="P13" s="206"/>
      <c r="Q13" s="369" t="s">
        <v>122</v>
      </c>
      <c r="R13" s="369"/>
      <c r="S13" s="207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8" t="s">
        <v>128</v>
      </c>
      <c r="H14" s="443" t="s">
        <v>137</v>
      </c>
      <c r="I14" s="444"/>
      <c r="J14" s="445">
        <v>0.54166666666666663</v>
      </c>
      <c r="K14" s="446"/>
      <c r="L14" s="447"/>
      <c r="M14" s="448"/>
      <c r="N14" s="222" t="s">
        <v>143</v>
      </c>
      <c r="O14" s="161"/>
      <c r="P14" s="208"/>
      <c r="Q14" s="48"/>
      <c r="R14" s="62"/>
      <c r="S14" s="209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8" t="s">
        <v>131</v>
      </c>
      <c r="H15" s="441" t="s">
        <v>137</v>
      </c>
      <c r="I15" s="441"/>
      <c r="J15" s="442">
        <v>0.54166666666666663</v>
      </c>
      <c r="K15" s="442"/>
      <c r="L15" s="371"/>
      <c r="M15" s="371"/>
      <c r="N15" s="222" t="s">
        <v>143</v>
      </c>
      <c r="O15" s="161"/>
      <c r="P15" s="206"/>
      <c r="Q15" s="369" t="s">
        <v>125</v>
      </c>
      <c r="R15" s="369"/>
      <c r="S15" s="207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8" t="s">
        <v>130</v>
      </c>
      <c r="H16" s="441" t="s">
        <v>138</v>
      </c>
      <c r="I16" s="441"/>
      <c r="J16" s="442">
        <v>0.41666666666666669</v>
      </c>
      <c r="K16" s="442"/>
      <c r="L16" s="371"/>
      <c r="M16" s="371"/>
      <c r="N16" s="222" t="s">
        <v>145</v>
      </c>
      <c r="O16" s="161"/>
      <c r="P16" s="208"/>
      <c r="Q16" s="48"/>
      <c r="R16" s="62"/>
      <c r="S16" s="209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8" t="s">
        <v>130</v>
      </c>
      <c r="H17" s="441" t="s">
        <v>140</v>
      </c>
      <c r="I17" s="441"/>
      <c r="J17" s="442">
        <v>0.41666666666666669</v>
      </c>
      <c r="K17" s="442"/>
      <c r="L17" s="371"/>
      <c r="M17" s="371"/>
      <c r="N17" s="222" t="s">
        <v>143</v>
      </c>
      <c r="O17" s="161"/>
      <c r="P17" s="206"/>
      <c r="Q17" s="369" t="s">
        <v>142</v>
      </c>
      <c r="R17" s="369"/>
      <c r="S17" s="207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8" t="s">
        <v>129</v>
      </c>
      <c r="H18" s="441" t="s">
        <v>139</v>
      </c>
      <c r="I18" s="441"/>
      <c r="J18" s="442">
        <v>0.58333333333333337</v>
      </c>
      <c r="K18" s="442"/>
      <c r="L18" s="371"/>
      <c r="M18" s="371"/>
      <c r="N18" s="222" t="s">
        <v>143</v>
      </c>
      <c r="O18" s="161"/>
      <c r="P18" s="208"/>
      <c r="Q18" s="48"/>
      <c r="R18" s="62"/>
      <c r="S18" s="209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8" t="s">
        <v>129</v>
      </c>
      <c r="H19" s="441" t="s">
        <v>146</v>
      </c>
      <c r="I19" s="441"/>
      <c r="J19" s="442">
        <v>0.41666666666666669</v>
      </c>
      <c r="K19" s="442"/>
      <c r="L19" s="371"/>
      <c r="M19" s="371"/>
      <c r="N19" s="222" t="s">
        <v>143</v>
      </c>
      <c r="O19" s="161"/>
      <c r="P19" s="210"/>
      <c r="Q19" s="437"/>
      <c r="R19" s="437"/>
      <c r="S19" s="211"/>
    </row>
    <row r="20" spans="1:26" ht="17.850000000000001" customHeight="1" thickBot="1" x14ac:dyDescent="0.25">
      <c r="A20" s="195">
        <v>15</v>
      </c>
      <c r="B20" s="230" t="str">
        <f ca="1">CELL("CONTENIDO",Q13)</f>
        <v>MULAX F.C.</v>
      </c>
      <c r="C20" s="231">
        <v>3</v>
      </c>
      <c r="D20" s="232" t="s">
        <v>13</v>
      </c>
      <c r="E20" s="231">
        <v>0</v>
      </c>
      <c r="F20" s="233" t="str">
        <f ca="1">CELL("CONTENIDO",Q15)</f>
        <v>KHAREBERG F.C.</v>
      </c>
      <c r="G20" s="234" t="s">
        <v>129</v>
      </c>
      <c r="H20" s="438" t="s">
        <v>141</v>
      </c>
      <c r="I20" s="438"/>
      <c r="J20" s="439">
        <v>0.66666666666666663</v>
      </c>
      <c r="K20" s="439"/>
      <c r="L20" s="440"/>
      <c r="M20" s="440"/>
      <c r="N20" s="235" t="s">
        <v>145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7"/>
      <c r="C21" s="218"/>
      <c r="D21" s="217"/>
      <c r="E21" s="218"/>
      <c r="F21" s="217"/>
      <c r="G21" s="219"/>
      <c r="H21" s="435"/>
      <c r="I21" s="435"/>
      <c r="J21" s="436"/>
      <c r="K21" s="436"/>
      <c r="L21" s="362"/>
      <c r="M21" s="362"/>
      <c r="N21" s="220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7"/>
      <c r="C22" s="218"/>
      <c r="D22" s="217"/>
      <c r="E22" s="218"/>
      <c r="F22" s="217"/>
      <c r="G22" s="219"/>
      <c r="H22" s="435"/>
      <c r="I22" s="435"/>
      <c r="J22" s="436"/>
      <c r="K22" s="436"/>
      <c r="L22" s="362"/>
      <c r="M22" s="362"/>
      <c r="N22" s="220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7"/>
      <c r="C23" s="218"/>
      <c r="D23" s="217"/>
      <c r="E23" s="218"/>
      <c r="F23" s="217"/>
      <c r="G23" s="219"/>
      <c r="H23" s="435"/>
      <c r="I23" s="435"/>
      <c r="J23" s="436"/>
      <c r="K23" s="436"/>
      <c r="L23" s="362"/>
      <c r="M23" s="362"/>
      <c r="N23" s="220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7"/>
      <c r="C24" s="218"/>
      <c r="D24" s="217"/>
      <c r="E24" s="218"/>
      <c r="F24" s="217"/>
      <c r="G24" s="219"/>
      <c r="H24" s="435"/>
      <c r="I24" s="435"/>
      <c r="J24" s="436"/>
      <c r="K24" s="436"/>
      <c r="L24" s="362"/>
      <c r="M24" s="362"/>
      <c r="N24" s="220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7"/>
      <c r="C25" s="218"/>
      <c r="D25" s="217"/>
      <c r="E25" s="218"/>
      <c r="F25" s="217"/>
      <c r="G25" s="219"/>
      <c r="H25" s="435"/>
      <c r="I25" s="435"/>
      <c r="J25" s="436"/>
      <c r="K25" s="436"/>
      <c r="L25" s="362"/>
      <c r="M25" s="362"/>
      <c r="N25" s="220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7"/>
      <c r="C26" s="218"/>
      <c r="D26" s="217"/>
      <c r="E26" s="218"/>
      <c r="F26" s="217"/>
      <c r="G26" s="219"/>
      <c r="H26" s="435"/>
      <c r="I26" s="435"/>
      <c r="J26" s="436"/>
      <c r="K26" s="436"/>
      <c r="L26" s="362"/>
      <c r="M26" s="362"/>
      <c r="N26" s="220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1"/>
      <c r="M27" s="221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449" t="s">
        <v>28</v>
      </c>
      <c r="H29" s="450"/>
      <c r="I29" s="450"/>
      <c r="J29" s="450"/>
      <c r="K29" s="450"/>
      <c r="L29" s="450"/>
      <c r="M29" s="450"/>
      <c r="N29" s="450"/>
      <c r="O29" s="451"/>
      <c r="Q29" s="161"/>
      <c r="R29" s="161"/>
    </row>
    <row r="30" spans="1:26" ht="17.850000000000001" customHeight="1" x14ac:dyDescent="0.2">
      <c r="G30" s="197" t="s">
        <v>97</v>
      </c>
      <c r="H30" s="198" t="s">
        <v>98</v>
      </c>
      <c r="I30" s="198" t="s">
        <v>99</v>
      </c>
      <c r="J30" s="198" t="s">
        <v>100</v>
      </c>
      <c r="K30" s="198" t="s">
        <v>101</v>
      </c>
      <c r="L30" s="198" t="s">
        <v>31</v>
      </c>
      <c r="M30" s="198" t="s">
        <v>32</v>
      </c>
      <c r="N30" s="198" t="s">
        <v>33</v>
      </c>
      <c r="O30" s="199" t="s">
        <v>34</v>
      </c>
      <c r="Q30" s="161"/>
      <c r="R30" s="161"/>
    </row>
    <row r="31" spans="1:26" ht="17.850000000000001" customHeight="1" x14ac:dyDescent="0.2">
      <c r="F31" s="170" t="s">
        <v>103</v>
      </c>
      <c r="G31" s="236" t="e">
        <f ca="1">calculoC!F63</f>
        <v>#REF!</v>
      </c>
      <c r="H31" s="226" t="e">
        <f>calculoB!G69</f>
        <v>#REF!</v>
      </c>
      <c r="I31" s="226">
        <v>4</v>
      </c>
      <c r="J31" s="226" t="e">
        <f>calculoB!I69</f>
        <v>#REF!</v>
      </c>
      <c r="K31" s="226">
        <v>0</v>
      </c>
      <c r="L31" s="226">
        <v>20</v>
      </c>
      <c r="M31" s="226">
        <v>8</v>
      </c>
      <c r="N31" s="226">
        <f>L31-M31</f>
        <v>12</v>
      </c>
      <c r="O31" s="237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103</v>
      </c>
      <c r="G32" s="236" t="e">
        <f ca="1">calculoC!F64</f>
        <v>#REF!</v>
      </c>
      <c r="H32" s="226">
        <v>5</v>
      </c>
      <c r="I32" s="226">
        <v>4</v>
      </c>
      <c r="J32" s="226">
        <v>1</v>
      </c>
      <c r="K32" s="226">
        <v>0</v>
      </c>
      <c r="L32" s="226">
        <v>12</v>
      </c>
      <c r="M32" s="226">
        <v>2</v>
      </c>
      <c r="N32" s="226">
        <f>L32-M32</f>
        <v>10</v>
      </c>
      <c r="O32" s="237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103</v>
      </c>
      <c r="G33" s="201" t="s">
        <v>115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0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1" t="s">
        <v>122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0">
        <v>9</v>
      </c>
      <c r="P34" s="82"/>
      <c r="Q34" s="161"/>
      <c r="R34" s="161"/>
      <c r="S34" s="82"/>
    </row>
    <row r="35" spans="2:19" ht="17.850000000000001" customHeight="1" x14ac:dyDescent="0.2">
      <c r="G35" s="201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0">
        <v>7</v>
      </c>
      <c r="Q35" s="161"/>
      <c r="R35" s="161"/>
    </row>
    <row r="36" spans="2:19" ht="17.850000000000001" customHeight="1" thickBot="1" x14ac:dyDescent="0.25">
      <c r="G36" s="201" t="e">
        <f ca="1">calculoC!F69</f>
        <v>#REF!</v>
      </c>
      <c r="H36" s="202" t="e">
        <f>calculoB!G75</f>
        <v>#REF!</v>
      </c>
      <c r="I36" s="202" t="e">
        <f>calculoB!H75</f>
        <v>#REF!</v>
      </c>
      <c r="J36" s="202" t="e">
        <f>calculoB!I75</f>
        <v>#REF!</v>
      </c>
      <c r="K36" s="202" t="e">
        <f>calculoB!J75</f>
        <v>#REF!</v>
      </c>
      <c r="L36" s="202">
        <v>1</v>
      </c>
      <c r="M36" s="202">
        <v>16</v>
      </c>
      <c r="N36" s="202">
        <f>L36-M36</f>
        <v>-15</v>
      </c>
      <c r="O36" s="203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H6:I6"/>
    <mergeCell ref="J6:K6"/>
    <mergeCell ref="L5:M5"/>
    <mergeCell ref="L6:M6"/>
    <mergeCell ref="H12:I12"/>
    <mergeCell ref="J12:K12"/>
    <mergeCell ref="L12:M12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18:I18"/>
    <mergeCell ref="J18:K18"/>
    <mergeCell ref="L18:M18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</mergeCells>
  <phoneticPr fontId="16" type="noConversion"/>
  <conditionalFormatting sqref="F31:F34">
    <cfRule type="expression" dxfId="262" priority="258" stopIfTrue="1">
      <formula>IF(AND($H$31=3,$H$32=3,$H$33=3,$H$34=3),1,0)</formula>
    </cfRule>
  </conditionalFormatting>
  <conditionalFormatting sqref="G31:O36">
    <cfRule type="expression" dxfId="261" priority="259" stopIfTrue="1">
      <formula>IF(AND($H$31=3,$H$32=3,$H$33=3,$H$34=3),1,0)</formula>
    </cfRule>
  </conditionalFormatting>
  <conditionalFormatting sqref="C7:E7 L7:M7">
    <cfRule type="expression" dxfId="260" priority="260" stopIfTrue="1">
      <formula>IF(OR($L$7="en juego",$L$7="hoy!"),1,0)</formula>
    </cfRule>
  </conditionalFormatting>
  <conditionalFormatting sqref="C7:C11 E7:E11 C21:C26 E21:E26 E14:E16 C14:C16">
    <cfRule type="expression" dxfId="259" priority="261" stopIfTrue="1">
      <formula>IF(OR($L$6="en juego",$L$6="hoy!"),1,0)</formula>
    </cfRule>
  </conditionalFormatting>
  <conditionalFormatting sqref="C8:E8 L8:M8">
    <cfRule type="expression" dxfId="258" priority="262" stopIfTrue="1">
      <formula>IF(OR($L$8="en juego",$L$8="hoy!"),1,0)</formula>
    </cfRule>
  </conditionalFormatting>
  <conditionalFormatting sqref="C9:E9 L9:M9">
    <cfRule type="expression" dxfId="257" priority="263" stopIfTrue="1">
      <formula>IF(OR($L$9="en juego",$L$9="hoy!"),1,0)</formula>
    </cfRule>
  </conditionalFormatting>
  <conditionalFormatting sqref="C10:E10 L10:M11">
    <cfRule type="expression" dxfId="256" priority="264" stopIfTrue="1">
      <formula>IF(OR($L$10="en juego",$L$10="hoy!"),1,0)</formula>
    </cfRule>
  </conditionalFormatting>
  <conditionalFormatting sqref="C11:E11 L15:M16 C21:E26 L21:M26 C14:E16">
    <cfRule type="expression" dxfId="255" priority="265" stopIfTrue="1">
      <formula>IF(OR($L$11="en juego",$L$11="hoy!"),1,0)</formula>
    </cfRule>
  </conditionalFormatting>
  <conditionalFormatting sqref="B21:B26">
    <cfRule type="expression" dxfId="254" priority="226" stopIfTrue="1">
      <formula>IF(OR($L$6="en juego",$L$6="hoy!"),1,0)</formula>
    </cfRule>
  </conditionalFormatting>
  <conditionalFormatting sqref="F21:F26">
    <cfRule type="expression" dxfId="253" priority="219" stopIfTrue="1">
      <formula>IF(OR($L$6="en juego",$L$6="hoy!"),1,0)</formula>
    </cfRule>
  </conditionalFormatting>
  <conditionalFormatting sqref="G21:G26">
    <cfRule type="expression" dxfId="252" priority="218" stopIfTrue="1">
      <formula>IF(OR($L$6="en juego",$L$6="hoy!"),1,0)</formula>
    </cfRule>
  </conditionalFormatting>
  <conditionalFormatting sqref="G21:G26">
    <cfRule type="expression" dxfId="251" priority="217" stopIfTrue="1">
      <formula>IF(OR($L$6="en juego",$L$6="hoy!"),1,0)</formula>
    </cfRule>
  </conditionalFormatting>
  <conditionalFormatting sqref="G21:G26">
    <cfRule type="expression" dxfId="250" priority="216" stopIfTrue="1">
      <formula>IF(OR($L$8="en juego",$L$8="hoy!"),1,0)</formula>
    </cfRule>
  </conditionalFormatting>
  <conditionalFormatting sqref="H21:I22 H25:I25 H8:I9 H11:I11">
    <cfRule type="expression" dxfId="249" priority="215" stopIfTrue="1">
      <formula>IF(OR($L$6="en juego",$L$6="hoy!"),1,0)</formula>
    </cfRule>
  </conditionalFormatting>
  <conditionalFormatting sqref="J8:K8 J21:K22">
    <cfRule type="expression" dxfId="248" priority="214" stopIfTrue="1">
      <formula>IF(OR($L$6="en juego",$L$6="hoy!"),1,0)</formula>
    </cfRule>
  </conditionalFormatting>
  <conditionalFormatting sqref="N21:N26 N7:N11 N14:N16">
    <cfRule type="expression" dxfId="247" priority="199" stopIfTrue="1">
      <formula>IF(OR($L$11="en juego",$L$11="hoy!"),1,0)</formula>
    </cfRule>
  </conditionalFormatting>
  <conditionalFormatting sqref="N5">
    <cfRule type="expression" dxfId="246" priority="198" stopIfTrue="1">
      <formula>IF(OR($L$11="en juego",$L$11="hoy!"),1,0)</formula>
    </cfRule>
  </conditionalFormatting>
  <conditionalFormatting sqref="L14:M14">
    <cfRule type="expression" dxfId="245" priority="197" stopIfTrue="1">
      <formula>IF(OR($L$6="en juego",$L$6="hoy!"),1,0)</formula>
    </cfRule>
  </conditionalFormatting>
  <conditionalFormatting sqref="J24:K24">
    <cfRule type="expression" dxfId="244" priority="194" stopIfTrue="1">
      <formula>IF(OR($L$6="en juego",$L$6="hoy!"),1,0)</formula>
    </cfRule>
  </conditionalFormatting>
  <conditionalFormatting sqref="J25:K25">
    <cfRule type="expression" dxfId="243" priority="193" stopIfTrue="1">
      <formula>IF(OR($L$6="en juego",$L$6="hoy!"),1,0)</formula>
    </cfRule>
  </conditionalFormatting>
  <conditionalFormatting sqref="J26:K26">
    <cfRule type="expression" dxfId="242" priority="192" stopIfTrue="1">
      <formula>IF(OR($L$6="en juego",$L$6="hoy!"),1,0)</formula>
    </cfRule>
  </conditionalFormatting>
  <conditionalFormatting sqref="H24:I24">
    <cfRule type="expression" dxfId="241" priority="183" stopIfTrue="1">
      <formula>IF(OR($L$6="en juego",$L$6="hoy!"),1,0)</formula>
    </cfRule>
  </conditionalFormatting>
  <conditionalFormatting sqref="H26:I26">
    <cfRule type="expression" dxfId="240" priority="182" stopIfTrue="1">
      <formula>IF(OR($L$6="en juego",$L$6="hoy!"),1,0)</formula>
    </cfRule>
  </conditionalFormatting>
  <conditionalFormatting sqref="H23:I23">
    <cfRule type="expression" dxfId="239" priority="181" stopIfTrue="1">
      <formula>IF(OR($L$6="en juego",$L$6="hoy!"),1,0)</formula>
    </cfRule>
  </conditionalFormatting>
  <conditionalFormatting sqref="J23:K23">
    <cfRule type="expression" dxfId="238" priority="180" stopIfTrue="1">
      <formula>IF(OR($L$6="en juego",$L$6="hoy!"),1,0)</formula>
    </cfRule>
  </conditionalFormatting>
  <conditionalFormatting sqref="B8">
    <cfRule type="expression" dxfId="237" priority="178" stopIfTrue="1">
      <formula>IF(OR($L$6="en juego",$L$6="hoy!"),1,0)</formula>
    </cfRule>
  </conditionalFormatting>
  <conditionalFormatting sqref="B10">
    <cfRule type="expression" dxfId="236" priority="177" stopIfTrue="1">
      <formula>IF(OR($L$6="en juego",$L$6="hoy!"),1,0)</formula>
    </cfRule>
  </conditionalFormatting>
  <conditionalFormatting sqref="B7">
    <cfRule type="expression" dxfId="235" priority="176" stopIfTrue="1">
      <formula>IF(OR($L$6="en juego",$L$6="hoy!"),1,0)</formula>
    </cfRule>
  </conditionalFormatting>
  <conditionalFormatting sqref="B9">
    <cfRule type="expression" dxfId="234" priority="175" stopIfTrue="1">
      <formula>IF(OR($L$6="en juego",$L$6="hoy!"),1,0)</formula>
    </cfRule>
  </conditionalFormatting>
  <conditionalFormatting sqref="B11">
    <cfRule type="expression" dxfId="233" priority="174" stopIfTrue="1">
      <formula>IF(OR($L$6="en juego",$L$6="hoy!"),1,0)</formula>
    </cfRule>
  </conditionalFormatting>
  <conditionalFormatting sqref="B14:B16">
    <cfRule type="expression" dxfId="232" priority="173" stopIfTrue="1">
      <formula>IF(OR($L$6="en juego",$L$6="hoy!"),1,0)</formula>
    </cfRule>
  </conditionalFormatting>
  <conditionalFormatting sqref="F11">
    <cfRule type="expression" dxfId="231" priority="171" stopIfTrue="1">
      <formula>IF(OR($L$6="en juego",$L$6="hoy!"),1,0)</formula>
    </cfRule>
  </conditionalFormatting>
  <conditionalFormatting sqref="F9">
    <cfRule type="expression" dxfId="230" priority="170" stopIfTrue="1">
      <formula>IF(OR($L$6="en juego",$L$6="hoy!"),1,0)</formula>
    </cfRule>
  </conditionalFormatting>
  <conditionalFormatting sqref="F8">
    <cfRule type="expression" dxfId="229" priority="169" stopIfTrue="1">
      <formula>IF(OR($L$6="en juego",$L$6="hoy!"),1,0)</formula>
    </cfRule>
  </conditionalFormatting>
  <conditionalFormatting sqref="F10">
    <cfRule type="expression" dxfId="228" priority="168" stopIfTrue="1">
      <formula>IF(OR($L$6="en juego",$L$6="hoy!"),1,0)</formula>
    </cfRule>
  </conditionalFormatting>
  <conditionalFormatting sqref="F7">
    <cfRule type="expression" dxfId="227" priority="167" stopIfTrue="1">
      <formula>IF(OR($L$6="en juego",$L$6="hoy!"),1,0)</formula>
    </cfRule>
  </conditionalFormatting>
  <conditionalFormatting sqref="F14:F16">
    <cfRule type="expression" dxfId="226" priority="166" stopIfTrue="1">
      <formula>IF(OR($L$6="en juego",$L$6="hoy!"),1,0)</formula>
    </cfRule>
  </conditionalFormatting>
  <conditionalFormatting sqref="G7:G8">
    <cfRule type="expression" dxfId="225" priority="162" stopIfTrue="1">
      <formula>IF(OR($L$6="en juego",$L$6="hoy!"),1,0)</formula>
    </cfRule>
  </conditionalFormatting>
  <conditionalFormatting sqref="G7:G8">
    <cfRule type="expression" dxfId="224" priority="161" stopIfTrue="1">
      <formula>IF(OR($L$6="en juego",$L$6="hoy!"),1,0)</formula>
    </cfRule>
  </conditionalFormatting>
  <conditionalFormatting sqref="G7:G8">
    <cfRule type="expression" dxfId="223" priority="160" stopIfTrue="1">
      <formula>IF(OR($L$8="en juego",$L$8="hoy!"),1,0)</formula>
    </cfRule>
  </conditionalFormatting>
  <conditionalFormatting sqref="J7:K7">
    <cfRule type="expression" dxfId="222" priority="158" stopIfTrue="1">
      <formula>IF(OR($L$6="en juego",$L$6="hoy!"),1,0)</formula>
    </cfRule>
  </conditionalFormatting>
  <conditionalFormatting sqref="H7:I7">
    <cfRule type="expression" dxfId="221" priority="157" stopIfTrue="1">
      <formula>IF(OR($L$6="en juego",$L$6="hoy!"),1,0)</formula>
    </cfRule>
  </conditionalFormatting>
  <conditionalFormatting sqref="G9">
    <cfRule type="expression" dxfId="220" priority="156" stopIfTrue="1">
      <formula>IF(OR($L$6="en juego",$L$6="hoy!"),1,0)</formula>
    </cfRule>
  </conditionalFormatting>
  <conditionalFormatting sqref="G9">
    <cfRule type="expression" dxfId="219" priority="155" stopIfTrue="1">
      <formula>IF(OR($L$6="en juego",$L$6="hoy!"),1,0)</formula>
    </cfRule>
  </conditionalFormatting>
  <conditionalFormatting sqref="G9">
    <cfRule type="expression" dxfId="218" priority="154" stopIfTrue="1">
      <formula>IF(OR($L$8="en juego",$L$8="hoy!"),1,0)</formula>
    </cfRule>
  </conditionalFormatting>
  <conditionalFormatting sqref="J9:K9">
    <cfRule type="expression" dxfId="217" priority="153" stopIfTrue="1">
      <formula>IF(OR($L$6="en juego",$L$6="hoy!"),1,0)</formula>
    </cfRule>
  </conditionalFormatting>
  <conditionalFormatting sqref="J11:K11">
    <cfRule type="expression" dxfId="216" priority="147" stopIfTrue="1">
      <formula>IF(OR($L$6="en juego",$L$6="hoy!"),1,0)</formula>
    </cfRule>
  </conditionalFormatting>
  <conditionalFormatting sqref="G11">
    <cfRule type="expression" dxfId="215" priority="143" stopIfTrue="1">
      <formula>IF(OR($L$6="en juego",$L$6="hoy!"),1,0)</formula>
    </cfRule>
  </conditionalFormatting>
  <conditionalFormatting sqref="G11">
    <cfRule type="expression" dxfId="214" priority="142" stopIfTrue="1">
      <formula>IF(OR($L$6="en juego",$L$6="hoy!"),1,0)</formula>
    </cfRule>
  </conditionalFormatting>
  <conditionalFormatting sqref="G11">
    <cfRule type="expression" dxfId="213" priority="141" stopIfTrue="1">
      <formula>IF(OR($L$8="en juego",$L$8="hoy!"),1,0)</formula>
    </cfRule>
  </conditionalFormatting>
  <conditionalFormatting sqref="G14:I14">
    <cfRule type="expression" dxfId="212" priority="134" stopIfTrue="1">
      <formula>IF(OR($L$6="en juego",$L$6="hoy!"),1,0)</formula>
    </cfRule>
  </conditionalFormatting>
  <conditionalFormatting sqref="G14">
    <cfRule type="expression" dxfId="211" priority="130" stopIfTrue="1">
      <formula>IF(OR($L$6="en juego",$L$6="hoy!"),1,0)</formula>
    </cfRule>
  </conditionalFormatting>
  <conditionalFormatting sqref="G14">
    <cfRule type="expression" dxfId="210" priority="129" stopIfTrue="1">
      <formula>IF(OR($L$6="en juego",$L$6="hoy!"),1,0)</formula>
    </cfRule>
  </conditionalFormatting>
  <conditionalFormatting sqref="G14">
    <cfRule type="expression" dxfId="209" priority="128" stopIfTrue="1">
      <formula>IF(OR($L$8="en juego",$L$8="hoy!"),1,0)</formula>
    </cfRule>
  </conditionalFormatting>
  <conditionalFormatting sqref="J14:K14">
    <cfRule type="expression" dxfId="208" priority="124" stopIfTrue="1">
      <formula>IF(OR($L$6="en juego",$L$6="hoy!"),1,0)</formula>
    </cfRule>
  </conditionalFormatting>
  <conditionalFormatting sqref="H16:I16">
    <cfRule type="expression" dxfId="207" priority="123" stopIfTrue="1">
      <formula>IF(OR($L$6="en juego",$L$6="hoy!"),1,0)</formula>
    </cfRule>
  </conditionalFormatting>
  <conditionalFormatting sqref="G15">
    <cfRule type="expression" dxfId="206" priority="122" stopIfTrue="1">
      <formula>IF(OR($L$6="en juego",$L$6="hoy!"),1,0)</formula>
    </cfRule>
  </conditionalFormatting>
  <conditionalFormatting sqref="G15">
    <cfRule type="expression" dxfId="205" priority="121" stopIfTrue="1">
      <formula>IF(OR($L$6="en juego",$L$6="hoy!"),1,0)</formula>
    </cfRule>
  </conditionalFormatting>
  <conditionalFormatting sqref="G15">
    <cfRule type="expression" dxfId="204" priority="120" stopIfTrue="1">
      <formula>IF(OR($L$8="en juego",$L$8="hoy!"),1,0)</formula>
    </cfRule>
  </conditionalFormatting>
  <conditionalFormatting sqref="G16">
    <cfRule type="expression" dxfId="203" priority="119" stopIfTrue="1">
      <formula>IF(OR($L$6="en juego",$L$6="hoy!"),1,0)</formula>
    </cfRule>
  </conditionalFormatting>
  <conditionalFormatting sqref="G16">
    <cfRule type="expression" dxfId="202" priority="118" stopIfTrue="1">
      <formula>IF(OR($L$6="en juego",$L$6="hoy!"),1,0)</formula>
    </cfRule>
  </conditionalFormatting>
  <conditionalFormatting sqref="G16">
    <cfRule type="expression" dxfId="201" priority="117" stopIfTrue="1">
      <formula>IF(OR($L$8="en juego",$L$8="hoy!"),1,0)</formula>
    </cfRule>
  </conditionalFormatting>
  <conditionalFormatting sqref="J16:K16">
    <cfRule type="expression" dxfId="200" priority="113" stopIfTrue="1">
      <formula>IF(OR($L$6="en juego",$L$6="hoy!"),1,0)</formula>
    </cfRule>
  </conditionalFormatting>
  <conditionalFormatting sqref="H10:I10">
    <cfRule type="expression" dxfId="199" priority="94" stopIfTrue="1">
      <formula>IF(OR($L$6="en juego",$L$6="hoy!"),1,0)</formula>
    </cfRule>
  </conditionalFormatting>
  <conditionalFormatting sqref="J10:K10">
    <cfRule type="expression" dxfId="198" priority="93" stopIfTrue="1">
      <formula>IF(OR($L$6="en juego",$L$6="hoy!"),1,0)</formula>
    </cfRule>
  </conditionalFormatting>
  <conditionalFormatting sqref="G10">
    <cfRule type="expression" dxfId="197" priority="92" stopIfTrue="1">
      <formula>IF(OR($L$6="en juego",$L$6="hoy!"),1,0)</formula>
    </cfRule>
  </conditionalFormatting>
  <conditionalFormatting sqref="G10">
    <cfRule type="expression" dxfId="196" priority="91" stopIfTrue="1">
      <formula>IF(OR($L$6="en juego",$L$6="hoy!"),1,0)</formula>
    </cfRule>
  </conditionalFormatting>
  <conditionalFormatting sqref="G10">
    <cfRule type="expression" dxfId="195" priority="90" stopIfTrue="1">
      <formula>IF(OR($L$8="en juego",$L$8="hoy!"),1,0)</formula>
    </cfRule>
  </conditionalFormatting>
  <conditionalFormatting sqref="H15:I15">
    <cfRule type="expression" dxfId="194" priority="82" stopIfTrue="1">
      <formula>IF(OR($L$6="en juego",$L$6="hoy!"),1,0)</formula>
    </cfRule>
  </conditionalFormatting>
  <conditionalFormatting sqref="J15:K15">
    <cfRule type="expression" dxfId="193" priority="81" stopIfTrue="1">
      <formula>IF(OR($L$6="en juego",$L$6="hoy!"),1,0)</formula>
    </cfRule>
  </conditionalFormatting>
  <conditionalFormatting sqref="C18 E18">
    <cfRule type="expression" dxfId="192" priority="73" stopIfTrue="1">
      <formula>IF(OR($L$6="en juego",$L$6="hoy!"),1,0)</formula>
    </cfRule>
  </conditionalFormatting>
  <conditionalFormatting sqref="C18:E18 L18:M18">
    <cfRule type="expression" dxfId="191" priority="74" stopIfTrue="1">
      <formula>IF(OR($L$11="en juego",$L$11="hoy!"),1,0)</formula>
    </cfRule>
  </conditionalFormatting>
  <conditionalFormatting sqref="N18">
    <cfRule type="expression" dxfId="190" priority="72" stopIfTrue="1">
      <formula>IF(OR($L$11="en juego",$L$11="hoy!"),1,0)</formula>
    </cfRule>
  </conditionalFormatting>
  <conditionalFormatting sqref="B18">
    <cfRule type="expression" dxfId="189" priority="71" stopIfTrue="1">
      <formula>IF(OR($L$6="en juego",$L$6="hoy!"),1,0)</formula>
    </cfRule>
  </conditionalFormatting>
  <conditionalFormatting sqref="F18">
    <cfRule type="expression" dxfId="188" priority="70" stopIfTrue="1">
      <formula>IF(OR($L$6="en juego",$L$6="hoy!"),1,0)</formula>
    </cfRule>
  </conditionalFormatting>
  <conditionalFormatting sqref="H18:I18">
    <cfRule type="expression" dxfId="187" priority="69" stopIfTrue="1">
      <formula>IF(OR($L$6="en juego",$L$6="hoy!"),1,0)</formula>
    </cfRule>
  </conditionalFormatting>
  <conditionalFormatting sqref="G18">
    <cfRule type="expression" dxfId="186" priority="68" stopIfTrue="1">
      <formula>IF(OR($L$6="en juego",$L$6="hoy!"),1,0)</formula>
    </cfRule>
  </conditionalFormatting>
  <conditionalFormatting sqref="G18">
    <cfRule type="expression" dxfId="185" priority="67" stopIfTrue="1">
      <formula>IF(OR($L$6="en juego",$L$6="hoy!"),1,0)</formula>
    </cfRule>
  </conditionalFormatting>
  <conditionalFormatting sqref="G18">
    <cfRule type="expression" dxfId="184" priority="66" stopIfTrue="1">
      <formula>IF(OR($L$8="en juego",$L$8="hoy!"),1,0)</formula>
    </cfRule>
  </conditionalFormatting>
  <conditionalFormatting sqref="J18:K18">
    <cfRule type="expression" dxfId="183" priority="65" stopIfTrue="1">
      <formula>IF(OR($L$6="en juego",$L$6="hoy!"),1,0)</formula>
    </cfRule>
  </conditionalFormatting>
  <conditionalFormatting sqref="C17 E17">
    <cfRule type="expression" dxfId="182" priority="63" stopIfTrue="1">
      <formula>IF(OR($L$6="en juego",$L$6="hoy!"),1,0)</formula>
    </cfRule>
  </conditionalFormatting>
  <conditionalFormatting sqref="C17:E17 L17:M17">
    <cfRule type="expression" dxfId="181" priority="64" stopIfTrue="1">
      <formula>IF(OR($L$11="en juego",$L$11="hoy!"),1,0)</formula>
    </cfRule>
  </conditionalFormatting>
  <conditionalFormatting sqref="B17">
    <cfRule type="expression" dxfId="180" priority="61" stopIfTrue="1">
      <formula>IF(OR($L$6="en juego",$L$6="hoy!"),1,0)</formula>
    </cfRule>
  </conditionalFormatting>
  <conditionalFormatting sqref="F17">
    <cfRule type="expression" dxfId="179" priority="60" stopIfTrue="1">
      <formula>IF(OR($L$6="en juego",$L$6="hoy!"),1,0)</formula>
    </cfRule>
  </conditionalFormatting>
  <conditionalFormatting sqref="H17:I17">
    <cfRule type="expression" dxfId="178" priority="59" stopIfTrue="1">
      <formula>IF(OR($L$6="en juego",$L$6="hoy!"),1,0)</formula>
    </cfRule>
  </conditionalFormatting>
  <conditionalFormatting sqref="G17">
    <cfRule type="expression" dxfId="177" priority="58" stopIfTrue="1">
      <formula>IF(OR($L$6="en juego",$L$6="hoy!"),1,0)</formula>
    </cfRule>
  </conditionalFormatting>
  <conditionalFormatting sqref="G17">
    <cfRule type="expression" dxfId="176" priority="57" stopIfTrue="1">
      <formula>IF(OR($L$6="en juego",$L$6="hoy!"),1,0)</formula>
    </cfRule>
  </conditionalFormatting>
  <conditionalFormatting sqref="G17">
    <cfRule type="expression" dxfId="175" priority="56" stopIfTrue="1">
      <formula>IF(OR($L$8="en juego",$L$8="hoy!"),1,0)</formula>
    </cfRule>
  </conditionalFormatting>
  <conditionalFormatting sqref="J17:K17">
    <cfRule type="expression" dxfId="174" priority="55" stopIfTrue="1">
      <formula>IF(OR($L$6="en juego",$L$6="hoy!"),1,0)</formula>
    </cfRule>
  </conditionalFormatting>
  <conditionalFormatting sqref="C20 E20">
    <cfRule type="expression" dxfId="173" priority="53" stopIfTrue="1">
      <formula>IF(OR($L$6="en juego",$L$6="hoy!"),1,0)</formula>
    </cfRule>
  </conditionalFormatting>
  <conditionalFormatting sqref="C20:E20 L20:M20">
    <cfRule type="expression" dxfId="172" priority="54" stopIfTrue="1">
      <formula>IF(OR($L$11="en juego",$L$11="hoy!"),1,0)</formula>
    </cfRule>
  </conditionalFormatting>
  <conditionalFormatting sqref="N20">
    <cfRule type="expression" dxfId="171" priority="52" stopIfTrue="1">
      <formula>IF(OR($L$11="en juego",$L$11="hoy!"),1,0)</formula>
    </cfRule>
  </conditionalFormatting>
  <conditionalFormatting sqref="B20">
    <cfRule type="expression" dxfId="170" priority="51" stopIfTrue="1">
      <formula>IF(OR($L$6="en juego",$L$6="hoy!"),1,0)</formula>
    </cfRule>
  </conditionalFormatting>
  <conditionalFormatting sqref="F20">
    <cfRule type="expression" dxfId="169" priority="50" stopIfTrue="1">
      <formula>IF(OR($L$6="en juego",$L$6="hoy!"),1,0)</formula>
    </cfRule>
  </conditionalFormatting>
  <conditionalFormatting sqref="H20:I20">
    <cfRule type="expression" dxfId="168" priority="49" stopIfTrue="1">
      <formula>IF(OR($L$6="en juego",$L$6="hoy!"),1,0)</formula>
    </cfRule>
  </conditionalFormatting>
  <conditionalFormatting sqref="G20">
    <cfRule type="expression" dxfId="167" priority="48" stopIfTrue="1">
      <formula>IF(OR($L$6="en juego",$L$6="hoy!"),1,0)</formula>
    </cfRule>
  </conditionalFormatting>
  <conditionalFormatting sqref="G20">
    <cfRule type="expression" dxfId="166" priority="47" stopIfTrue="1">
      <formula>IF(OR($L$6="en juego",$L$6="hoy!"),1,0)</formula>
    </cfRule>
  </conditionalFormatting>
  <conditionalFormatting sqref="G20">
    <cfRule type="expression" dxfId="165" priority="46" stopIfTrue="1">
      <formula>IF(OR($L$8="en juego",$L$8="hoy!"),1,0)</formula>
    </cfRule>
  </conditionalFormatting>
  <conditionalFormatting sqref="J20:K20">
    <cfRule type="expression" dxfId="164" priority="45" stopIfTrue="1">
      <formula>IF(OR($L$6="en juego",$L$6="hoy!"),1,0)</formula>
    </cfRule>
  </conditionalFormatting>
  <conditionalFormatting sqref="C6 E6">
    <cfRule type="expression" dxfId="163" priority="42" stopIfTrue="1">
      <formula>IF(OR($L$6="en juego",$L$6="hoy!"),1,0)</formula>
    </cfRule>
  </conditionalFormatting>
  <conditionalFormatting sqref="C6:E6 L6:M6">
    <cfRule type="expression" dxfId="162" priority="43" stopIfTrue="1">
      <formula>IF(OR($L$8="en juego",$L$8="hoy!"),1,0)</formula>
    </cfRule>
  </conditionalFormatting>
  <conditionalFormatting sqref="H6:I6">
    <cfRule type="expression" dxfId="161" priority="41" stopIfTrue="1">
      <formula>IF(OR($L$6="en juego",$L$6="hoy!"),1,0)</formula>
    </cfRule>
  </conditionalFormatting>
  <conditionalFormatting sqref="J6:K6">
    <cfRule type="expression" dxfId="160" priority="40" stopIfTrue="1">
      <formula>IF(OR($L$6="en juego",$L$6="hoy!"),1,0)</formula>
    </cfRule>
  </conditionalFormatting>
  <conditionalFormatting sqref="N6">
    <cfRule type="expression" dxfId="159" priority="39" stopIfTrue="1">
      <formula>IF(OR($L$11="en juego",$L$11="hoy!"),1,0)</formula>
    </cfRule>
  </conditionalFormatting>
  <conditionalFormatting sqref="B6">
    <cfRule type="expression" dxfId="158" priority="38" stopIfTrue="1">
      <formula>IF(OR($L$6="en juego",$L$6="hoy!"),1,0)</formula>
    </cfRule>
  </conditionalFormatting>
  <conditionalFormatting sqref="F6">
    <cfRule type="expression" dxfId="157" priority="37" stopIfTrue="1">
      <formula>IF(OR($L$6="en juego",$L$6="hoy!"),1,0)</formula>
    </cfRule>
  </conditionalFormatting>
  <conditionalFormatting sqref="G6">
    <cfRule type="expression" dxfId="156" priority="36" stopIfTrue="1">
      <formula>IF(OR($L$6="en juego",$L$6="hoy!"),1,0)</formula>
    </cfRule>
  </conditionalFormatting>
  <conditionalFormatting sqref="G6">
    <cfRule type="expression" dxfId="155" priority="35" stopIfTrue="1">
      <formula>IF(OR($L$6="en juego",$L$6="hoy!"),1,0)</formula>
    </cfRule>
  </conditionalFormatting>
  <conditionalFormatting sqref="G6">
    <cfRule type="expression" dxfId="154" priority="34" stopIfTrue="1">
      <formula>IF(OR($L$8="en juego",$L$8="hoy!"),1,0)</formula>
    </cfRule>
  </conditionalFormatting>
  <conditionalFormatting sqref="E13 C13">
    <cfRule type="expression" dxfId="153" priority="32" stopIfTrue="1">
      <formula>IF(OR($L$6="en juego",$L$6="hoy!"),1,0)</formula>
    </cfRule>
  </conditionalFormatting>
  <conditionalFormatting sqref="L13:M13 C13:E13">
    <cfRule type="expression" dxfId="152" priority="33" stopIfTrue="1">
      <formula>IF(OR($L$11="en juego",$L$11="hoy!"),1,0)</formula>
    </cfRule>
  </conditionalFormatting>
  <conditionalFormatting sqref="N13">
    <cfRule type="expression" dxfId="151" priority="31" stopIfTrue="1">
      <formula>IF(OR($L$11="en juego",$L$11="hoy!"),1,0)</formula>
    </cfRule>
  </conditionalFormatting>
  <conditionalFormatting sqref="B13">
    <cfRule type="expression" dxfId="150" priority="30" stopIfTrue="1">
      <formula>IF(OR($L$6="en juego",$L$6="hoy!"),1,0)</formula>
    </cfRule>
  </conditionalFormatting>
  <conditionalFormatting sqref="F13">
    <cfRule type="expression" dxfId="149" priority="29" stopIfTrue="1">
      <formula>IF(OR($L$6="en juego",$L$6="hoy!"),1,0)</formula>
    </cfRule>
  </conditionalFormatting>
  <conditionalFormatting sqref="G13">
    <cfRule type="expression" dxfId="148" priority="28" stopIfTrue="1">
      <formula>IF(OR($L$6="en juego",$L$6="hoy!"),1,0)</formula>
    </cfRule>
  </conditionalFormatting>
  <conditionalFormatting sqref="G13">
    <cfRule type="expression" dxfId="147" priority="27" stopIfTrue="1">
      <formula>IF(OR($L$6="en juego",$L$6="hoy!"),1,0)</formula>
    </cfRule>
  </conditionalFormatting>
  <conditionalFormatting sqref="G13">
    <cfRule type="expression" dxfId="146" priority="26" stopIfTrue="1">
      <formula>IF(OR($L$8="en juego",$L$8="hoy!"),1,0)</formula>
    </cfRule>
  </conditionalFormatting>
  <conditionalFormatting sqref="H13:I13">
    <cfRule type="expression" dxfId="145" priority="25" stopIfTrue="1">
      <formula>IF(OR($L$6="en juego",$L$6="hoy!"),1,0)</formula>
    </cfRule>
  </conditionalFormatting>
  <conditionalFormatting sqref="J13:K13">
    <cfRule type="expression" dxfId="144" priority="24" stopIfTrue="1">
      <formula>IF(OR($L$6="en juego",$L$6="hoy!"),1,0)</formula>
    </cfRule>
  </conditionalFormatting>
  <conditionalFormatting sqref="C19 E19">
    <cfRule type="expression" dxfId="143" priority="22" stopIfTrue="1">
      <formula>IF(OR($L$6="en juego",$L$6="hoy!"),1,0)</formula>
    </cfRule>
  </conditionalFormatting>
  <conditionalFormatting sqref="C19:E19 L19:M19">
    <cfRule type="expression" dxfId="142" priority="23" stopIfTrue="1">
      <formula>IF(OR($L$11="en juego",$L$11="hoy!"),1,0)</formula>
    </cfRule>
  </conditionalFormatting>
  <conditionalFormatting sqref="N19">
    <cfRule type="expression" dxfId="141" priority="21" stopIfTrue="1">
      <formula>IF(OR($L$11="en juego",$L$11="hoy!"),1,0)</formula>
    </cfRule>
  </conditionalFormatting>
  <conditionalFormatting sqref="B19">
    <cfRule type="expression" dxfId="140" priority="20" stopIfTrue="1">
      <formula>IF(OR($L$6="en juego",$L$6="hoy!"),1,0)</formula>
    </cfRule>
  </conditionalFormatting>
  <conditionalFormatting sqref="F19">
    <cfRule type="expression" dxfId="139" priority="19" stopIfTrue="1">
      <formula>IF(OR($L$6="en juego",$L$6="hoy!"),1,0)</formula>
    </cfRule>
  </conditionalFormatting>
  <conditionalFormatting sqref="H19:I19">
    <cfRule type="expression" dxfId="138" priority="18" stopIfTrue="1">
      <formula>IF(OR($L$6="en juego",$L$6="hoy!"),1,0)</formula>
    </cfRule>
  </conditionalFormatting>
  <conditionalFormatting sqref="G19">
    <cfRule type="expression" dxfId="137" priority="17" stopIfTrue="1">
      <formula>IF(OR($L$6="en juego",$L$6="hoy!"),1,0)</formula>
    </cfRule>
  </conditionalFormatting>
  <conditionalFormatting sqref="G19">
    <cfRule type="expression" dxfId="136" priority="16" stopIfTrue="1">
      <formula>IF(OR($L$6="en juego",$L$6="hoy!"),1,0)</formula>
    </cfRule>
  </conditionalFormatting>
  <conditionalFormatting sqref="G19">
    <cfRule type="expression" dxfId="135" priority="15" stopIfTrue="1">
      <formula>IF(OR($L$8="en juego",$L$8="hoy!"),1,0)</formula>
    </cfRule>
  </conditionalFormatting>
  <conditionalFormatting sqref="J19:K19">
    <cfRule type="expression" dxfId="134" priority="14" stopIfTrue="1">
      <formula>IF(OR($L$6="en juego",$L$6="hoy!"),1,0)</formula>
    </cfRule>
  </conditionalFormatting>
  <conditionalFormatting sqref="N17">
    <cfRule type="expression" dxfId="133" priority="13" stopIfTrue="1">
      <formula>IF(OR($L$11="en juego",$L$11="hoy!"),1,0)</formula>
    </cfRule>
  </conditionalFormatting>
  <conditionalFormatting sqref="C12 E12">
    <cfRule type="expression" dxfId="132" priority="10" stopIfTrue="1">
      <formula>IF(OR($L$6="en juego",$L$6="hoy!"),1,0)</formula>
    </cfRule>
  </conditionalFormatting>
  <conditionalFormatting sqref="L12:M12">
    <cfRule type="expression" dxfId="131" priority="11" stopIfTrue="1">
      <formula>IF(OR($L$10="en juego",$L$10="hoy!"),1,0)</formula>
    </cfRule>
  </conditionalFormatting>
  <conditionalFormatting sqref="C12:E12">
    <cfRule type="expression" dxfId="130" priority="12" stopIfTrue="1">
      <formula>IF(OR($L$11="en juego",$L$11="hoy!"),1,0)</formula>
    </cfRule>
  </conditionalFormatting>
  <conditionalFormatting sqref="H12:I12">
    <cfRule type="expression" dxfId="129" priority="9" stopIfTrue="1">
      <formula>IF(OR($L$6="en juego",$L$6="hoy!"),1,0)</formula>
    </cfRule>
  </conditionalFormatting>
  <conditionalFormatting sqref="B12">
    <cfRule type="expression" dxfId="128" priority="7" stopIfTrue="1">
      <formula>IF(OR($L$6="en juego",$L$6="hoy!"),1,0)</formula>
    </cfRule>
  </conditionalFormatting>
  <conditionalFormatting sqref="F12">
    <cfRule type="expression" dxfId="127" priority="6" stopIfTrue="1">
      <formula>IF(OR($L$6="en juego",$L$6="hoy!"),1,0)</formula>
    </cfRule>
  </conditionalFormatting>
  <conditionalFormatting sqref="J12:K12">
    <cfRule type="expression" dxfId="126" priority="5" stopIfTrue="1">
      <formula>IF(OR($L$6="en juego",$L$6="hoy!"),1,0)</formula>
    </cfRule>
  </conditionalFormatting>
  <conditionalFormatting sqref="G12">
    <cfRule type="expression" dxfId="125" priority="4" stopIfTrue="1">
      <formula>IF(OR($L$6="en juego",$L$6="hoy!"),1,0)</formula>
    </cfRule>
  </conditionalFormatting>
  <conditionalFormatting sqref="G12">
    <cfRule type="expression" dxfId="124" priority="3" stopIfTrue="1">
      <formula>IF(OR($L$6="en juego",$L$6="hoy!"),1,0)</formula>
    </cfRule>
  </conditionalFormatting>
  <conditionalFormatting sqref="G12">
    <cfRule type="expression" dxfId="123" priority="2" stopIfTrue="1">
      <formula>IF(OR($L$8="en juego",$L$8="hoy!"),1,0)</formula>
    </cfRule>
  </conditionalFormatting>
  <conditionalFormatting sqref="N12">
    <cfRule type="expression" dxfId="122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0" customWidth="1"/>
    <col min="2" max="2" width="29" style="240" bestFit="1" customWidth="1"/>
    <col min="3" max="8" width="8.7109375" style="240" customWidth="1"/>
    <col min="9" max="9" width="15.7109375" style="240" customWidth="1"/>
    <col min="10" max="10" width="8.7109375" style="240" customWidth="1"/>
    <col min="11" max="11" width="5.7109375" style="240" customWidth="1"/>
    <col min="12" max="13" width="26.28515625" style="240" customWidth="1"/>
    <col min="14" max="14" width="5.7109375" style="240" customWidth="1"/>
    <col min="15" max="15" width="7.7109375" style="240" customWidth="1"/>
    <col min="16" max="16384" width="9.140625" style="240"/>
  </cols>
  <sheetData>
    <row r="1" spans="1:15" s="239" customFormat="1" ht="35.1" customHeight="1" x14ac:dyDescent="0.2">
      <c r="A1" s="461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238"/>
    </row>
    <row r="2" spans="1:15" s="239" customFormat="1" ht="35.1" customHeight="1" x14ac:dyDescent="0.2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238"/>
    </row>
    <row r="3" spans="1:15" ht="21" customHeight="1" thickBot="1" x14ac:dyDescent="0.25">
      <c r="B3" s="241"/>
      <c r="G3" s="242"/>
      <c r="H3" s="243"/>
      <c r="M3" s="244"/>
    </row>
    <row r="4" spans="1:15" ht="13.5" thickBot="1" x14ac:dyDescent="0.25">
      <c r="B4" s="463" t="s">
        <v>28</v>
      </c>
      <c r="C4" s="464"/>
      <c r="D4" s="464"/>
      <c r="E4" s="464"/>
      <c r="F4" s="464"/>
      <c r="G4" s="464"/>
      <c r="H4" s="464"/>
      <c r="I4" s="464"/>
      <c r="J4" s="465"/>
    </row>
    <row r="5" spans="1:15" ht="14.25" thickTop="1" thickBot="1" x14ac:dyDescent="0.25">
      <c r="B5" s="258"/>
      <c r="C5" s="259" t="s">
        <v>152</v>
      </c>
      <c r="D5" s="259" t="s">
        <v>29</v>
      </c>
      <c r="E5" s="259" t="s">
        <v>30</v>
      </c>
      <c r="F5" s="259" t="s">
        <v>153</v>
      </c>
      <c r="G5" s="259" t="s">
        <v>31</v>
      </c>
      <c r="H5" s="259" t="s">
        <v>32</v>
      </c>
      <c r="I5" s="259" t="s">
        <v>33</v>
      </c>
      <c r="J5" s="260" t="s">
        <v>34</v>
      </c>
    </row>
    <row r="6" spans="1:15" ht="17.850000000000001" customHeight="1" thickTop="1" thickBot="1" x14ac:dyDescent="0.25">
      <c r="A6" s="245">
        <v>1</v>
      </c>
      <c r="B6" s="266" t="s">
        <v>118</v>
      </c>
      <c r="C6" s="246">
        <v>5</v>
      </c>
      <c r="D6" s="246">
        <v>4</v>
      </c>
      <c r="E6" s="246">
        <v>1</v>
      </c>
      <c r="F6" s="246">
        <v>0</v>
      </c>
      <c r="G6" s="246">
        <v>20</v>
      </c>
      <c r="H6" s="246">
        <v>8</v>
      </c>
      <c r="I6" s="246">
        <v>12</v>
      </c>
      <c r="J6" s="267">
        <v>14</v>
      </c>
      <c r="K6" s="247"/>
      <c r="N6" s="248"/>
    </row>
    <row r="7" spans="1:15" ht="17.850000000000001" customHeight="1" thickTop="1" thickBot="1" x14ac:dyDescent="0.25">
      <c r="A7" s="245">
        <v>2</v>
      </c>
      <c r="B7" s="263" t="s">
        <v>120</v>
      </c>
      <c r="C7" s="264">
        <v>5</v>
      </c>
      <c r="D7" s="264">
        <v>4</v>
      </c>
      <c r="E7" s="264">
        <v>1</v>
      </c>
      <c r="F7" s="264">
        <v>0</v>
      </c>
      <c r="G7" s="264">
        <v>12</v>
      </c>
      <c r="H7" s="264">
        <v>2</v>
      </c>
      <c r="I7" s="264">
        <v>10</v>
      </c>
      <c r="J7" s="265">
        <v>14</v>
      </c>
      <c r="K7" s="247"/>
      <c r="N7" s="248"/>
    </row>
    <row r="8" spans="1:15" ht="17.850000000000001" customHeight="1" thickTop="1" thickBot="1" x14ac:dyDescent="0.25">
      <c r="A8" s="245">
        <v>3</v>
      </c>
      <c r="B8" s="266" t="s">
        <v>114</v>
      </c>
      <c r="C8" s="246">
        <v>5</v>
      </c>
      <c r="D8" s="246">
        <v>4</v>
      </c>
      <c r="E8" s="246">
        <v>0</v>
      </c>
      <c r="F8" s="246">
        <v>1</v>
      </c>
      <c r="G8" s="246">
        <v>24</v>
      </c>
      <c r="H8" s="246">
        <v>5</v>
      </c>
      <c r="I8" s="246">
        <v>19</v>
      </c>
      <c r="J8" s="267">
        <v>13</v>
      </c>
      <c r="K8" s="248"/>
      <c r="N8" s="248"/>
    </row>
    <row r="9" spans="1:15" ht="17.850000000000001" customHeight="1" thickTop="1" thickBot="1" x14ac:dyDescent="0.25">
      <c r="A9" s="249">
        <v>4</v>
      </c>
      <c r="B9" s="266" t="s">
        <v>154</v>
      </c>
      <c r="C9" s="246">
        <v>5</v>
      </c>
      <c r="D9" s="246">
        <v>3</v>
      </c>
      <c r="E9" s="246">
        <v>2</v>
      </c>
      <c r="F9" s="246">
        <v>0</v>
      </c>
      <c r="G9" s="246">
        <v>19</v>
      </c>
      <c r="H9" s="246">
        <v>4</v>
      </c>
      <c r="I9" s="246">
        <v>15</v>
      </c>
      <c r="J9" s="267">
        <v>13</v>
      </c>
      <c r="K9" s="248"/>
      <c r="N9" s="248"/>
    </row>
    <row r="10" spans="1:15" ht="17.850000000000001" customHeight="1" thickTop="1" thickBot="1" x14ac:dyDescent="0.25">
      <c r="A10" s="245">
        <v>5</v>
      </c>
      <c r="B10" s="266" t="s">
        <v>124</v>
      </c>
      <c r="C10" s="246">
        <v>5</v>
      </c>
      <c r="D10" s="246">
        <v>3</v>
      </c>
      <c r="E10" s="246">
        <v>1</v>
      </c>
      <c r="F10" s="246">
        <v>1</v>
      </c>
      <c r="G10" s="246">
        <v>16</v>
      </c>
      <c r="H10" s="246">
        <v>9</v>
      </c>
      <c r="I10" s="246">
        <v>7</v>
      </c>
      <c r="J10" s="267">
        <v>12</v>
      </c>
    </row>
    <row r="11" spans="1:15" ht="16.5" thickTop="1" thickBot="1" x14ac:dyDescent="0.25">
      <c r="A11" s="245">
        <v>6</v>
      </c>
      <c r="B11" s="266" t="s">
        <v>119</v>
      </c>
      <c r="C11" s="246">
        <v>5</v>
      </c>
      <c r="D11" s="246">
        <v>3</v>
      </c>
      <c r="E11" s="246">
        <v>1</v>
      </c>
      <c r="F11" s="246">
        <v>1</v>
      </c>
      <c r="G11" s="246">
        <v>9</v>
      </c>
      <c r="H11" s="246">
        <v>5</v>
      </c>
      <c r="I11" s="246">
        <v>4</v>
      </c>
      <c r="J11" s="267">
        <v>12</v>
      </c>
    </row>
    <row r="12" spans="1:15" ht="16.5" thickTop="1" thickBot="1" x14ac:dyDescent="0.25">
      <c r="A12" s="245">
        <v>7</v>
      </c>
      <c r="B12" s="266" t="s">
        <v>182</v>
      </c>
      <c r="C12" s="246">
        <v>5</v>
      </c>
      <c r="D12" s="246">
        <v>3</v>
      </c>
      <c r="E12" s="246">
        <v>0</v>
      </c>
      <c r="F12" s="246">
        <v>2</v>
      </c>
      <c r="G12" s="246">
        <v>15</v>
      </c>
      <c r="H12" s="246">
        <v>10</v>
      </c>
      <c r="I12" s="246">
        <v>5</v>
      </c>
      <c r="J12" s="267">
        <v>11</v>
      </c>
    </row>
    <row r="13" spans="1:15" ht="16.5" thickTop="1" thickBot="1" x14ac:dyDescent="0.25">
      <c r="A13" s="249">
        <v>8</v>
      </c>
      <c r="B13" s="268" t="s">
        <v>116</v>
      </c>
      <c r="C13" s="269">
        <v>5</v>
      </c>
      <c r="D13" s="269">
        <v>3</v>
      </c>
      <c r="E13" s="269">
        <v>0</v>
      </c>
      <c r="F13" s="269">
        <v>2</v>
      </c>
      <c r="G13" s="269">
        <v>12</v>
      </c>
      <c r="H13" s="269">
        <v>9</v>
      </c>
      <c r="I13" s="269">
        <v>3</v>
      </c>
      <c r="J13" s="270">
        <v>11</v>
      </c>
      <c r="K13" s="250"/>
    </row>
    <row r="14" spans="1:15" ht="15" x14ac:dyDescent="0.2">
      <c r="A14" s="245">
        <v>9</v>
      </c>
      <c r="B14" s="261" t="s">
        <v>117</v>
      </c>
      <c r="C14" s="262">
        <v>5</v>
      </c>
      <c r="D14" s="262">
        <v>2</v>
      </c>
      <c r="E14" s="262">
        <v>2</v>
      </c>
      <c r="F14" s="262">
        <v>1</v>
      </c>
      <c r="G14" s="262">
        <v>13</v>
      </c>
      <c r="H14" s="262">
        <v>13</v>
      </c>
      <c r="I14" s="262">
        <v>0</v>
      </c>
      <c r="J14" s="262">
        <v>11</v>
      </c>
    </row>
    <row r="15" spans="1:15" ht="15" x14ac:dyDescent="0.2">
      <c r="A15" s="249">
        <v>10</v>
      </c>
      <c r="B15" s="256" t="s">
        <v>115</v>
      </c>
      <c r="C15" s="257">
        <v>5</v>
      </c>
      <c r="D15" s="257">
        <v>3</v>
      </c>
      <c r="E15" s="257">
        <v>0</v>
      </c>
      <c r="F15" s="257">
        <v>2</v>
      </c>
      <c r="G15" s="257">
        <v>13</v>
      </c>
      <c r="H15" s="257">
        <v>7</v>
      </c>
      <c r="I15" s="257">
        <v>6</v>
      </c>
      <c r="J15" s="257">
        <v>10</v>
      </c>
    </row>
    <row r="16" spans="1:15" ht="15" x14ac:dyDescent="0.2">
      <c r="A16" s="245">
        <v>11</v>
      </c>
      <c r="B16" s="256" t="s">
        <v>122</v>
      </c>
      <c r="C16" s="257">
        <v>5</v>
      </c>
      <c r="D16" s="257">
        <v>2</v>
      </c>
      <c r="E16" s="257">
        <v>0</v>
      </c>
      <c r="F16" s="257">
        <v>3</v>
      </c>
      <c r="G16" s="257">
        <v>11</v>
      </c>
      <c r="H16" s="257">
        <v>11</v>
      </c>
      <c r="I16" s="257">
        <v>0</v>
      </c>
      <c r="J16" s="257">
        <v>9</v>
      </c>
    </row>
    <row r="17" spans="1:11" ht="15" x14ac:dyDescent="0.2">
      <c r="A17" s="249">
        <v>12</v>
      </c>
      <c r="B17" s="256" t="s">
        <v>126</v>
      </c>
      <c r="C17" s="257">
        <v>5</v>
      </c>
      <c r="D17" s="257">
        <v>2</v>
      </c>
      <c r="E17" s="257">
        <v>1</v>
      </c>
      <c r="F17" s="257">
        <v>2</v>
      </c>
      <c r="G17" s="257">
        <v>11</v>
      </c>
      <c r="H17" s="257">
        <v>13</v>
      </c>
      <c r="I17" s="257">
        <v>-2</v>
      </c>
      <c r="J17" s="257">
        <v>9</v>
      </c>
    </row>
    <row r="18" spans="1:11" ht="15" x14ac:dyDescent="0.2">
      <c r="A18" s="245">
        <v>13</v>
      </c>
      <c r="B18" s="256" t="s">
        <v>127</v>
      </c>
      <c r="C18" s="257">
        <v>5</v>
      </c>
      <c r="D18" s="257">
        <v>3</v>
      </c>
      <c r="E18" s="257">
        <v>1</v>
      </c>
      <c r="F18" s="257">
        <v>1</v>
      </c>
      <c r="G18" s="257">
        <v>6</v>
      </c>
      <c r="H18" s="257">
        <v>13</v>
      </c>
      <c r="I18" s="257">
        <v>-7</v>
      </c>
      <c r="J18" s="257">
        <v>7</v>
      </c>
    </row>
    <row r="19" spans="1:11" ht="15" x14ac:dyDescent="0.2">
      <c r="A19" s="249">
        <v>14</v>
      </c>
      <c r="B19" s="256" t="s">
        <v>155</v>
      </c>
      <c r="C19" s="257">
        <v>5</v>
      </c>
      <c r="D19" s="257">
        <v>1</v>
      </c>
      <c r="E19" s="257">
        <v>0</v>
      </c>
      <c r="F19" s="257">
        <v>4</v>
      </c>
      <c r="G19" s="257">
        <v>6</v>
      </c>
      <c r="H19" s="257">
        <v>19</v>
      </c>
      <c r="I19" s="257">
        <v>-13</v>
      </c>
      <c r="J19" s="257">
        <v>7</v>
      </c>
    </row>
    <row r="20" spans="1:11" ht="15" x14ac:dyDescent="0.2">
      <c r="A20" s="245">
        <v>15</v>
      </c>
      <c r="B20" s="256" t="s">
        <v>156</v>
      </c>
      <c r="C20" s="257">
        <v>5</v>
      </c>
      <c r="D20" s="257">
        <v>1</v>
      </c>
      <c r="E20" s="257">
        <v>0</v>
      </c>
      <c r="F20" s="257">
        <v>4</v>
      </c>
      <c r="G20" s="257">
        <v>6</v>
      </c>
      <c r="H20" s="257">
        <v>13</v>
      </c>
      <c r="I20" s="257">
        <v>-7</v>
      </c>
      <c r="J20" s="257">
        <v>6</v>
      </c>
    </row>
    <row r="21" spans="1:11" ht="15" x14ac:dyDescent="0.2">
      <c r="A21" s="249">
        <v>16</v>
      </c>
      <c r="B21" s="256" t="s">
        <v>123</v>
      </c>
      <c r="C21" s="257">
        <v>5</v>
      </c>
      <c r="D21" s="257">
        <v>1</v>
      </c>
      <c r="E21" s="257">
        <v>0</v>
      </c>
      <c r="F21" s="257">
        <v>4</v>
      </c>
      <c r="G21" s="257">
        <v>5</v>
      </c>
      <c r="H21" s="257">
        <v>18</v>
      </c>
      <c r="I21" s="257">
        <v>-13</v>
      </c>
      <c r="J21" s="257">
        <v>6</v>
      </c>
    </row>
    <row r="22" spans="1:11" ht="15" x14ac:dyDescent="0.2">
      <c r="A22" s="245">
        <v>17</v>
      </c>
      <c r="B22" s="256" t="s">
        <v>121</v>
      </c>
      <c r="C22" s="257">
        <v>5</v>
      </c>
      <c r="D22" s="257">
        <v>0</v>
      </c>
      <c r="E22" s="257">
        <v>0</v>
      </c>
      <c r="F22" s="257">
        <v>5</v>
      </c>
      <c r="G22" s="257">
        <v>3</v>
      </c>
      <c r="H22" s="257">
        <v>27</v>
      </c>
      <c r="I22" s="257">
        <v>-24</v>
      </c>
      <c r="J22" s="257">
        <v>4</v>
      </c>
    </row>
    <row r="23" spans="1:11" ht="15" x14ac:dyDescent="0.2">
      <c r="A23" s="249">
        <v>18</v>
      </c>
      <c r="B23" s="256" t="s">
        <v>125</v>
      </c>
      <c r="C23" s="257">
        <v>5</v>
      </c>
      <c r="D23" s="257">
        <v>0</v>
      </c>
      <c r="E23" s="257">
        <v>0</v>
      </c>
      <c r="F23" s="257">
        <v>5</v>
      </c>
      <c r="G23" s="257">
        <v>1</v>
      </c>
      <c r="H23" s="257">
        <v>16</v>
      </c>
      <c r="I23" s="257">
        <v>-15</v>
      </c>
      <c r="J23" s="257">
        <v>1</v>
      </c>
    </row>
    <row r="24" spans="1:11" ht="15" x14ac:dyDescent="0.2">
      <c r="A24" s="245"/>
      <c r="B24" s="252"/>
      <c r="C24" s="253"/>
      <c r="D24" s="253"/>
      <c r="E24" s="253"/>
      <c r="F24" s="253"/>
      <c r="G24" s="253"/>
      <c r="H24" s="253"/>
      <c r="I24" s="253"/>
      <c r="J24" s="253"/>
      <c r="K24" s="244"/>
    </row>
    <row r="25" spans="1:11" ht="15" x14ac:dyDescent="0.2">
      <c r="A25" s="245"/>
      <c r="B25" s="252"/>
      <c r="C25" s="253"/>
      <c r="D25" s="253"/>
      <c r="E25" s="253"/>
      <c r="F25" s="253"/>
      <c r="G25" s="253"/>
      <c r="H25" s="253"/>
      <c r="I25" s="253"/>
      <c r="J25" s="253"/>
      <c r="K25" s="244"/>
    </row>
    <row r="26" spans="1:11" ht="15" x14ac:dyDescent="0.2">
      <c r="A26" s="245"/>
      <c r="B26" s="252"/>
      <c r="C26" s="253"/>
      <c r="D26" s="253"/>
      <c r="E26" s="253"/>
      <c r="F26" s="253"/>
      <c r="G26" s="253"/>
      <c r="H26" s="253"/>
      <c r="I26" s="253"/>
      <c r="J26" s="253"/>
      <c r="K26" s="244"/>
    </row>
    <row r="27" spans="1:11" ht="15" x14ac:dyDescent="0.2">
      <c r="A27" s="249"/>
      <c r="B27" s="252"/>
      <c r="C27" s="253"/>
      <c r="D27" s="253"/>
      <c r="E27" s="253"/>
      <c r="F27" s="253"/>
      <c r="G27" s="253"/>
      <c r="H27" s="253"/>
      <c r="I27" s="253"/>
      <c r="J27" s="253"/>
      <c r="K27" s="244"/>
    </row>
    <row r="28" spans="1:11" ht="15" x14ac:dyDescent="0.2">
      <c r="A28" s="245"/>
      <c r="B28" s="252"/>
      <c r="C28" s="253"/>
      <c r="D28" s="253"/>
      <c r="E28" s="253"/>
      <c r="F28" s="253"/>
      <c r="G28" s="253"/>
      <c r="H28" s="253"/>
      <c r="I28" s="253"/>
      <c r="J28" s="253"/>
      <c r="K28" s="244"/>
    </row>
    <row r="29" spans="1:11" ht="15" x14ac:dyDescent="0.2">
      <c r="A29" s="245"/>
      <c r="B29" s="252"/>
      <c r="C29" s="253"/>
      <c r="D29" s="253"/>
      <c r="E29" s="253"/>
      <c r="F29" s="253"/>
      <c r="G29" s="253"/>
      <c r="H29" s="253"/>
      <c r="I29" s="253"/>
      <c r="J29" s="253"/>
      <c r="K29" s="244"/>
    </row>
    <row r="30" spans="1:11" ht="15" x14ac:dyDescent="0.2">
      <c r="A30" s="245"/>
      <c r="B30" s="252"/>
      <c r="C30" s="253"/>
      <c r="D30" s="253"/>
      <c r="E30" s="253"/>
      <c r="F30" s="253"/>
      <c r="G30" s="253"/>
      <c r="H30" s="253"/>
      <c r="I30" s="253"/>
      <c r="J30" s="253"/>
      <c r="K30" s="244"/>
    </row>
    <row r="31" spans="1:11" ht="15" x14ac:dyDescent="0.2">
      <c r="A31" s="249"/>
      <c r="B31" s="252"/>
      <c r="C31" s="253"/>
      <c r="D31" s="253"/>
      <c r="E31" s="253"/>
      <c r="F31" s="253"/>
      <c r="G31" s="253"/>
      <c r="H31" s="253"/>
      <c r="I31" s="253"/>
      <c r="J31" s="253"/>
      <c r="K31" s="244"/>
    </row>
    <row r="32" spans="1:11" ht="15" x14ac:dyDescent="0.2">
      <c r="A32" s="245"/>
      <c r="B32" s="252"/>
      <c r="C32" s="253"/>
      <c r="D32" s="253"/>
      <c r="E32" s="253"/>
      <c r="F32" s="253"/>
      <c r="G32" s="253"/>
      <c r="H32" s="253"/>
      <c r="I32" s="253"/>
      <c r="J32" s="253"/>
      <c r="K32" s="244"/>
    </row>
    <row r="33" spans="1:11" ht="15" x14ac:dyDescent="0.2">
      <c r="A33" s="245"/>
      <c r="B33" s="252"/>
      <c r="C33" s="253"/>
      <c r="D33" s="253"/>
      <c r="E33" s="253"/>
      <c r="F33" s="253"/>
      <c r="G33" s="253"/>
      <c r="H33" s="253"/>
      <c r="I33" s="253"/>
      <c r="J33" s="253"/>
      <c r="K33" s="244"/>
    </row>
    <row r="34" spans="1:11" ht="15" x14ac:dyDescent="0.2">
      <c r="A34" s="245"/>
      <c r="B34" s="252"/>
      <c r="C34" s="253"/>
      <c r="D34" s="253"/>
      <c r="E34" s="253"/>
      <c r="F34" s="253"/>
      <c r="G34" s="253"/>
      <c r="H34" s="253"/>
      <c r="I34" s="253"/>
      <c r="J34" s="253"/>
      <c r="K34" s="244"/>
    </row>
    <row r="35" spans="1:11" ht="15" x14ac:dyDescent="0.2">
      <c r="A35" s="251"/>
      <c r="B35" s="252"/>
      <c r="C35" s="253"/>
      <c r="D35" s="253"/>
      <c r="E35" s="253"/>
      <c r="F35" s="253"/>
      <c r="G35" s="253"/>
      <c r="H35" s="253"/>
      <c r="I35" s="253"/>
      <c r="J35" s="253"/>
      <c r="K35" s="244"/>
    </row>
    <row r="36" spans="1:11" ht="15" x14ac:dyDescent="0.2">
      <c r="A36" s="245"/>
      <c r="B36" s="254"/>
      <c r="C36" s="255"/>
      <c r="D36" s="255"/>
      <c r="E36" s="255"/>
      <c r="F36" s="255"/>
      <c r="G36" s="255"/>
      <c r="H36" s="255"/>
      <c r="I36" s="255"/>
      <c r="J36" s="255"/>
      <c r="K36" s="244"/>
    </row>
    <row r="37" spans="1:11" ht="15" x14ac:dyDescent="0.2">
      <c r="A37" s="245"/>
      <c r="B37" s="254"/>
      <c r="C37" s="255"/>
      <c r="D37" s="255"/>
      <c r="E37" s="255"/>
      <c r="F37" s="255"/>
      <c r="G37" s="255"/>
      <c r="H37" s="255"/>
      <c r="I37" s="255"/>
      <c r="J37" s="255"/>
      <c r="K37" s="244"/>
    </row>
    <row r="38" spans="1:11" ht="15" x14ac:dyDescent="0.2">
      <c r="A38" s="245"/>
      <c r="B38" s="254"/>
      <c r="C38" s="255"/>
      <c r="D38" s="255"/>
      <c r="E38" s="255"/>
      <c r="F38" s="255"/>
      <c r="G38" s="255"/>
      <c r="H38" s="255"/>
      <c r="I38" s="255"/>
      <c r="J38" s="255"/>
      <c r="K38" s="244"/>
    </row>
    <row r="39" spans="1:11" ht="15" x14ac:dyDescent="0.2">
      <c r="A39" s="251"/>
      <c r="B39" s="254"/>
      <c r="C39" s="255"/>
      <c r="D39" s="255"/>
      <c r="E39" s="255"/>
      <c r="F39" s="255"/>
      <c r="G39" s="255"/>
      <c r="H39" s="255"/>
      <c r="I39" s="255"/>
      <c r="J39" s="255"/>
      <c r="K39" s="244"/>
    </row>
    <row r="40" spans="1:11" ht="15" x14ac:dyDescent="0.2">
      <c r="A40" s="245"/>
      <c r="B40" s="254"/>
      <c r="C40" s="255"/>
      <c r="D40" s="255"/>
      <c r="E40" s="255"/>
      <c r="F40" s="255"/>
      <c r="G40" s="255"/>
      <c r="H40" s="255"/>
      <c r="I40" s="255"/>
      <c r="J40" s="255"/>
      <c r="K40" s="244"/>
    </row>
    <row r="41" spans="1:11" ht="15" x14ac:dyDescent="0.2">
      <c r="A41" s="245"/>
      <c r="B41" s="254"/>
      <c r="C41" s="255"/>
      <c r="D41" s="255"/>
      <c r="E41" s="255"/>
      <c r="F41" s="255"/>
      <c r="G41" s="255"/>
      <c r="H41" s="255"/>
      <c r="I41" s="255"/>
      <c r="J41" s="255"/>
      <c r="K41" s="244"/>
    </row>
    <row r="42" spans="1:11" ht="15" x14ac:dyDescent="0.2">
      <c r="A42" s="245"/>
      <c r="B42" s="254"/>
      <c r="C42" s="255"/>
      <c r="D42" s="255"/>
      <c r="E42" s="255"/>
      <c r="F42" s="255"/>
      <c r="G42" s="255"/>
      <c r="H42" s="255"/>
      <c r="I42" s="255"/>
      <c r="J42" s="255"/>
      <c r="K42" s="244"/>
    </row>
    <row r="43" spans="1:11" ht="15" x14ac:dyDescent="0.2">
      <c r="A43" s="251"/>
      <c r="B43" s="254"/>
      <c r="C43" s="255"/>
      <c r="D43" s="255"/>
      <c r="E43" s="255"/>
      <c r="F43" s="255"/>
      <c r="G43" s="255"/>
      <c r="H43" s="255"/>
      <c r="I43" s="255"/>
      <c r="J43" s="255"/>
      <c r="K43" s="244"/>
    </row>
    <row r="44" spans="1:11" ht="15" x14ac:dyDescent="0.2">
      <c r="A44" s="245"/>
      <c r="B44" s="254"/>
      <c r="C44" s="255"/>
      <c r="D44" s="255"/>
      <c r="E44" s="255"/>
      <c r="F44" s="255"/>
      <c r="G44" s="255"/>
      <c r="H44" s="255"/>
      <c r="I44" s="255"/>
      <c r="J44" s="255"/>
      <c r="K44" s="244"/>
    </row>
    <row r="45" spans="1:11" ht="15" x14ac:dyDescent="0.2">
      <c r="A45" s="245"/>
      <c r="B45" s="254"/>
      <c r="C45" s="255"/>
      <c r="D45" s="255"/>
      <c r="E45" s="255"/>
      <c r="F45" s="255"/>
      <c r="G45" s="255"/>
      <c r="H45" s="255"/>
      <c r="I45" s="255"/>
      <c r="J45" s="255"/>
      <c r="K45" s="244"/>
    </row>
    <row r="46" spans="1:11" ht="15" x14ac:dyDescent="0.2">
      <c r="A46" s="245"/>
      <c r="B46" s="254"/>
      <c r="C46" s="255"/>
      <c r="D46" s="255"/>
      <c r="E46" s="255"/>
      <c r="F46" s="255"/>
      <c r="G46" s="255"/>
      <c r="H46" s="255"/>
      <c r="I46" s="255"/>
      <c r="J46" s="255"/>
      <c r="K46" s="244"/>
    </row>
    <row r="47" spans="1:11" ht="15" x14ac:dyDescent="0.2">
      <c r="A47" s="251"/>
      <c r="B47" s="254"/>
      <c r="C47" s="255"/>
      <c r="D47" s="255"/>
      <c r="E47" s="255"/>
      <c r="F47" s="255"/>
      <c r="G47" s="255"/>
      <c r="H47" s="255"/>
      <c r="I47" s="255"/>
      <c r="J47" s="255"/>
      <c r="K47" s="244"/>
    </row>
    <row r="48" spans="1:11" ht="15" x14ac:dyDescent="0.2">
      <c r="A48" s="245"/>
      <c r="B48" s="254"/>
      <c r="C48" s="255"/>
      <c r="D48" s="255"/>
      <c r="E48" s="255"/>
      <c r="F48" s="255"/>
      <c r="G48" s="255"/>
      <c r="H48" s="255"/>
      <c r="I48" s="255"/>
      <c r="J48" s="255"/>
      <c r="K48" s="244"/>
    </row>
    <row r="49" spans="1:11" ht="15" x14ac:dyDescent="0.2">
      <c r="A49" s="245"/>
      <c r="B49" s="254"/>
      <c r="C49" s="255"/>
      <c r="D49" s="255"/>
      <c r="E49" s="255"/>
      <c r="F49" s="255"/>
      <c r="G49" s="255"/>
      <c r="H49" s="255"/>
      <c r="I49" s="255"/>
      <c r="J49" s="255"/>
      <c r="K49" s="244"/>
    </row>
    <row r="50" spans="1:11" ht="15" x14ac:dyDescent="0.2">
      <c r="A50" s="245"/>
      <c r="B50" s="254"/>
      <c r="C50" s="255"/>
      <c r="D50" s="255"/>
      <c r="E50" s="255"/>
      <c r="F50" s="255"/>
      <c r="G50" s="255"/>
      <c r="H50" s="255"/>
      <c r="I50" s="255"/>
      <c r="J50" s="255"/>
      <c r="K50" s="244"/>
    </row>
    <row r="51" spans="1:11" ht="15" x14ac:dyDescent="0.2">
      <c r="A51" s="251"/>
      <c r="B51" s="254"/>
      <c r="C51" s="255"/>
      <c r="D51" s="255"/>
      <c r="E51" s="255"/>
      <c r="F51" s="255"/>
      <c r="G51" s="255"/>
      <c r="H51" s="255"/>
      <c r="I51" s="255"/>
      <c r="J51" s="255"/>
      <c r="K51" s="244"/>
    </row>
    <row r="52" spans="1:11" ht="15" x14ac:dyDescent="0.2">
      <c r="A52" s="245"/>
      <c r="B52" s="254"/>
      <c r="C52" s="255"/>
      <c r="D52" s="255"/>
      <c r="E52" s="255"/>
      <c r="F52" s="255"/>
      <c r="G52" s="255"/>
      <c r="H52" s="255"/>
      <c r="I52" s="255"/>
      <c r="J52" s="255"/>
      <c r="K52" s="244"/>
    </row>
    <row r="53" spans="1:11" ht="15" x14ac:dyDescent="0.2">
      <c r="A53" s="245"/>
      <c r="B53" s="254"/>
      <c r="C53" s="255"/>
      <c r="D53" s="255"/>
      <c r="E53" s="255"/>
      <c r="F53" s="255"/>
      <c r="G53" s="255"/>
      <c r="H53" s="255"/>
      <c r="I53" s="255"/>
      <c r="J53" s="255"/>
      <c r="K53" s="244"/>
    </row>
    <row r="54" spans="1:11" x14ac:dyDescent="0.2">
      <c r="B54" s="244"/>
      <c r="C54" s="244"/>
      <c r="D54" s="244"/>
      <c r="E54" s="244"/>
      <c r="F54" s="244"/>
      <c r="G54" s="244"/>
      <c r="H54" s="244"/>
      <c r="I54" s="244"/>
      <c r="J54" s="244"/>
      <c r="K54" s="244"/>
    </row>
  </sheetData>
  <dataConsolidate link="1"/>
  <mergeCells count="2">
    <mergeCell ref="A1:N2"/>
    <mergeCell ref="B4:J4"/>
  </mergeCells>
  <conditionalFormatting sqref="B6:J53">
    <cfRule type="expression" dxfId="121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20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61" t="s">
        <v>157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466"/>
      <c r="E5" s="421"/>
      <c r="F5" s="467"/>
      <c r="G5" s="285" t="s">
        <v>160</v>
      </c>
      <c r="H5" s="285" t="s">
        <v>109</v>
      </c>
      <c r="I5" s="423" t="s">
        <v>110</v>
      </c>
      <c r="J5" s="423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7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468" t="s">
        <v>162</v>
      </c>
      <c r="C7" s="313" t="s">
        <v>118</v>
      </c>
      <c r="D7" s="470">
        <v>1</v>
      </c>
      <c r="E7" s="472" t="s">
        <v>163</v>
      </c>
      <c r="F7" s="474">
        <v>2</v>
      </c>
      <c r="G7" s="314" t="s">
        <v>150</v>
      </c>
      <c r="H7" s="476" t="s">
        <v>185</v>
      </c>
      <c r="I7" s="478">
        <v>0.33333333333333331</v>
      </c>
      <c r="J7" s="478"/>
      <c r="K7" s="479" t="s">
        <v>186</v>
      </c>
      <c r="L7" s="43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69"/>
      <c r="C8" s="290" t="s">
        <v>167</v>
      </c>
      <c r="D8" s="471"/>
      <c r="E8" s="473"/>
      <c r="F8" s="475"/>
      <c r="G8" s="290" t="s">
        <v>171</v>
      </c>
      <c r="H8" s="477"/>
      <c r="I8" s="478"/>
      <c r="J8" s="478"/>
      <c r="K8" s="480"/>
      <c r="L8" s="43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68" t="s">
        <v>164</v>
      </c>
      <c r="C9" s="313" t="s">
        <v>120</v>
      </c>
      <c r="D9" s="470" t="s">
        <v>188</v>
      </c>
      <c r="E9" s="472" t="s">
        <v>163</v>
      </c>
      <c r="F9" s="474" t="s">
        <v>189</v>
      </c>
      <c r="G9" s="314" t="s">
        <v>182</v>
      </c>
      <c r="H9" s="476" t="s">
        <v>185</v>
      </c>
      <c r="I9" s="478">
        <v>0.41666666666666669</v>
      </c>
      <c r="J9" s="478"/>
      <c r="K9" s="479" t="s">
        <v>187</v>
      </c>
      <c r="L9" s="409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x14ac:dyDescent="0.2">
      <c r="A10" s="289"/>
      <c r="B10" s="469"/>
      <c r="C10" s="290" t="s">
        <v>168</v>
      </c>
      <c r="D10" s="471"/>
      <c r="E10" s="473"/>
      <c r="F10" s="475"/>
      <c r="G10" s="290" t="s">
        <v>172</v>
      </c>
      <c r="H10" s="477"/>
      <c r="I10" s="478"/>
      <c r="J10" s="478"/>
      <c r="K10" s="480"/>
      <c r="L10" s="481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68" t="s">
        <v>165</v>
      </c>
      <c r="C11" s="314" t="s">
        <v>114</v>
      </c>
      <c r="D11" s="474">
        <v>4</v>
      </c>
      <c r="E11" s="472" t="s">
        <v>163</v>
      </c>
      <c r="F11" s="470">
        <v>3</v>
      </c>
      <c r="G11" s="313" t="s">
        <v>119</v>
      </c>
      <c r="H11" s="476" t="s">
        <v>185</v>
      </c>
      <c r="I11" s="478">
        <v>0.41666666666666669</v>
      </c>
      <c r="J11" s="478"/>
      <c r="K11" s="479" t="s">
        <v>186</v>
      </c>
      <c r="L11" s="409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69"/>
      <c r="C12" s="290" t="s">
        <v>169</v>
      </c>
      <c r="D12" s="475"/>
      <c r="E12" s="473"/>
      <c r="F12" s="471"/>
      <c r="G12" s="290" t="s">
        <v>173</v>
      </c>
      <c r="H12" s="477"/>
      <c r="I12" s="478"/>
      <c r="J12" s="478"/>
      <c r="K12" s="480"/>
      <c r="L12" s="481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468" t="s">
        <v>166</v>
      </c>
      <c r="C13" s="314" t="s">
        <v>183</v>
      </c>
      <c r="D13" s="474">
        <v>6</v>
      </c>
      <c r="E13" s="472" t="s">
        <v>163</v>
      </c>
      <c r="F13" s="470">
        <v>0</v>
      </c>
      <c r="G13" s="313" t="s">
        <v>124</v>
      </c>
      <c r="H13" s="476" t="s">
        <v>185</v>
      </c>
      <c r="I13" s="478">
        <v>0.33333333333333331</v>
      </c>
      <c r="J13" s="478"/>
      <c r="K13" s="479" t="s">
        <v>187</v>
      </c>
      <c r="L13" s="409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thickBot="1" x14ac:dyDescent="0.25">
      <c r="A14" s="289"/>
      <c r="B14" s="482"/>
      <c r="C14" s="290" t="s">
        <v>170</v>
      </c>
      <c r="D14" s="483"/>
      <c r="E14" s="484"/>
      <c r="F14" s="485"/>
      <c r="G14" s="290" t="s">
        <v>174</v>
      </c>
      <c r="H14" s="477"/>
      <c r="I14" s="478"/>
      <c r="J14" s="478"/>
      <c r="K14" s="480"/>
      <c r="L14" s="410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486"/>
      <c r="C15" s="292"/>
      <c r="D15" s="486"/>
      <c r="E15" s="486"/>
      <c r="F15" s="487"/>
      <c r="G15" s="292"/>
      <c r="H15" s="486"/>
      <c r="I15" s="401"/>
      <c r="J15" s="401"/>
      <c r="K15" s="402"/>
      <c r="L15" s="411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486"/>
      <c r="C16" s="293"/>
      <c r="D16" s="486"/>
      <c r="E16" s="486"/>
      <c r="F16" s="487"/>
      <c r="G16" s="293"/>
      <c r="H16" s="486"/>
      <c r="I16" s="401"/>
      <c r="J16" s="401"/>
      <c r="K16" s="402"/>
      <c r="L16" s="411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486"/>
      <c r="C17" s="292"/>
      <c r="D17" s="487"/>
      <c r="E17" s="486"/>
      <c r="F17" s="486"/>
      <c r="G17" s="292"/>
      <c r="H17" s="486"/>
      <c r="I17" s="406"/>
      <c r="J17" s="406"/>
      <c r="K17" s="402"/>
      <c r="L17" s="402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86"/>
      <c r="C18" s="293"/>
      <c r="D18" s="487"/>
      <c r="E18" s="486"/>
      <c r="F18" s="486"/>
      <c r="G18" s="293"/>
      <c r="H18" s="486"/>
      <c r="I18" s="406"/>
      <c r="J18" s="406"/>
      <c r="K18" s="402"/>
      <c r="L18" s="402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486"/>
      <c r="C19" s="292"/>
      <c r="D19" s="486"/>
      <c r="E19" s="486"/>
      <c r="F19" s="486"/>
      <c r="G19" s="292"/>
      <c r="H19" s="486"/>
      <c r="I19" s="406"/>
      <c r="J19" s="406"/>
      <c r="K19" s="402"/>
      <c r="L19" s="402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486"/>
      <c r="C20" s="293"/>
      <c r="D20" s="486"/>
      <c r="E20" s="486"/>
      <c r="F20" s="486"/>
      <c r="G20" s="293"/>
      <c r="H20" s="486"/>
      <c r="I20" s="406"/>
      <c r="J20" s="406"/>
      <c r="K20" s="402"/>
      <c r="L20" s="402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486"/>
      <c r="C21" s="292"/>
      <c r="D21" s="487"/>
      <c r="E21" s="486"/>
      <c r="F21" s="486"/>
      <c r="G21" s="292"/>
      <c r="H21" s="486"/>
      <c r="I21" s="405"/>
      <c r="J21" s="405"/>
      <c r="K21" s="402"/>
      <c r="L21" s="402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486"/>
      <c r="C22" s="293"/>
      <c r="D22" s="487"/>
      <c r="E22" s="486"/>
      <c r="F22" s="486"/>
      <c r="G22" s="293"/>
      <c r="H22" s="486"/>
      <c r="I22" s="405"/>
      <c r="J22" s="405"/>
      <c r="K22" s="402"/>
      <c r="L22" s="402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396"/>
      <c r="J23" s="396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392"/>
      <c r="J24" s="392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397"/>
      <c r="J25" s="397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392"/>
      <c r="J26" s="392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392"/>
      <c r="J27" s="392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392"/>
      <c r="J28" s="392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392"/>
      <c r="J29" s="392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392"/>
      <c r="J30" s="392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19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18" priority="28" stopIfTrue="1">
      <formula>IF(AND($C$5=3,$C$6=3,#REF!=3,$C$7=3),1,0)</formula>
    </cfRule>
  </conditionalFormatting>
  <conditionalFormatting sqref="L11 L13">
    <cfRule type="expression" dxfId="117" priority="26" stopIfTrue="1">
      <formula>IF(AND($C$5=3,$C$6=3,#REF!=3,$C$7=3),1,0)</formula>
    </cfRule>
  </conditionalFormatting>
  <conditionalFormatting sqref="I15 L15">
    <cfRule type="expression" dxfId="116" priority="25" stopIfTrue="1">
      <formula>IF(AND($C$5=3,$C$6=3,#REF!=3,$C$7=3),1,0)</formula>
    </cfRule>
  </conditionalFormatting>
  <conditionalFormatting sqref="I23 L21 K23:L23">
    <cfRule type="expression" dxfId="115" priority="24" stopIfTrue="1">
      <formula>IF(AND($C$5=3,$C$6=3,#REF!=3,$C$7=3),1,0)</formula>
    </cfRule>
  </conditionalFormatting>
  <conditionalFormatting sqref="I24 K24:L24">
    <cfRule type="expression" dxfId="114" priority="23" stopIfTrue="1">
      <formula>IF(AND($C$5=3,$C$6=3,#REF!=3,$C$7=3),1,0)</formula>
    </cfRule>
  </conditionalFormatting>
  <conditionalFormatting sqref="I27:I28 K27:L28">
    <cfRule type="expression" dxfId="113" priority="22" stopIfTrue="1">
      <formula>IF(AND($C$5=3,$C$6=3,#REF!=3,$C$7=3),1,0)</formula>
    </cfRule>
  </conditionalFormatting>
  <conditionalFormatting sqref="I29 K29:L29">
    <cfRule type="expression" dxfId="112" priority="21" stopIfTrue="1">
      <formula>IF(AND($C$5=3,$C$6=3,#REF!=3,$C$7=3),1,0)</formula>
    </cfRule>
  </conditionalFormatting>
  <conditionalFormatting sqref="B32:L33">
    <cfRule type="expression" dxfId="111" priority="20" stopIfTrue="1">
      <formula>IF(AND($C$5=3,$C$6=3,#REF!=3,$C$7=3),1,0)</formula>
    </cfRule>
  </conditionalFormatting>
  <conditionalFormatting sqref="B34:L34">
    <cfRule type="expression" dxfId="110" priority="19" stopIfTrue="1">
      <formula>IF(AND($C$5=3,$C$6=3,#REF!=3,$C$7=3),1,0)</formula>
    </cfRule>
  </conditionalFormatting>
  <conditionalFormatting sqref="B37:L38">
    <cfRule type="expression" dxfId="109" priority="18" stopIfTrue="1">
      <formula>IF(AND($C$5=3,$C$6=3,#REF!=3,$C$7=3),1,0)</formula>
    </cfRule>
  </conditionalFormatting>
  <conditionalFormatting sqref="B39:L39">
    <cfRule type="expression" dxfId="108" priority="17" stopIfTrue="1">
      <formula>IF(AND($C$5=3,$C$6=3,#REF!=3,$C$7=3),1,0)</formula>
    </cfRule>
  </conditionalFormatting>
  <conditionalFormatting sqref="B42:L43">
    <cfRule type="expression" dxfId="107" priority="16" stopIfTrue="1">
      <formula>IF(AND($C$5=3,$C$6=3,#REF!=3,$C$7=3),1,0)</formula>
    </cfRule>
  </conditionalFormatting>
  <conditionalFormatting sqref="B44:L44">
    <cfRule type="expression" dxfId="106" priority="15" stopIfTrue="1">
      <formula>IF(AND($C$5=3,$C$6=3,#REF!=3,$C$7=3),1,0)</formula>
    </cfRule>
  </conditionalFormatting>
  <conditionalFormatting sqref="B47:L48">
    <cfRule type="expression" dxfId="105" priority="14" stopIfTrue="1">
      <formula>IF(AND($C$5=3,$C$6=3,#REF!=3,$C$7=3),1,0)</formula>
    </cfRule>
  </conditionalFormatting>
  <conditionalFormatting sqref="B49:L49">
    <cfRule type="expression" dxfId="104" priority="13" stopIfTrue="1">
      <formula>IF(AND($C$5=3,$C$6=3,#REF!=3,$C$7=3),1,0)</formula>
    </cfRule>
  </conditionalFormatting>
  <conditionalFormatting sqref="B52:L53">
    <cfRule type="expression" dxfId="103" priority="12" stopIfTrue="1">
      <formula>IF(AND($C$5=3,$C$6=3,#REF!=3,$C$7=3),1,0)</formula>
    </cfRule>
  </conditionalFormatting>
  <conditionalFormatting sqref="B54:L54">
    <cfRule type="expression" dxfId="102" priority="11" stopIfTrue="1">
      <formula>IF(AND($C$5=3,$C$6=3,#REF!=3,$C$7=3),1,0)</formula>
    </cfRule>
  </conditionalFormatting>
  <conditionalFormatting sqref="B57:L58">
    <cfRule type="expression" dxfId="101" priority="10" stopIfTrue="1">
      <formula>IF(AND($C$5=3,$C$6=3,#REF!=3,$C$7=3),1,0)</formula>
    </cfRule>
  </conditionalFormatting>
  <conditionalFormatting sqref="B59:L59">
    <cfRule type="expression" dxfId="100" priority="9" stopIfTrue="1">
      <formula>IF(AND($C$5=3,$C$6=3,#REF!=3,$C$7=3),1,0)</formula>
    </cfRule>
  </conditionalFormatting>
  <conditionalFormatting sqref="I21">
    <cfRule type="expression" dxfId="99" priority="8" stopIfTrue="1">
      <formula>IF(AND($C$5=3,$C$6=3,#REF!=3,$C$7=3),1,0)</formula>
    </cfRule>
  </conditionalFormatting>
  <conditionalFormatting sqref="K15 K17 K19 K21">
    <cfRule type="expression" dxfId="98" priority="7" stopIfTrue="1">
      <formula>IF(AND($C$5=3,$C$6=3,#REF!=3,$C$7=3),1,0)</formula>
    </cfRule>
  </conditionalFormatting>
  <conditionalFormatting sqref="I19">
    <cfRule type="expression" dxfId="97" priority="5" stopIfTrue="1">
      <formula>IF(AND($C$5=3,$C$6=3,#REF!=3,$C$7=3),1,0)</formula>
    </cfRule>
  </conditionalFormatting>
  <conditionalFormatting sqref="I9">
    <cfRule type="expression" dxfId="96" priority="4" stopIfTrue="1">
      <formula>IF(AND($C$5=3,$C$6=3,#REF!=3,$C$7=3),1,0)</formula>
    </cfRule>
  </conditionalFormatting>
  <conditionalFormatting sqref="I13">
    <cfRule type="expression" dxfId="95" priority="3" stopIfTrue="1">
      <formula>IF(AND($C$5=3,$C$6=3,#REF!=3,$C$7=3),1,0)</formula>
    </cfRule>
  </conditionalFormatting>
  <conditionalFormatting sqref="K9 K11 K13">
    <cfRule type="expression" dxfId="94" priority="2" stopIfTrue="1">
      <formula>IF(AND($C$5=3,$C$6=3,#REF!=3,$C$7=3),1,0)</formula>
    </cfRule>
  </conditionalFormatting>
  <conditionalFormatting sqref="I11">
    <cfRule type="expression" dxfId="93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61" t="s">
        <v>157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466"/>
      <c r="E5" s="421"/>
      <c r="F5" s="467"/>
      <c r="G5" s="285" t="s">
        <v>160</v>
      </c>
      <c r="H5" s="285" t="s">
        <v>109</v>
      </c>
      <c r="I5" s="423" t="s">
        <v>110</v>
      </c>
      <c r="J5" s="423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7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468" t="s">
        <v>176</v>
      </c>
      <c r="C7" s="313" t="s">
        <v>150</v>
      </c>
      <c r="D7" s="488"/>
      <c r="E7" s="472" t="s">
        <v>163</v>
      </c>
      <c r="F7" s="472"/>
      <c r="G7" s="313" t="s">
        <v>183</v>
      </c>
      <c r="H7" s="490" t="s">
        <v>184</v>
      </c>
      <c r="I7" s="478">
        <v>0.66666666666666663</v>
      </c>
      <c r="J7" s="478"/>
      <c r="K7" s="479" t="s">
        <v>175</v>
      </c>
      <c r="L7" s="43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69"/>
      <c r="C8" s="290" t="s">
        <v>178</v>
      </c>
      <c r="D8" s="489"/>
      <c r="E8" s="473"/>
      <c r="F8" s="473"/>
      <c r="G8" s="290" t="s">
        <v>180</v>
      </c>
      <c r="H8" s="477"/>
      <c r="I8" s="478"/>
      <c r="J8" s="478"/>
      <c r="K8" s="480"/>
      <c r="L8" s="43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68" t="s">
        <v>177</v>
      </c>
      <c r="C9" s="313" t="s">
        <v>182</v>
      </c>
      <c r="D9" s="488"/>
      <c r="E9" s="472" t="s">
        <v>163</v>
      </c>
      <c r="F9" s="472"/>
      <c r="G9" s="313" t="s">
        <v>114</v>
      </c>
      <c r="H9" s="490" t="s">
        <v>184</v>
      </c>
      <c r="I9" s="478">
        <v>0.58333333333333337</v>
      </c>
      <c r="J9" s="478"/>
      <c r="K9" s="479" t="s">
        <v>187</v>
      </c>
      <c r="L9" s="409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482"/>
      <c r="C10" s="291" t="s">
        <v>179</v>
      </c>
      <c r="D10" s="491"/>
      <c r="E10" s="484"/>
      <c r="F10" s="484"/>
      <c r="G10" s="291" t="s">
        <v>181</v>
      </c>
      <c r="H10" s="492"/>
      <c r="I10" s="493"/>
      <c r="J10" s="493"/>
      <c r="K10" s="494"/>
      <c r="L10" s="410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86"/>
      <c r="C11" s="292"/>
      <c r="D11" s="486"/>
      <c r="E11" s="486"/>
      <c r="F11" s="487"/>
      <c r="G11" s="292"/>
      <c r="H11" s="486"/>
      <c r="I11" s="401"/>
      <c r="J11" s="401"/>
      <c r="K11" s="402"/>
      <c r="L11" s="402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86"/>
      <c r="C12" s="293"/>
      <c r="D12" s="486"/>
      <c r="E12" s="486"/>
      <c r="F12" s="487"/>
      <c r="G12" s="293"/>
      <c r="H12" s="486"/>
      <c r="I12" s="401"/>
      <c r="J12" s="401"/>
      <c r="K12" s="402"/>
      <c r="L12" s="402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486"/>
      <c r="C13" s="292"/>
      <c r="D13" s="486"/>
      <c r="E13" s="486"/>
      <c r="F13" s="487"/>
      <c r="G13" s="292"/>
      <c r="H13" s="486"/>
      <c r="I13" s="401"/>
      <c r="J13" s="401"/>
      <c r="K13" s="402"/>
      <c r="L13" s="402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x14ac:dyDescent="0.2">
      <c r="A14" s="289"/>
      <c r="B14" s="486"/>
      <c r="C14" s="293"/>
      <c r="D14" s="486"/>
      <c r="E14" s="486"/>
      <c r="F14" s="487"/>
      <c r="G14" s="293"/>
      <c r="H14" s="486"/>
      <c r="I14" s="401"/>
      <c r="J14" s="401"/>
      <c r="K14" s="402"/>
      <c r="L14" s="402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486"/>
      <c r="C15" s="292"/>
      <c r="D15" s="486"/>
      <c r="E15" s="486"/>
      <c r="F15" s="487"/>
      <c r="G15" s="292"/>
      <c r="H15" s="486"/>
      <c r="I15" s="401"/>
      <c r="J15" s="401"/>
      <c r="K15" s="402"/>
      <c r="L15" s="411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486"/>
      <c r="C16" s="293"/>
      <c r="D16" s="486"/>
      <c r="E16" s="486"/>
      <c r="F16" s="487"/>
      <c r="G16" s="293"/>
      <c r="H16" s="486"/>
      <c r="I16" s="401"/>
      <c r="J16" s="401"/>
      <c r="K16" s="402"/>
      <c r="L16" s="411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486"/>
      <c r="C17" s="292"/>
      <c r="D17" s="487"/>
      <c r="E17" s="486"/>
      <c r="F17" s="486"/>
      <c r="G17" s="292"/>
      <c r="H17" s="486"/>
      <c r="I17" s="406"/>
      <c r="J17" s="406"/>
      <c r="K17" s="402"/>
      <c r="L17" s="402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86"/>
      <c r="C18" s="293"/>
      <c r="D18" s="487"/>
      <c r="E18" s="486"/>
      <c r="F18" s="486"/>
      <c r="G18" s="293"/>
      <c r="H18" s="486"/>
      <c r="I18" s="406"/>
      <c r="J18" s="406"/>
      <c r="K18" s="402"/>
      <c r="L18" s="402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486"/>
      <c r="C19" s="292"/>
      <c r="D19" s="486"/>
      <c r="E19" s="486"/>
      <c r="F19" s="486"/>
      <c r="G19" s="292"/>
      <c r="H19" s="486"/>
      <c r="I19" s="406"/>
      <c r="J19" s="406"/>
      <c r="K19" s="402"/>
      <c r="L19" s="402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486"/>
      <c r="C20" s="293"/>
      <c r="D20" s="486"/>
      <c r="E20" s="486"/>
      <c r="F20" s="486"/>
      <c r="G20" s="293"/>
      <c r="H20" s="486"/>
      <c r="I20" s="406"/>
      <c r="J20" s="406"/>
      <c r="K20" s="402"/>
      <c r="L20" s="402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486"/>
      <c r="C21" s="292"/>
      <c r="D21" s="487"/>
      <c r="E21" s="486"/>
      <c r="F21" s="486"/>
      <c r="G21" s="292"/>
      <c r="H21" s="486"/>
      <c r="I21" s="405"/>
      <c r="J21" s="405"/>
      <c r="K21" s="402"/>
      <c r="L21" s="402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486"/>
      <c r="C22" s="293"/>
      <c r="D22" s="487"/>
      <c r="E22" s="486"/>
      <c r="F22" s="486"/>
      <c r="G22" s="293"/>
      <c r="H22" s="486"/>
      <c r="I22" s="405"/>
      <c r="J22" s="405"/>
      <c r="K22" s="402"/>
      <c r="L22" s="402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396"/>
      <c r="J23" s="396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392"/>
      <c r="J24" s="392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397"/>
      <c r="J25" s="397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392"/>
      <c r="J26" s="392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392"/>
      <c r="J27" s="392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392"/>
      <c r="J28" s="392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392"/>
      <c r="J29" s="392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392"/>
      <c r="J30" s="392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92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91" priority="25" stopIfTrue="1">
      <formula>IF(AND($C$5=3,$C$6=3,#REF!=3,$C$7=3),1,0)</formula>
    </cfRule>
  </conditionalFormatting>
  <conditionalFormatting sqref="I11 L11 L13 I13">
    <cfRule type="expression" dxfId="90" priority="23" stopIfTrue="1">
      <formula>IF(AND($C$5=3,$C$6=3,#REF!=3,$C$7=3),1,0)</formula>
    </cfRule>
  </conditionalFormatting>
  <conditionalFormatting sqref="I15 L15">
    <cfRule type="expression" dxfId="89" priority="22" stopIfTrue="1">
      <formula>IF(AND($C$5=3,$C$6=3,#REF!=3,$C$7=3),1,0)</formula>
    </cfRule>
  </conditionalFormatting>
  <conditionalFormatting sqref="I23 L21 K23:L23">
    <cfRule type="expression" dxfId="88" priority="21" stopIfTrue="1">
      <formula>IF(AND($C$5=3,$C$6=3,#REF!=3,$C$7=3),1,0)</formula>
    </cfRule>
  </conditionalFormatting>
  <conditionalFormatting sqref="I24 K24:L24">
    <cfRule type="expression" dxfId="87" priority="20" stopIfTrue="1">
      <formula>IF(AND($C$5=3,$C$6=3,#REF!=3,$C$7=3),1,0)</formula>
    </cfRule>
  </conditionalFormatting>
  <conditionalFormatting sqref="I27:I28 K27:L28">
    <cfRule type="expression" dxfId="86" priority="19" stopIfTrue="1">
      <formula>IF(AND($C$5=3,$C$6=3,#REF!=3,$C$7=3),1,0)</formula>
    </cfRule>
  </conditionalFormatting>
  <conditionalFormatting sqref="I29 K29:L29">
    <cfRule type="expression" dxfId="85" priority="18" stopIfTrue="1">
      <formula>IF(AND($C$5=3,$C$6=3,#REF!=3,$C$7=3),1,0)</formula>
    </cfRule>
  </conditionalFormatting>
  <conditionalFormatting sqref="B32:L33">
    <cfRule type="expression" dxfId="84" priority="17" stopIfTrue="1">
      <formula>IF(AND($C$5=3,$C$6=3,#REF!=3,$C$7=3),1,0)</formula>
    </cfRule>
  </conditionalFormatting>
  <conditionalFormatting sqref="B34:L34">
    <cfRule type="expression" dxfId="83" priority="16" stopIfTrue="1">
      <formula>IF(AND($C$5=3,$C$6=3,#REF!=3,$C$7=3),1,0)</formula>
    </cfRule>
  </conditionalFormatting>
  <conditionalFormatting sqref="B37:L38">
    <cfRule type="expression" dxfId="82" priority="15" stopIfTrue="1">
      <formula>IF(AND($C$5=3,$C$6=3,#REF!=3,$C$7=3),1,0)</formula>
    </cfRule>
  </conditionalFormatting>
  <conditionalFormatting sqref="B39:L39">
    <cfRule type="expression" dxfId="81" priority="14" stopIfTrue="1">
      <formula>IF(AND($C$5=3,$C$6=3,#REF!=3,$C$7=3),1,0)</formula>
    </cfRule>
  </conditionalFormatting>
  <conditionalFormatting sqref="B42:L43">
    <cfRule type="expression" dxfId="80" priority="13" stopIfTrue="1">
      <formula>IF(AND($C$5=3,$C$6=3,#REF!=3,$C$7=3),1,0)</formula>
    </cfRule>
  </conditionalFormatting>
  <conditionalFormatting sqref="B44:L44">
    <cfRule type="expression" dxfId="79" priority="12" stopIfTrue="1">
      <formula>IF(AND($C$5=3,$C$6=3,#REF!=3,$C$7=3),1,0)</formula>
    </cfRule>
  </conditionalFormatting>
  <conditionalFormatting sqref="B47:L48">
    <cfRule type="expression" dxfId="78" priority="11" stopIfTrue="1">
      <formula>IF(AND($C$5=3,$C$6=3,#REF!=3,$C$7=3),1,0)</formula>
    </cfRule>
  </conditionalFormatting>
  <conditionalFormatting sqref="B49:L49">
    <cfRule type="expression" dxfId="77" priority="10" stopIfTrue="1">
      <formula>IF(AND($C$5=3,$C$6=3,#REF!=3,$C$7=3),1,0)</formula>
    </cfRule>
  </conditionalFormatting>
  <conditionalFormatting sqref="B52:L53">
    <cfRule type="expression" dxfId="76" priority="9" stopIfTrue="1">
      <formula>IF(AND($C$5=3,$C$6=3,#REF!=3,$C$7=3),1,0)</formula>
    </cfRule>
  </conditionalFormatting>
  <conditionalFormatting sqref="B54:L54">
    <cfRule type="expression" dxfId="75" priority="8" stopIfTrue="1">
      <formula>IF(AND($C$5=3,$C$6=3,#REF!=3,$C$7=3),1,0)</formula>
    </cfRule>
  </conditionalFormatting>
  <conditionalFormatting sqref="B57:L58">
    <cfRule type="expression" dxfId="74" priority="7" stopIfTrue="1">
      <formula>IF(AND($C$5=3,$C$6=3,#REF!=3,$C$7=3),1,0)</formula>
    </cfRule>
  </conditionalFormatting>
  <conditionalFormatting sqref="B59:L59">
    <cfRule type="expression" dxfId="73" priority="6" stopIfTrue="1">
      <formula>IF(AND($C$5=3,$C$6=3,#REF!=3,$C$7=3),1,0)</formula>
    </cfRule>
  </conditionalFormatting>
  <conditionalFormatting sqref="I21">
    <cfRule type="expression" dxfId="72" priority="5" stopIfTrue="1">
      <formula>IF(AND($C$5=3,$C$6=3,#REF!=3,$C$7=3),1,0)</formula>
    </cfRule>
  </conditionalFormatting>
  <conditionalFormatting sqref="K11 K13 K15 K17 K19 K21">
    <cfRule type="expression" dxfId="71" priority="4" stopIfTrue="1">
      <formula>IF(AND($C$5=3,$C$6=3,#REF!=3,$C$7=3),1,0)</formula>
    </cfRule>
  </conditionalFormatting>
  <conditionalFormatting sqref="I9">
    <cfRule type="expression" dxfId="70" priority="3" stopIfTrue="1">
      <formula>IF(AND($C$5=3,$C$6=3,#REF!=3,$C$7=3),1,0)</formula>
    </cfRule>
  </conditionalFormatting>
  <conditionalFormatting sqref="I19">
    <cfRule type="expression" dxfId="69" priority="2" stopIfTrue="1">
      <formula>IF(AND($C$5=3,$C$6=3,#REF!=3,$C$7=3),1,0)</formula>
    </cfRule>
  </conditionalFormatting>
  <conditionalFormatting sqref="K7 K9">
    <cfRule type="expression" dxfId="68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79"/>
  <sheetViews>
    <sheetView showGridLines="0" showOutlineSymbols="0" workbookViewId="0">
      <selection activeCell="I9" sqref="I9:J10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1" width="18.2851562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71.25" customHeight="1" x14ac:dyDescent="0.2">
      <c r="A1" s="375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71.25" customHeight="1" x14ac:dyDescent="0.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466"/>
      <c r="E5" s="421"/>
      <c r="F5" s="467"/>
      <c r="G5" s="285" t="s">
        <v>160</v>
      </c>
      <c r="H5" s="285" t="s">
        <v>109</v>
      </c>
      <c r="I5" s="423" t="s">
        <v>110</v>
      </c>
      <c r="J5" s="423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7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28.5" customHeight="1" x14ac:dyDescent="0.2">
      <c r="A7" s="289"/>
      <c r="B7" s="499" t="s">
        <v>50</v>
      </c>
      <c r="C7" s="331"/>
      <c r="D7" s="488"/>
      <c r="E7" s="472" t="s">
        <v>163</v>
      </c>
      <c r="F7" s="472"/>
      <c r="G7" s="331"/>
      <c r="H7" s="495" t="s">
        <v>228</v>
      </c>
      <c r="I7" s="398" t="s">
        <v>228</v>
      </c>
      <c r="J7" s="398"/>
      <c r="K7" s="497" t="s">
        <v>213</v>
      </c>
      <c r="L7" s="43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28.5" customHeight="1" thickBot="1" x14ac:dyDescent="0.25">
      <c r="A8" s="289"/>
      <c r="B8" s="482"/>
      <c r="C8" s="330" t="s">
        <v>190</v>
      </c>
      <c r="D8" s="491"/>
      <c r="E8" s="484"/>
      <c r="F8" s="484"/>
      <c r="G8" s="330" t="s">
        <v>191</v>
      </c>
      <c r="H8" s="496"/>
      <c r="I8" s="399"/>
      <c r="J8" s="399"/>
      <c r="K8" s="408"/>
      <c r="L8" s="498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5" x14ac:dyDescent="0.2">
      <c r="A9" s="289"/>
      <c r="B9" s="486"/>
      <c r="C9" s="292"/>
      <c r="D9" s="486"/>
      <c r="E9" s="486"/>
      <c r="F9" s="487"/>
      <c r="G9" s="292"/>
      <c r="H9" s="486"/>
      <c r="I9" s="401"/>
      <c r="J9" s="401"/>
      <c r="K9" s="402"/>
      <c r="L9" s="402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.75" customHeight="1" x14ac:dyDescent="0.2">
      <c r="A10" s="289"/>
      <c r="B10" s="486"/>
      <c r="C10" s="293"/>
      <c r="D10" s="486"/>
      <c r="E10" s="486"/>
      <c r="F10" s="487"/>
      <c r="G10" s="293"/>
      <c r="H10" s="486"/>
      <c r="I10" s="401"/>
      <c r="J10" s="401"/>
      <c r="K10" s="402"/>
      <c r="L10" s="402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86"/>
      <c r="C11" s="292"/>
      <c r="D11" s="486"/>
      <c r="E11" s="486"/>
      <c r="F11" s="487"/>
      <c r="G11" s="292"/>
      <c r="H11" s="486"/>
      <c r="I11" s="401"/>
      <c r="J11" s="401"/>
      <c r="K11" s="402"/>
      <c r="L11" s="411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86"/>
      <c r="C12" s="293"/>
      <c r="D12" s="486"/>
      <c r="E12" s="486"/>
      <c r="F12" s="487"/>
      <c r="G12" s="293"/>
      <c r="H12" s="486"/>
      <c r="I12" s="401"/>
      <c r="J12" s="401"/>
      <c r="K12" s="402"/>
      <c r="L12" s="411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486"/>
      <c r="C13" s="292"/>
      <c r="D13" s="487"/>
      <c r="E13" s="486"/>
      <c r="F13" s="486"/>
      <c r="G13" s="292"/>
      <c r="H13" s="486"/>
      <c r="I13" s="406"/>
      <c r="J13" s="406"/>
      <c r="K13" s="402"/>
      <c r="L13" s="402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486"/>
      <c r="C14" s="293"/>
      <c r="D14" s="487"/>
      <c r="E14" s="486"/>
      <c r="F14" s="486"/>
      <c r="G14" s="293"/>
      <c r="H14" s="486"/>
      <c r="I14" s="406"/>
      <c r="J14" s="406"/>
      <c r="K14" s="402"/>
      <c r="L14" s="402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486"/>
      <c r="C15" s="292"/>
      <c r="D15" s="486"/>
      <c r="E15" s="486"/>
      <c r="F15" s="486"/>
      <c r="G15" s="292"/>
      <c r="H15" s="486"/>
      <c r="I15" s="406"/>
      <c r="J15" s="406"/>
      <c r="K15" s="402"/>
      <c r="L15" s="402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486"/>
      <c r="C16" s="293"/>
      <c r="D16" s="486"/>
      <c r="E16" s="486"/>
      <c r="F16" s="486"/>
      <c r="G16" s="293"/>
      <c r="H16" s="486"/>
      <c r="I16" s="406"/>
      <c r="J16" s="406"/>
      <c r="K16" s="402"/>
      <c r="L16" s="402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486"/>
      <c r="C17" s="292"/>
      <c r="D17" s="487"/>
      <c r="E17" s="486"/>
      <c r="F17" s="486"/>
      <c r="G17" s="292"/>
      <c r="H17" s="486"/>
      <c r="I17" s="405"/>
      <c r="J17" s="405"/>
      <c r="K17" s="402"/>
      <c r="L17" s="402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86"/>
      <c r="C18" s="293"/>
      <c r="D18" s="487"/>
      <c r="E18" s="486"/>
      <c r="F18" s="486"/>
      <c r="G18" s="293"/>
      <c r="H18" s="486"/>
      <c r="I18" s="405"/>
      <c r="J18" s="405"/>
      <c r="K18" s="402"/>
      <c r="L18" s="402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5" x14ac:dyDescent="0.25">
      <c r="A19" s="289"/>
      <c r="B19" s="312"/>
      <c r="C19" s="295"/>
      <c r="D19" s="312"/>
      <c r="E19" s="292"/>
      <c r="F19" s="311"/>
      <c r="G19" s="292"/>
      <c r="H19" s="295"/>
      <c r="I19" s="396"/>
      <c r="J19" s="396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15" x14ac:dyDescent="0.25">
      <c r="A20" s="289"/>
      <c r="B20" s="311"/>
      <c r="C20" s="295"/>
      <c r="D20" s="312"/>
      <c r="E20" s="292"/>
      <c r="F20" s="311"/>
      <c r="G20" s="292"/>
      <c r="H20" s="292"/>
      <c r="I20" s="392"/>
      <c r="J20" s="392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15" x14ac:dyDescent="0.25">
      <c r="A21" s="289"/>
      <c r="B21" s="312"/>
      <c r="C21" s="292"/>
      <c r="D21" s="311"/>
      <c r="E21" s="292"/>
      <c r="F21" s="312"/>
      <c r="G21" s="295"/>
      <c r="H21" s="295"/>
      <c r="I21" s="397"/>
      <c r="J21" s="397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15" x14ac:dyDescent="0.25">
      <c r="A22" s="289"/>
      <c r="B22" s="311"/>
      <c r="C22" s="292"/>
      <c r="D22" s="311"/>
      <c r="E22" s="292"/>
      <c r="F22" s="312"/>
      <c r="G22" s="295"/>
      <c r="H22" s="292"/>
      <c r="I22" s="392"/>
      <c r="J22" s="392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15" x14ac:dyDescent="0.25">
      <c r="A23" s="289"/>
      <c r="B23" s="311"/>
      <c r="C23" s="295"/>
      <c r="D23" s="312"/>
      <c r="E23" s="292"/>
      <c r="F23" s="311"/>
      <c r="G23" s="292"/>
      <c r="H23" s="292"/>
      <c r="I23" s="392"/>
      <c r="J23" s="392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15" x14ac:dyDescent="0.25">
      <c r="A24" s="289"/>
      <c r="B24" s="311"/>
      <c r="C24" s="295"/>
      <c r="D24" s="312"/>
      <c r="E24" s="292"/>
      <c r="F24" s="311"/>
      <c r="G24" s="292"/>
      <c r="H24" s="292"/>
      <c r="I24" s="392"/>
      <c r="J24" s="392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311"/>
      <c r="C25" s="292"/>
      <c r="D25" s="311"/>
      <c r="E25" s="292"/>
      <c r="F25" s="311"/>
      <c r="G25" s="292"/>
      <c r="H25" s="292"/>
      <c r="I25" s="392"/>
      <c r="J25" s="392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311"/>
      <c r="C26" s="295"/>
      <c r="D26" s="312"/>
      <c r="E26" s="292"/>
      <c r="F26" s="311"/>
      <c r="G26" s="292"/>
      <c r="H26" s="292"/>
      <c r="I26" s="392"/>
      <c r="J26" s="392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00"/>
      <c r="E27" s="301"/>
      <c r="F27" s="301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10"/>
      <c r="C28" s="310"/>
      <c r="D28" s="310"/>
      <c r="E28" s="310"/>
      <c r="F28" s="310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10"/>
      <c r="C29" s="310"/>
      <c r="D29" s="310"/>
      <c r="E29" s="310"/>
      <c r="F29" s="310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10"/>
      <c r="C30" s="310"/>
      <c r="D30" s="310"/>
      <c r="E30" s="310"/>
      <c r="F30" s="310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10"/>
      <c r="C31" s="310"/>
      <c r="D31" s="310"/>
      <c r="E31" s="310"/>
      <c r="F31" s="310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10"/>
      <c r="C32" s="310"/>
      <c r="D32" s="310"/>
      <c r="E32" s="310"/>
      <c r="F32" s="310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00"/>
      <c r="E33" s="301"/>
      <c r="F33" s="301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10"/>
      <c r="C34" s="310"/>
      <c r="D34" s="310"/>
      <c r="E34" s="310"/>
      <c r="F34" s="310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10"/>
      <c r="C35" s="310"/>
      <c r="D35" s="310"/>
      <c r="E35" s="310"/>
      <c r="F35" s="310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10"/>
      <c r="C36" s="310"/>
      <c r="D36" s="310"/>
      <c r="E36" s="310"/>
      <c r="F36" s="310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10"/>
      <c r="C38" s="310"/>
      <c r="D38" s="310"/>
      <c r="E38" s="310"/>
      <c r="F38" s="310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10"/>
      <c r="C39" s="310"/>
      <c r="D39" s="310"/>
      <c r="E39" s="310"/>
      <c r="F39" s="310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10"/>
      <c r="C40" s="310"/>
      <c r="D40" s="310"/>
      <c r="E40" s="310"/>
      <c r="F40" s="310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10"/>
      <c r="C42" s="310"/>
      <c r="D42" s="310"/>
      <c r="E42" s="310"/>
      <c r="F42" s="310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09"/>
      <c r="E43" s="309"/>
      <c r="F43" s="309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09"/>
      <c r="E44" s="309"/>
      <c r="F44" s="309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/>
  <mergeCells count="60">
    <mergeCell ref="I25:J25"/>
    <mergeCell ref="I26:J26"/>
    <mergeCell ref="I19:J19"/>
    <mergeCell ref="I20:J20"/>
    <mergeCell ref="I21:J21"/>
    <mergeCell ref="I22:J22"/>
    <mergeCell ref="I23:J23"/>
    <mergeCell ref="I24:J2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I9:J10"/>
    <mergeCell ref="K9:K10"/>
    <mergeCell ref="L9:L10"/>
    <mergeCell ref="B9:B10"/>
    <mergeCell ref="D9:D10"/>
    <mergeCell ref="E9:E10"/>
    <mergeCell ref="F9:F10"/>
    <mergeCell ref="H9:H10"/>
    <mergeCell ref="H7:H8"/>
    <mergeCell ref="I7:J8"/>
    <mergeCell ref="K7:K8"/>
    <mergeCell ref="L7:L8"/>
    <mergeCell ref="A1:S2"/>
    <mergeCell ref="D5:F5"/>
    <mergeCell ref="I5:J5"/>
    <mergeCell ref="B6:L6"/>
    <mergeCell ref="B7:B8"/>
    <mergeCell ref="D7:D8"/>
    <mergeCell ref="E7:E8"/>
    <mergeCell ref="F7:F8"/>
  </mergeCells>
  <conditionalFormatting sqref="A56:A57 A5:A6 A13 A20:A22 A24:A26 A28:A30 A32:A34 A36:A38 A40:A42 A44:A46 A48:A50 A52:A54 A9 A15 A17">
    <cfRule type="expression" dxfId="67" priority="28" stopIfTrue="1">
      <formula>IF(AND($C$5=3,$C$6=3,#REF!=3,$C$7=3),1,0)</formula>
    </cfRule>
  </conditionalFormatting>
  <conditionalFormatting sqref="B6 B27:L27 B31:L32 B36:L37 B41:L42 B46:L47 B51:L52 B56:L57 I26 I7 L7 I13 I21:I22 K21:L22 K26:L26 B5:D5 G5:L5 L13 L15">
    <cfRule type="expression" dxfId="66" priority="29" stopIfTrue="1">
      <formula>IF(AND($C$5=3,$C$6=3,#REF!=3,$C$7=3),1,0)</formula>
    </cfRule>
  </conditionalFormatting>
  <conditionalFormatting sqref="L9 I9">
    <cfRule type="expression" dxfId="65" priority="27" stopIfTrue="1">
      <formula>IF(AND($C$5=3,$C$6=3,#REF!=3,$C$7=3),1,0)</formula>
    </cfRule>
  </conditionalFormatting>
  <conditionalFormatting sqref="I11 L11">
    <cfRule type="expression" dxfId="64" priority="26" stopIfTrue="1">
      <formula>IF(AND($C$5=3,$C$6=3,#REF!=3,$C$7=3),1,0)</formula>
    </cfRule>
  </conditionalFormatting>
  <conditionalFormatting sqref="I19 L17 K19:L19">
    <cfRule type="expression" dxfId="63" priority="25" stopIfTrue="1">
      <formula>IF(AND($C$5=3,$C$6=3,#REF!=3,$C$7=3),1,0)</formula>
    </cfRule>
  </conditionalFormatting>
  <conditionalFormatting sqref="I20 K20:L20">
    <cfRule type="expression" dxfId="62" priority="24" stopIfTrue="1">
      <formula>IF(AND($C$5=3,$C$6=3,#REF!=3,$C$7=3),1,0)</formula>
    </cfRule>
  </conditionalFormatting>
  <conditionalFormatting sqref="I23:I24 K23:L24">
    <cfRule type="expression" dxfId="61" priority="23" stopIfTrue="1">
      <formula>IF(AND($C$5=3,$C$6=3,#REF!=3,$C$7=3),1,0)</formula>
    </cfRule>
  </conditionalFormatting>
  <conditionalFormatting sqref="I25 K25:L25">
    <cfRule type="expression" dxfId="60" priority="22" stopIfTrue="1">
      <formula>IF(AND($C$5=3,$C$6=3,#REF!=3,$C$7=3),1,0)</formula>
    </cfRule>
  </conditionalFormatting>
  <conditionalFormatting sqref="B28:L29">
    <cfRule type="expression" dxfId="59" priority="21" stopIfTrue="1">
      <formula>IF(AND($C$5=3,$C$6=3,#REF!=3,$C$7=3),1,0)</formula>
    </cfRule>
  </conditionalFormatting>
  <conditionalFormatting sqref="B30:L30">
    <cfRule type="expression" dxfId="58" priority="20" stopIfTrue="1">
      <formula>IF(AND($C$5=3,$C$6=3,#REF!=3,$C$7=3),1,0)</formula>
    </cfRule>
  </conditionalFormatting>
  <conditionalFormatting sqref="B33:L34">
    <cfRule type="expression" dxfId="57" priority="19" stopIfTrue="1">
      <formula>IF(AND($C$5=3,$C$6=3,#REF!=3,$C$7=3),1,0)</formula>
    </cfRule>
  </conditionalFormatting>
  <conditionalFormatting sqref="B35:L35">
    <cfRule type="expression" dxfId="56" priority="18" stopIfTrue="1">
      <formula>IF(AND($C$5=3,$C$6=3,#REF!=3,$C$7=3),1,0)</formula>
    </cfRule>
  </conditionalFormatting>
  <conditionalFormatting sqref="B38:L39">
    <cfRule type="expression" dxfId="55" priority="17" stopIfTrue="1">
      <formula>IF(AND($C$5=3,$C$6=3,#REF!=3,$C$7=3),1,0)</formula>
    </cfRule>
  </conditionalFormatting>
  <conditionalFormatting sqref="B40:L40">
    <cfRule type="expression" dxfId="54" priority="16" stopIfTrue="1">
      <formula>IF(AND($C$5=3,$C$6=3,#REF!=3,$C$7=3),1,0)</formula>
    </cfRule>
  </conditionalFormatting>
  <conditionalFormatting sqref="B43:L44">
    <cfRule type="expression" dxfId="53" priority="15" stopIfTrue="1">
      <formula>IF(AND($C$5=3,$C$6=3,#REF!=3,$C$7=3),1,0)</formula>
    </cfRule>
  </conditionalFormatting>
  <conditionalFormatting sqref="B45:L45">
    <cfRule type="expression" dxfId="52" priority="14" stopIfTrue="1">
      <formula>IF(AND($C$5=3,$C$6=3,#REF!=3,$C$7=3),1,0)</formula>
    </cfRule>
  </conditionalFormatting>
  <conditionalFormatting sqref="B48:L49">
    <cfRule type="expression" dxfId="51" priority="13" stopIfTrue="1">
      <formula>IF(AND($C$5=3,$C$6=3,#REF!=3,$C$7=3),1,0)</formula>
    </cfRule>
  </conditionalFormatting>
  <conditionalFormatting sqref="B50:L50">
    <cfRule type="expression" dxfId="50" priority="12" stopIfTrue="1">
      <formula>IF(AND($C$5=3,$C$6=3,#REF!=3,$C$7=3),1,0)</formula>
    </cfRule>
  </conditionalFormatting>
  <conditionalFormatting sqref="B53:L54">
    <cfRule type="expression" dxfId="49" priority="11" stopIfTrue="1">
      <formula>IF(AND($C$5=3,$C$6=3,#REF!=3,$C$7=3),1,0)</formula>
    </cfRule>
  </conditionalFormatting>
  <conditionalFormatting sqref="B55:L55">
    <cfRule type="expression" dxfId="48" priority="10" stopIfTrue="1">
      <formula>IF(AND($C$5=3,$C$6=3,#REF!=3,$C$7=3),1,0)</formula>
    </cfRule>
  </conditionalFormatting>
  <conditionalFormatting sqref="I17">
    <cfRule type="expression" dxfId="47" priority="9" stopIfTrue="1">
      <formula>IF(AND($C$5=3,$C$6=3,#REF!=3,$C$7=3),1,0)</formula>
    </cfRule>
  </conditionalFormatting>
  <conditionalFormatting sqref="K9 K11 K13 K15 K17">
    <cfRule type="expression" dxfId="46" priority="8" stopIfTrue="1">
      <formula>IF(AND($C$5=3,$C$6=3,#REF!=3,$C$7=3),1,0)</formula>
    </cfRule>
  </conditionalFormatting>
  <conditionalFormatting sqref="I15">
    <cfRule type="expression" dxfId="45" priority="6" stopIfTrue="1">
      <formula>IF(AND($C$5=3,$C$6=3,#REF!=3,$C$7=3),1,0)</formula>
    </cfRule>
  </conditionalFormatting>
  <conditionalFormatting sqref="K7">
    <cfRule type="expression" dxfId="44" priority="5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Menu</vt:lpstr>
      <vt:lpstr>- A -</vt:lpstr>
      <vt:lpstr>- B -</vt:lpstr>
      <vt:lpstr>LLaves-Semifinales </vt:lpstr>
      <vt:lpstr>- C -</vt:lpstr>
      <vt:lpstr>Reclasificación</vt:lpstr>
      <vt:lpstr>LLaves Cuartos de Final</vt:lpstr>
      <vt:lpstr>LLaves Semifinales</vt:lpstr>
      <vt:lpstr>FINAL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2015-10-26T17:25:35Z</dcterms:modified>
</cp:coreProperties>
</file>