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sorteos\"/>
    </mc:Choice>
  </mc:AlternateContent>
  <workbookProtection lockStructure="1"/>
  <bookViews>
    <workbookView showHorizontalScroll="0" showVerticalScroll="0" xWindow="0" yWindow="0" windowWidth="24000" windowHeight="9735" activeTab="16"/>
  </bookViews>
  <sheets>
    <sheet name="Menu" sheetId="23" r:id="rId1"/>
    <sheet name="- A -" sheetId="1" r:id="rId2"/>
    <sheet name="- B -" sheetId="4" r:id="rId3"/>
    <sheet name="- C -" sheetId="6" r:id="rId4"/>
    <sheet name="- D -" sheetId="8" r:id="rId5"/>
    <sheet name="- E -" sheetId="11" state="hidden" r:id="rId6"/>
    <sheet name="- F -" sheetId="12" state="hidden" r:id="rId7"/>
    <sheet name="- G -" sheetId="14" state="hidden" r:id="rId8"/>
    <sheet name="- H -" sheetId="16" state="hidden" r:id="rId9"/>
    <sheet name="- I - " sheetId="26" state="hidden" r:id="rId10"/>
    <sheet name="- J -" sheetId="29" state="hidden" r:id="rId11"/>
    <sheet name="Reclasificación" sheetId="32" state="hidden" r:id="rId12"/>
    <sheet name="LLaves" sheetId="33" state="hidden" r:id="rId13"/>
    <sheet name="LLaves Octavos de Final" sheetId="35" state="hidden" r:id="rId14"/>
    <sheet name="LLaves Cuartos de Final" sheetId="36" r:id="rId15"/>
    <sheet name="LLaves Semifinales" sheetId="37" r:id="rId16"/>
    <sheet name="GRAN FINAL" sheetId="38" r:id="rId17"/>
    <sheet name="Octavos de Final" sheetId="19" state="hidden" r:id="rId18"/>
    <sheet name="Cuartos de Final" sheetId="20" state="hidden" r:id="rId19"/>
    <sheet name="Semifinal" sheetId="21" state="hidden" r:id="rId20"/>
    <sheet name="FINAL" sheetId="22" state="hidden" r:id="rId21"/>
    <sheet name="Fixture" sheetId="25" state="hidden" r:id="rId22"/>
    <sheet name="calculoA" sheetId="3" state="hidden" r:id="rId23"/>
    <sheet name="calculoB" sheetId="5" state="hidden" r:id="rId24"/>
    <sheet name="calculoC" sheetId="7" state="hidden" r:id="rId25"/>
    <sheet name="calculoD" sheetId="9" state="hidden" r:id="rId26"/>
    <sheet name="calculoE" sheetId="10" state="hidden" r:id="rId27"/>
    <sheet name="calculoF" sheetId="13" state="hidden" r:id="rId28"/>
    <sheet name="calculoG" sheetId="15" state="hidden" r:id="rId29"/>
    <sheet name="calculoH" sheetId="17" state="hidden" r:id="rId30"/>
    <sheet name="calculoI" sheetId="27" state="hidden" r:id="rId31"/>
    <sheet name="calculoJ" sheetId="30" state="hidden" r:id="rId32"/>
    <sheet name="Hoja2" sheetId="34" state="hidden" r:id="rId33"/>
  </sheets>
  <definedNames>
    <definedName name="calculoJ" localSheetId="16">#REF!</definedName>
    <definedName name="calculoJ" localSheetId="12">#REF!</definedName>
    <definedName name="calculoJ" localSheetId="14">#REF!</definedName>
    <definedName name="calculoJ" localSheetId="13">#REF!</definedName>
    <definedName name="calculoJ" localSheetId="15">#REF!</definedName>
    <definedName name="calculoJ" localSheetId="11">#REF!</definedName>
    <definedName name="calculoJ">#REF!</definedName>
    <definedName name="Final" localSheetId="9">#REF!</definedName>
    <definedName name="Final" localSheetId="10">#REF!</definedName>
    <definedName name="Final" localSheetId="30">#REF!</definedName>
    <definedName name="Final" localSheetId="31">#REF!</definedName>
    <definedName name="Final" localSheetId="16">#REF!</definedName>
    <definedName name="Final" localSheetId="12">#REF!</definedName>
    <definedName name="Final" localSheetId="14">#REF!</definedName>
    <definedName name="Final" localSheetId="13">#REF!</definedName>
    <definedName name="Final" localSheetId="15">#REF!</definedName>
    <definedName name="Final" localSheetId="11">#REF!</definedName>
    <definedName name="Final">#REF!</definedName>
    <definedName name="FirstRound" localSheetId="9">#REF!</definedName>
    <definedName name="FirstRound" localSheetId="10">#REF!</definedName>
    <definedName name="FirstRound" localSheetId="30">#REF!</definedName>
    <definedName name="FirstRound" localSheetId="31">#REF!</definedName>
    <definedName name="FirstRound" localSheetId="16">#REF!</definedName>
    <definedName name="FirstRound" localSheetId="12">#REF!</definedName>
    <definedName name="FirstRound" localSheetId="14">#REF!</definedName>
    <definedName name="FirstRound" localSheetId="13">#REF!</definedName>
    <definedName name="FirstRound" localSheetId="15">#REF!</definedName>
    <definedName name="FirstRound" localSheetId="11">#REF!</definedName>
    <definedName name="FirstRound">#REF!</definedName>
    <definedName name="Groups" localSheetId="9">#REF!</definedName>
    <definedName name="Groups" localSheetId="10">#REF!</definedName>
    <definedName name="Groups" localSheetId="30">#REF!</definedName>
    <definedName name="Groups" localSheetId="31">#REF!</definedName>
    <definedName name="Groups" localSheetId="16">#REF!</definedName>
    <definedName name="Groups" localSheetId="12">#REF!</definedName>
    <definedName name="Groups" localSheetId="14">#REF!</definedName>
    <definedName name="Groups" localSheetId="13">#REF!</definedName>
    <definedName name="Groups" localSheetId="15">#REF!</definedName>
    <definedName name="Groups" localSheetId="11">#REF!</definedName>
    <definedName name="Groups">#REF!</definedName>
    <definedName name="M" localSheetId="10">#REF!</definedName>
    <definedName name="M" localSheetId="31">#REF!</definedName>
    <definedName name="M" localSheetId="16">#REF!</definedName>
    <definedName name="M" localSheetId="12">#REF!</definedName>
    <definedName name="M" localSheetId="14">#REF!</definedName>
    <definedName name="M" localSheetId="13">#REF!</definedName>
    <definedName name="M" localSheetId="15">#REF!</definedName>
    <definedName name="M" localSheetId="11">#REF!</definedName>
    <definedName name="M">#REF!</definedName>
    <definedName name="Playoff" localSheetId="9">#REF!</definedName>
    <definedName name="Playoff" localSheetId="10">#REF!</definedName>
    <definedName name="Playoff" localSheetId="30">#REF!</definedName>
    <definedName name="Playoff" localSheetId="31">#REF!</definedName>
    <definedName name="Playoff" localSheetId="16">#REF!</definedName>
    <definedName name="Playoff" localSheetId="12">#REF!</definedName>
    <definedName name="Playoff" localSheetId="14">#REF!</definedName>
    <definedName name="Playoff" localSheetId="13">#REF!</definedName>
    <definedName name="Playoff" localSheetId="15">#REF!</definedName>
    <definedName name="Playoff" localSheetId="11">#REF!</definedName>
    <definedName name="Playoff">#REF!</definedName>
    <definedName name="QuarterFinals" localSheetId="9">#REF!</definedName>
    <definedName name="QuarterFinals" localSheetId="10">#REF!</definedName>
    <definedName name="QuarterFinals" localSheetId="30">#REF!</definedName>
    <definedName name="QuarterFinals" localSheetId="31">#REF!</definedName>
    <definedName name="QuarterFinals" localSheetId="16">#REF!</definedName>
    <definedName name="QuarterFinals" localSheetId="12">#REF!</definedName>
    <definedName name="QuarterFinals" localSheetId="14">#REF!</definedName>
    <definedName name="QuarterFinals" localSheetId="13">#REF!</definedName>
    <definedName name="QuarterFinals" localSheetId="15">#REF!</definedName>
    <definedName name="QuarterFinals" localSheetId="11">#REF!</definedName>
    <definedName name="QuarterFinals">#REF!</definedName>
    <definedName name="SecondRound" localSheetId="9">#REF!</definedName>
    <definedName name="SecondRound" localSheetId="10">#REF!</definedName>
    <definedName name="SecondRound" localSheetId="30">#REF!</definedName>
    <definedName name="SecondRound" localSheetId="31">#REF!</definedName>
    <definedName name="SecondRound" localSheetId="16">#REF!</definedName>
    <definedName name="SecondRound" localSheetId="12">#REF!</definedName>
    <definedName name="SecondRound" localSheetId="14">#REF!</definedName>
    <definedName name="SecondRound" localSheetId="13">#REF!</definedName>
    <definedName name="SecondRound" localSheetId="15">#REF!</definedName>
    <definedName name="SecondRound" localSheetId="11">#REF!</definedName>
    <definedName name="SecondRound">#REF!</definedName>
    <definedName name="SemiFinals" localSheetId="9">#REF!</definedName>
    <definedName name="SemiFinals" localSheetId="10">#REF!</definedName>
    <definedName name="SemiFinals" localSheetId="30">#REF!</definedName>
    <definedName name="SemiFinals" localSheetId="31">#REF!</definedName>
    <definedName name="SemiFinals" localSheetId="16">#REF!</definedName>
    <definedName name="SemiFinals" localSheetId="12">#REF!</definedName>
    <definedName name="SemiFinals" localSheetId="14">#REF!</definedName>
    <definedName name="SemiFinals" localSheetId="13">#REF!</definedName>
    <definedName name="SemiFinals" localSheetId="15">#REF!</definedName>
    <definedName name="SemiFinals" localSheetId="11">#REF!</definedName>
    <definedName name="SemiFinals">#REF!</definedName>
  </definedNames>
  <calcPr calcId="152511"/>
</workbook>
</file>

<file path=xl/calcChain.xml><?xml version="1.0" encoding="utf-8"?>
<calcChain xmlns="http://schemas.openxmlformats.org/spreadsheetml/2006/main">
  <c r="F22" i="30" l="1"/>
  <c r="O22" i="30"/>
  <c r="F20" i="30"/>
  <c r="F13" i="30"/>
  <c r="D13" i="30"/>
  <c r="C13" i="30"/>
  <c r="B13" i="30"/>
  <c r="F12" i="30"/>
  <c r="D12" i="30"/>
  <c r="C12" i="30"/>
  <c r="B12" i="30"/>
  <c r="F11" i="30"/>
  <c r="D11" i="30"/>
  <c r="C11" i="30"/>
  <c r="B11" i="30"/>
  <c r="F10" i="30"/>
  <c r="D10" i="30"/>
  <c r="C10" i="30"/>
  <c r="B10" i="30"/>
  <c r="F9" i="30"/>
  <c r="D9" i="30"/>
  <c r="C9" i="30"/>
  <c r="B9" i="30"/>
  <c r="F8" i="30"/>
  <c r="D8" i="30"/>
  <c r="C8" i="30"/>
  <c r="B8" i="30"/>
  <c r="F7" i="30"/>
  <c r="D7" i="30"/>
  <c r="C7" i="30"/>
  <c r="B7" i="30"/>
  <c r="F6" i="30"/>
  <c r="D6" i="30"/>
  <c r="C6" i="30"/>
  <c r="B6" i="30"/>
  <c r="F5" i="30"/>
  <c r="D5" i="30"/>
  <c r="C5" i="30"/>
  <c r="B5" i="30"/>
  <c r="F4" i="30"/>
  <c r="D4" i="30"/>
  <c r="C4" i="30"/>
  <c r="B4" i="30"/>
  <c r="AI2" i="30"/>
  <c r="F24" i="30"/>
  <c r="O24" i="30"/>
  <c r="S24" i="30"/>
  <c r="W24" i="30"/>
  <c r="AB2" i="30"/>
  <c r="F23" i="30"/>
  <c r="O23" i="30"/>
  <c r="S23" i="30"/>
  <c r="U2" i="30"/>
  <c r="N2" i="30"/>
  <c r="F21" i="30"/>
  <c r="G2" i="30"/>
  <c r="F22" i="27"/>
  <c r="O22" i="27"/>
  <c r="F20" i="27"/>
  <c r="F13" i="27"/>
  <c r="D13" i="27"/>
  <c r="C13" i="27"/>
  <c r="B13" i="27"/>
  <c r="F12" i="27"/>
  <c r="D12" i="27"/>
  <c r="C12" i="27"/>
  <c r="B12" i="27"/>
  <c r="F11" i="27"/>
  <c r="D11" i="27"/>
  <c r="C11" i="27"/>
  <c r="B11" i="27"/>
  <c r="F10" i="27"/>
  <c r="D10" i="27"/>
  <c r="C10" i="27"/>
  <c r="B10" i="27"/>
  <c r="F9" i="27"/>
  <c r="D9" i="27"/>
  <c r="C9" i="27"/>
  <c r="B9" i="27"/>
  <c r="F8" i="27"/>
  <c r="D8" i="27"/>
  <c r="C8" i="27"/>
  <c r="B8" i="27"/>
  <c r="F7" i="27"/>
  <c r="D7" i="27"/>
  <c r="C7" i="27"/>
  <c r="B7" i="27"/>
  <c r="F6" i="27"/>
  <c r="D6" i="27"/>
  <c r="C6" i="27"/>
  <c r="B6" i="27"/>
  <c r="F5" i="27"/>
  <c r="D5" i="27"/>
  <c r="C5" i="27"/>
  <c r="B5" i="27"/>
  <c r="F4" i="27"/>
  <c r="D4" i="27"/>
  <c r="C4" i="27"/>
  <c r="B4" i="27"/>
  <c r="AI2" i="27"/>
  <c r="F24" i="27"/>
  <c r="O24" i="27"/>
  <c r="S24" i="27"/>
  <c r="W24" i="27"/>
  <c r="AB2" i="27"/>
  <c r="F23" i="27"/>
  <c r="O23" i="27"/>
  <c r="U2" i="27"/>
  <c r="N2" i="27"/>
  <c r="F21" i="27"/>
  <c r="G2" i="27"/>
  <c r="O24" i="17"/>
  <c r="S24" i="17"/>
  <c r="W24" i="17"/>
  <c r="F22" i="17"/>
  <c r="O22" i="17"/>
  <c r="F20" i="17"/>
  <c r="F13" i="17"/>
  <c r="D13" i="17"/>
  <c r="C13" i="17"/>
  <c r="B13" i="17"/>
  <c r="F12" i="17"/>
  <c r="D12" i="17"/>
  <c r="C12" i="17"/>
  <c r="B12" i="17"/>
  <c r="F11" i="17"/>
  <c r="D11" i="17"/>
  <c r="C11" i="17"/>
  <c r="B11" i="17"/>
  <c r="F10" i="17"/>
  <c r="D10" i="17"/>
  <c r="C10" i="17"/>
  <c r="B10" i="17"/>
  <c r="F9" i="17"/>
  <c r="D9" i="17"/>
  <c r="C9" i="17"/>
  <c r="B9" i="17"/>
  <c r="F8" i="17"/>
  <c r="D8" i="17"/>
  <c r="C8" i="17"/>
  <c r="B8" i="17"/>
  <c r="F7" i="17"/>
  <c r="D7" i="17"/>
  <c r="C7" i="17"/>
  <c r="B7" i="17"/>
  <c r="F6" i="17"/>
  <c r="D6" i="17"/>
  <c r="C6" i="17"/>
  <c r="B6" i="17"/>
  <c r="F5" i="17"/>
  <c r="D5" i="17"/>
  <c r="C5" i="17"/>
  <c r="B5" i="17"/>
  <c r="F4" i="17"/>
  <c r="D4" i="17"/>
  <c r="C4" i="17"/>
  <c r="B4" i="17"/>
  <c r="AI2" i="17"/>
  <c r="F24" i="17"/>
  <c r="AB2" i="17"/>
  <c r="F23" i="17"/>
  <c r="O23" i="17"/>
  <c r="S23" i="17"/>
  <c r="U2" i="17"/>
  <c r="N2" i="17"/>
  <c r="F21" i="17"/>
  <c r="G2" i="17"/>
  <c r="F22" i="15"/>
  <c r="O22" i="15"/>
  <c r="F20" i="15"/>
  <c r="F13" i="15"/>
  <c r="D13" i="15"/>
  <c r="C13" i="15"/>
  <c r="B13" i="15"/>
  <c r="F12" i="15"/>
  <c r="D12" i="15"/>
  <c r="C12" i="15"/>
  <c r="B12" i="15"/>
  <c r="F11" i="15"/>
  <c r="D11" i="15"/>
  <c r="C11" i="15"/>
  <c r="B11" i="15"/>
  <c r="F10" i="15"/>
  <c r="D10" i="15"/>
  <c r="C10" i="15"/>
  <c r="B10" i="15"/>
  <c r="F9" i="15"/>
  <c r="D9" i="15"/>
  <c r="C9" i="15"/>
  <c r="B9" i="15"/>
  <c r="F8" i="15"/>
  <c r="D8" i="15"/>
  <c r="C8" i="15"/>
  <c r="B8" i="15"/>
  <c r="F7" i="15"/>
  <c r="D7" i="15"/>
  <c r="C7" i="15"/>
  <c r="B7" i="15"/>
  <c r="F6" i="15"/>
  <c r="D6" i="15"/>
  <c r="C6" i="15"/>
  <c r="B6" i="15"/>
  <c r="F5" i="15"/>
  <c r="D5" i="15"/>
  <c r="C5" i="15"/>
  <c r="B5" i="15"/>
  <c r="F4" i="15"/>
  <c r="D4" i="15"/>
  <c r="C4" i="15"/>
  <c r="B4" i="15"/>
  <c r="AI2" i="15"/>
  <c r="F24" i="15"/>
  <c r="O24" i="15"/>
  <c r="S24" i="15"/>
  <c r="W24" i="15"/>
  <c r="AB2" i="15"/>
  <c r="F23" i="15"/>
  <c r="O23" i="15"/>
  <c r="S23" i="15"/>
  <c r="U2" i="15"/>
  <c r="N2" i="15"/>
  <c r="F21" i="15"/>
  <c r="G2" i="15"/>
  <c r="F23" i="13"/>
  <c r="O23" i="13"/>
  <c r="S23" i="13"/>
  <c r="F22" i="13"/>
  <c r="O22" i="13"/>
  <c r="F20" i="13"/>
  <c r="F13" i="13"/>
  <c r="AF13" i="13" s="1"/>
  <c r="D13" i="13"/>
  <c r="C13" i="13"/>
  <c r="B13" i="13"/>
  <c r="F12" i="13"/>
  <c r="Z12" i="13" s="1"/>
  <c r="D12" i="13"/>
  <c r="C12" i="13"/>
  <c r="B12" i="13"/>
  <c r="F11" i="13"/>
  <c r="D11" i="13"/>
  <c r="C11" i="13"/>
  <c r="B11" i="13"/>
  <c r="F10" i="13"/>
  <c r="D10" i="13"/>
  <c r="C10" i="13"/>
  <c r="B10" i="13"/>
  <c r="F9" i="13"/>
  <c r="D9" i="13"/>
  <c r="C9" i="13"/>
  <c r="B9" i="13"/>
  <c r="F8" i="13"/>
  <c r="D8" i="13"/>
  <c r="C8" i="13"/>
  <c r="B8" i="13"/>
  <c r="F7" i="13"/>
  <c r="D7" i="13"/>
  <c r="C7" i="13"/>
  <c r="B7" i="13"/>
  <c r="F6" i="13"/>
  <c r="D6" i="13"/>
  <c r="C6" i="13"/>
  <c r="B6" i="13"/>
  <c r="F5" i="13"/>
  <c r="D5" i="13"/>
  <c r="C5" i="13"/>
  <c r="B5" i="13"/>
  <c r="F4" i="13"/>
  <c r="D4" i="13"/>
  <c r="C4" i="13"/>
  <c r="B4" i="13"/>
  <c r="AI2" i="13"/>
  <c r="F24" i="13"/>
  <c r="O24" i="13"/>
  <c r="S24" i="13"/>
  <c r="AB2" i="13"/>
  <c r="U2" i="13"/>
  <c r="N2" i="13"/>
  <c r="F21" i="13"/>
  <c r="G2" i="13"/>
  <c r="F22" i="10"/>
  <c r="O22" i="10"/>
  <c r="F20" i="10"/>
  <c r="F13" i="10"/>
  <c r="D13" i="10"/>
  <c r="C13" i="10"/>
  <c r="B13" i="10"/>
  <c r="F12" i="10"/>
  <c r="D12" i="10"/>
  <c r="C12" i="10"/>
  <c r="B12" i="10"/>
  <c r="F11" i="10"/>
  <c r="D11" i="10"/>
  <c r="C11" i="10"/>
  <c r="B11" i="10"/>
  <c r="F10" i="10"/>
  <c r="D10" i="10"/>
  <c r="C10" i="10"/>
  <c r="B10" i="10"/>
  <c r="F9" i="10"/>
  <c r="D9" i="10"/>
  <c r="C9" i="10"/>
  <c r="B9" i="10"/>
  <c r="F8" i="10"/>
  <c r="D8" i="10"/>
  <c r="C8" i="10"/>
  <c r="B8" i="10"/>
  <c r="F7" i="10"/>
  <c r="D7" i="10"/>
  <c r="C7" i="10"/>
  <c r="B7" i="10"/>
  <c r="F6" i="10"/>
  <c r="D6" i="10"/>
  <c r="C6" i="10"/>
  <c r="B6" i="10"/>
  <c r="F5" i="10"/>
  <c r="D5" i="10"/>
  <c r="C5" i="10"/>
  <c r="B5" i="10"/>
  <c r="F4" i="10"/>
  <c r="D4" i="10"/>
  <c r="C4" i="10"/>
  <c r="B4" i="10"/>
  <c r="AI2" i="10"/>
  <c r="F24" i="10"/>
  <c r="O24" i="10"/>
  <c r="S24" i="10"/>
  <c r="W24" i="10"/>
  <c r="AB2" i="10"/>
  <c r="F23" i="10"/>
  <c r="O23" i="10"/>
  <c r="S23" i="10"/>
  <c r="U2" i="10"/>
  <c r="N2" i="10"/>
  <c r="F21" i="10"/>
  <c r="G2" i="10"/>
  <c r="F23" i="9"/>
  <c r="O23" i="9"/>
  <c r="S23" i="9"/>
  <c r="F22" i="9"/>
  <c r="O22" i="9"/>
  <c r="F20" i="9"/>
  <c r="F13" i="9"/>
  <c r="D13" i="9"/>
  <c r="C13" i="9"/>
  <c r="B13" i="9"/>
  <c r="F12" i="9"/>
  <c r="D12" i="9"/>
  <c r="C12" i="9"/>
  <c r="B12" i="9"/>
  <c r="F11" i="9"/>
  <c r="B13" i="8"/>
  <c r="A11" i="9" s="1"/>
  <c r="F13" i="8"/>
  <c r="E11" i="9" s="1"/>
  <c r="B11" i="9"/>
  <c r="D11" i="9"/>
  <c r="C11" i="9"/>
  <c r="F10" i="9"/>
  <c r="D10" i="9"/>
  <c r="C10" i="9"/>
  <c r="B10" i="9"/>
  <c r="F9" i="9"/>
  <c r="D9" i="9"/>
  <c r="C9" i="9"/>
  <c r="B9" i="9"/>
  <c r="F8" i="9"/>
  <c r="D8" i="9"/>
  <c r="C8" i="9"/>
  <c r="B8" i="9"/>
  <c r="F7" i="9"/>
  <c r="D7" i="9"/>
  <c r="C7" i="9"/>
  <c r="B7" i="9"/>
  <c r="F6" i="9"/>
  <c r="D6" i="9"/>
  <c r="C6" i="9"/>
  <c r="B6" i="9"/>
  <c r="F5" i="9"/>
  <c r="B7" i="8"/>
  <c r="F7" i="8"/>
  <c r="D5" i="9"/>
  <c r="C5" i="9"/>
  <c r="B5" i="9"/>
  <c r="F4" i="9"/>
  <c r="D4" i="9"/>
  <c r="C4" i="9"/>
  <c r="B4" i="9"/>
  <c r="AI2" i="9"/>
  <c r="F24" i="9"/>
  <c r="O24" i="9"/>
  <c r="S24" i="9"/>
  <c r="W24" i="9"/>
  <c r="AB2" i="9"/>
  <c r="U2" i="9"/>
  <c r="N2" i="9"/>
  <c r="F21" i="9"/>
  <c r="G2" i="9"/>
  <c r="O24" i="7"/>
  <c r="S24" i="7"/>
  <c r="W24" i="7"/>
  <c r="F23" i="7"/>
  <c r="O23" i="7"/>
  <c r="S23" i="7"/>
  <c r="F22" i="7"/>
  <c r="O22" i="7"/>
  <c r="F20" i="7"/>
  <c r="F13" i="7"/>
  <c r="D13" i="7"/>
  <c r="C13" i="7"/>
  <c r="B13" i="7"/>
  <c r="F12" i="7"/>
  <c r="D12" i="7"/>
  <c r="C12" i="7"/>
  <c r="B12" i="7"/>
  <c r="F11" i="7"/>
  <c r="B13" i="6"/>
  <c r="A11" i="7" s="1"/>
  <c r="F13" i="6"/>
  <c r="E11" i="7" s="1"/>
  <c r="D11" i="7"/>
  <c r="C11" i="7"/>
  <c r="B11" i="7"/>
  <c r="F10" i="7"/>
  <c r="D10" i="7"/>
  <c r="C10" i="7"/>
  <c r="B10" i="7"/>
  <c r="F9" i="7"/>
  <c r="B11" i="6"/>
  <c r="P14" i="25" s="1"/>
  <c r="F11" i="6"/>
  <c r="B9" i="7"/>
  <c r="D9" i="7"/>
  <c r="C9" i="7"/>
  <c r="F8" i="7"/>
  <c r="B10" i="6"/>
  <c r="F10" i="6"/>
  <c r="E8" i="7" s="1"/>
  <c r="D8" i="7"/>
  <c r="C8" i="7"/>
  <c r="B8" i="7"/>
  <c r="F7" i="7"/>
  <c r="D7" i="7"/>
  <c r="C7" i="7"/>
  <c r="B7" i="7"/>
  <c r="F6" i="7"/>
  <c r="D6" i="7"/>
  <c r="C6" i="7"/>
  <c r="B6" i="7"/>
  <c r="F5" i="7"/>
  <c r="B7" i="6"/>
  <c r="F7" i="6"/>
  <c r="B5" i="7"/>
  <c r="D5" i="7"/>
  <c r="C5" i="7"/>
  <c r="F4" i="7"/>
  <c r="D4" i="7"/>
  <c r="C4" i="7"/>
  <c r="B4" i="7"/>
  <c r="AI2" i="7"/>
  <c r="F24" i="7"/>
  <c r="AB2" i="7"/>
  <c r="U2" i="7"/>
  <c r="N2" i="7"/>
  <c r="G2" i="7"/>
  <c r="S23" i="5"/>
  <c r="F23" i="5"/>
  <c r="O23" i="5"/>
  <c r="F22" i="5"/>
  <c r="O22" i="5"/>
  <c r="F20" i="5"/>
  <c r="F13" i="5"/>
  <c r="D13" i="5"/>
  <c r="C13" i="5"/>
  <c r="B13" i="5"/>
  <c r="F12" i="5"/>
  <c r="D12" i="5"/>
  <c r="C12" i="5"/>
  <c r="B12" i="5"/>
  <c r="F11" i="5"/>
  <c r="D11" i="5"/>
  <c r="C11" i="5"/>
  <c r="B11" i="5"/>
  <c r="F10" i="5"/>
  <c r="B12" i="4"/>
  <c r="A10" i="5" s="1"/>
  <c r="F12" i="4"/>
  <c r="E10" i="5" s="1"/>
  <c r="D10" i="5"/>
  <c r="C10" i="5"/>
  <c r="B10" i="5"/>
  <c r="F9" i="5"/>
  <c r="D9" i="5"/>
  <c r="C9" i="5"/>
  <c r="B9" i="5"/>
  <c r="F8" i="5"/>
  <c r="D8" i="5"/>
  <c r="C8" i="5"/>
  <c r="B8" i="5"/>
  <c r="F7" i="5"/>
  <c r="D7" i="5"/>
  <c r="C7" i="5"/>
  <c r="B7" i="5"/>
  <c r="F6" i="5"/>
  <c r="D6" i="5"/>
  <c r="C6" i="5"/>
  <c r="B6" i="5"/>
  <c r="F5" i="5"/>
  <c r="D5" i="5"/>
  <c r="C5" i="5"/>
  <c r="B5" i="5"/>
  <c r="F4" i="5"/>
  <c r="D4" i="5"/>
  <c r="C4" i="5"/>
  <c r="B4" i="5"/>
  <c r="AI2" i="5"/>
  <c r="F24" i="5"/>
  <c r="O24" i="5"/>
  <c r="S24" i="5"/>
  <c r="W24" i="5"/>
  <c r="AB2" i="5"/>
  <c r="U2" i="5"/>
  <c r="N2" i="5"/>
  <c r="F21" i="5"/>
  <c r="G2" i="5"/>
  <c r="F13" i="3"/>
  <c r="D13" i="3"/>
  <c r="C13" i="3"/>
  <c r="B13" i="3"/>
  <c r="F12" i="3"/>
  <c r="D12" i="3"/>
  <c r="C12" i="3"/>
  <c r="B12" i="3"/>
  <c r="F11" i="3"/>
  <c r="B13" i="1"/>
  <c r="A11" i="3" s="1"/>
  <c r="F13" i="1"/>
  <c r="E11" i="3" s="1"/>
  <c r="D11" i="3"/>
  <c r="C11" i="3"/>
  <c r="B11" i="3"/>
  <c r="F10" i="3"/>
  <c r="D10" i="3"/>
  <c r="C10" i="3"/>
  <c r="B10" i="3"/>
  <c r="F9" i="3"/>
  <c r="D9" i="3"/>
  <c r="C9" i="3"/>
  <c r="B9" i="3"/>
  <c r="F8" i="3"/>
  <c r="D8" i="3"/>
  <c r="C8" i="3"/>
  <c r="B8" i="3"/>
  <c r="F7" i="3"/>
  <c r="D7" i="3"/>
  <c r="C7" i="3"/>
  <c r="B7" i="3"/>
  <c r="F6" i="3"/>
  <c r="D6" i="3"/>
  <c r="C6" i="3"/>
  <c r="B6" i="3"/>
  <c r="F5" i="3"/>
  <c r="D5" i="3"/>
  <c r="C5" i="3"/>
  <c r="B5" i="3"/>
  <c r="F4" i="3"/>
  <c r="D4" i="3"/>
  <c r="C4" i="3"/>
  <c r="B4" i="3"/>
  <c r="AI2" i="3"/>
  <c r="F26" i="3" s="1"/>
  <c r="O26" i="3" s="1"/>
  <c r="S26" i="3" s="1"/>
  <c r="W26" i="3" s="1"/>
  <c r="AB2" i="3"/>
  <c r="F25" i="3" s="1"/>
  <c r="O25" i="3" s="1"/>
  <c r="S25" i="3" s="1"/>
  <c r="U2" i="3"/>
  <c r="F24" i="3" s="1"/>
  <c r="O24" i="3" s="1"/>
  <c r="N2" i="3"/>
  <c r="F23" i="3" s="1"/>
  <c r="G2" i="3"/>
  <c r="F22" i="3" s="1"/>
  <c r="E68" i="25"/>
  <c r="C68" i="25"/>
  <c r="L65" i="25"/>
  <c r="J65" i="25"/>
  <c r="E63" i="25"/>
  <c r="C63" i="25"/>
  <c r="S60" i="25"/>
  <c r="Q60" i="25"/>
  <c r="E58" i="25"/>
  <c r="C58" i="25"/>
  <c r="L55" i="25"/>
  <c r="J55" i="25"/>
  <c r="E53" i="25"/>
  <c r="C53" i="25"/>
  <c r="Z48" i="25"/>
  <c r="X48" i="25"/>
  <c r="E48" i="25"/>
  <c r="C48" i="25"/>
  <c r="L45" i="25"/>
  <c r="J45" i="25"/>
  <c r="E43" i="25"/>
  <c r="C43" i="25"/>
  <c r="S40" i="25"/>
  <c r="Q40" i="25"/>
  <c r="E38" i="25"/>
  <c r="C38" i="25"/>
  <c r="L35" i="25"/>
  <c r="J35" i="25"/>
  <c r="E33" i="25"/>
  <c r="C33" i="25"/>
  <c r="Z28" i="25"/>
  <c r="X28" i="25"/>
  <c r="S28" i="25"/>
  <c r="Q28" i="25"/>
  <c r="L28" i="25"/>
  <c r="J28" i="25"/>
  <c r="E28" i="25"/>
  <c r="C28" i="25"/>
  <c r="Z26" i="25"/>
  <c r="X26" i="25"/>
  <c r="S26" i="25"/>
  <c r="Q26" i="25"/>
  <c r="L26" i="25"/>
  <c r="J26" i="25"/>
  <c r="E26" i="25"/>
  <c r="C26" i="25"/>
  <c r="Z24" i="25"/>
  <c r="X24" i="25"/>
  <c r="S24" i="25"/>
  <c r="Q24" i="25"/>
  <c r="L24" i="25"/>
  <c r="J24" i="25"/>
  <c r="E24" i="25"/>
  <c r="C24" i="25"/>
  <c r="Z22" i="25"/>
  <c r="X22" i="25"/>
  <c r="S22" i="25"/>
  <c r="Q22" i="25"/>
  <c r="L22" i="25"/>
  <c r="J22" i="25"/>
  <c r="E22" i="25"/>
  <c r="C22" i="25"/>
  <c r="Z20" i="25"/>
  <c r="X20" i="25"/>
  <c r="S20" i="25"/>
  <c r="Q20" i="25"/>
  <c r="L20" i="25"/>
  <c r="J20" i="25"/>
  <c r="E20" i="25"/>
  <c r="C20" i="25"/>
  <c r="Z18" i="25"/>
  <c r="X18" i="25"/>
  <c r="S18" i="25"/>
  <c r="Q18" i="25"/>
  <c r="L18" i="25"/>
  <c r="J18" i="25"/>
  <c r="E18" i="25"/>
  <c r="C18" i="25"/>
  <c r="Z14" i="25"/>
  <c r="X14" i="25"/>
  <c r="S14" i="25"/>
  <c r="Q14" i="25"/>
  <c r="L14" i="25"/>
  <c r="J14" i="25"/>
  <c r="E14" i="25"/>
  <c r="C14" i="25"/>
  <c r="Z12" i="25"/>
  <c r="X12" i="25"/>
  <c r="S12" i="25"/>
  <c r="Q12" i="25"/>
  <c r="L12" i="25"/>
  <c r="J12" i="25"/>
  <c r="E12" i="25"/>
  <c r="C12" i="25"/>
  <c r="Z10" i="25"/>
  <c r="X10" i="25"/>
  <c r="S10" i="25"/>
  <c r="Q10" i="25"/>
  <c r="L10" i="25"/>
  <c r="J10" i="25"/>
  <c r="E10" i="25"/>
  <c r="C10" i="25"/>
  <c r="Z8" i="25"/>
  <c r="X8" i="25"/>
  <c r="S8" i="25"/>
  <c r="Q8" i="25"/>
  <c r="L8" i="25"/>
  <c r="J8" i="25"/>
  <c r="E8" i="25"/>
  <c r="C8" i="25"/>
  <c r="Z6" i="25"/>
  <c r="X6" i="25"/>
  <c r="S6" i="25"/>
  <c r="Q6" i="25"/>
  <c r="L6" i="25"/>
  <c r="J6" i="25"/>
  <c r="E6" i="25"/>
  <c r="C6" i="25"/>
  <c r="Z4" i="25"/>
  <c r="X4" i="25"/>
  <c r="S4" i="25"/>
  <c r="Q4" i="25"/>
  <c r="L4" i="25"/>
  <c r="J4" i="25"/>
  <c r="E4" i="25"/>
  <c r="C4" i="25"/>
  <c r="A9" i="22"/>
  <c r="M4" i="22"/>
  <c r="R27" i="22" s="1"/>
  <c r="L4" i="22"/>
  <c r="E10" i="22" s="1"/>
  <c r="A16" i="22" s="1"/>
  <c r="M4" i="21"/>
  <c r="S23" i="21" s="1"/>
  <c r="L4" i="21"/>
  <c r="M4" i="20"/>
  <c r="L4" i="20"/>
  <c r="E20" i="20" s="1"/>
  <c r="A20" i="20" s="1"/>
  <c r="E33" i="19"/>
  <c r="B63" i="25"/>
  <c r="E25" i="19"/>
  <c r="F43" i="25"/>
  <c r="Q11" i="19"/>
  <c r="M4" i="19"/>
  <c r="S26" i="19" s="1"/>
  <c r="L4" i="19"/>
  <c r="E30" i="19" s="1"/>
  <c r="A30" i="19" s="1"/>
  <c r="F15" i="29"/>
  <c r="E13" i="30" s="1"/>
  <c r="B15" i="29"/>
  <c r="A13" i="30" s="1"/>
  <c r="F14" i="29"/>
  <c r="E12" i="30" s="1"/>
  <c r="B14" i="29"/>
  <c r="A12" i="30" s="1"/>
  <c r="F13" i="29"/>
  <c r="E11" i="30" s="1"/>
  <c r="B13" i="29"/>
  <c r="A11" i="30" s="1"/>
  <c r="F12" i="29"/>
  <c r="E10" i="30" s="1"/>
  <c r="B12" i="29"/>
  <c r="A10" i="30" s="1"/>
  <c r="F11" i="29"/>
  <c r="E9" i="30" s="1"/>
  <c r="B11" i="29"/>
  <c r="A9" i="30" s="1"/>
  <c r="A11" i="29"/>
  <c r="F10" i="29"/>
  <c r="E8" i="30" s="1"/>
  <c r="B10" i="29"/>
  <c r="A8" i="30" s="1"/>
  <c r="A10" i="29"/>
  <c r="F9" i="29"/>
  <c r="E7" i="30" s="1"/>
  <c r="B9" i="29"/>
  <c r="A7" i="30" s="1"/>
  <c r="A9" i="29"/>
  <c r="F8" i="29"/>
  <c r="E6" i="30" s="1"/>
  <c r="B8" i="29"/>
  <c r="A6" i="30" s="1"/>
  <c r="A8" i="29"/>
  <c r="F7" i="29"/>
  <c r="E5" i="30" s="1"/>
  <c r="B7" i="29"/>
  <c r="A5" i="30" s="1"/>
  <c r="A7" i="29"/>
  <c r="F6" i="29"/>
  <c r="E4" i="30" s="1"/>
  <c r="B6" i="29"/>
  <c r="A4" i="30" s="1"/>
  <c r="A6" i="29"/>
  <c r="F15" i="26"/>
  <c r="E13" i="27" s="1"/>
  <c r="B15" i="26"/>
  <c r="A13" i="27" s="1"/>
  <c r="F14" i="26"/>
  <c r="E12" i="27" s="1"/>
  <c r="B14" i="26"/>
  <c r="A12" i="27" s="1"/>
  <c r="F13" i="26"/>
  <c r="E11" i="27" s="1"/>
  <c r="B13" i="26"/>
  <c r="A11" i="27" s="1"/>
  <c r="F12" i="26"/>
  <c r="E10" i="27" s="1"/>
  <c r="B12" i="26"/>
  <c r="A10" i="27" s="1"/>
  <c r="F11" i="26"/>
  <c r="E9" i="27" s="1"/>
  <c r="B11" i="26"/>
  <c r="A9" i="27" s="1"/>
  <c r="A11" i="26"/>
  <c r="F10" i="26"/>
  <c r="E8" i="27" s="1"/>
  <c r="B10" i="26"/>
  <c r="A8" i="27" s="1"/>
  <c r="A10" i="26"/>
  <c r="F9" i="26"/>
  <c r="E7" i="27" s="1"/>
  <c r="B9" i="26"/>
  <c r="A7" i="27" s="1"/>
  <c r="S7" i="27" s="1"/>
  <c r="A9" i="26"/>
  <c r="F8" i="26"/>
  <c r="E6" i="27" s="1"/>
  <c r="B8" i="26"/>
  <c r="A6" i="27" s="1"/>
  <c r="A8" i="26"/>
  <c r="F7" i="26"/>
  <c r="E5" i="27" s="1"/>
  <c r="B7" i="26"/>
  <c r="A5" i="27" s="1"/>
  <c r="A7" i="26"/>
  <c r="F6" i="26"/>
  <c r="E4" i="27" s="1"/>
  <c r="B6" i="26"/>
  <c r="A4" i="27" s="1"/>
  <c r="A6" i="26"/>
  <c r="F15" i="16"/>
  <c r="E13" i="17" s="1"/>
  <c r="B15" i="16"/>
  <c r="A13" i="17" s="1"/>
  <c r="F14" i="16"/>
  <c r="E12" i="17" s="1"/>
  <c r="B14" i="16"/>
  <c r="A12" i="17" s="1"/>
  <c r="F13" i="16"/>
  <c r="E11" i="17" s="1"/>
  <c r="B13" i="16"/>
  <c r="A11" i="17" s="1"/>
  <c r="F12" i="16"/>
  <c r="E10" i="17" s="1"/>
  <c r="B12" i="16"/>
  <c r="A10" i="17" s="1"/>
  <c r="F11" i="16"/>
  <c r="B11" i="16"/>
  <c r="A9" i="17" s="1"/>
  <c r="S9" i="17" s="1"/>
  <c r="A11" i="16"/>
  <c r="F10" i="16"/>
  <c r="AA26" i="25" s="1"/>
  <c r="B10" i="16"/>
  <c r="W26" i="25" s="1"/>
  <c r="A10" i="16"/>
  <c r="F9" i="16"/>
  <c r="B9" i="16"/>
  <c r="A7" i="17" s="1"/>
  <c r="A9" i="16"/>
  <c r="F8" i="16"/>
  <c r="B8" i="16"/>
  <c r="A8" i="16"/>
  <c r="F7" i="16"/>
  <c r="AA20" i="25" s="1"/>
  <c r="B7" i="16"/>
  <c r="A7" i="16"/>
  <c r="F6" i="16"/>
  <c r="AA18" i="25" s="1"/>
  <c r="B6" i="16"/>
  <c r="A4" i="17" s="1"/>
  <c r="A6" i="16"/>
  <c r="N22" i="14"/>
  <c r="N21" i="14"/>
  <c r="F15" i="14"/>
  <c r="E13" i="15" s="1"/>
  <c r="B15" i="14"/>
  <c r="A13" i="15" s="1"/>
  <c r="F14" i="14"/>
  <c r="E12" i="15" s="1"/>
  <c r="B14" i="14"/>
  <c r="A12" i="15" s="1"/>
  <c r="F13" i="14"/>
  <c r="E11" i="15" s="1"/>
  <c r="B13" i="14"/>
  <c r="A11" i="15" s="1"/>
  <c r="F12" i="14"/>
  <c r="E10" i="15" s="1"/>
  <c r="B12" i="14"/>
  <c r="A10" i="15" s="1"/>
  <c r="F11" i="14"/>
  <c r="E9" i="15" s="1"/>
  <c r="B11" i="14"/>
  <c r="A9" i="15" s="1"/>
  <c r="A11" i="14"/>
  <c r="F10" i="14"/>
  <c r="E8" i="15" s="1"/>
  <c r="B10" i="14"/>
  <c r="A10" i="14"/>
  <c r="F9" i="14"/>
  <c r="E7" i="15" s="1"/>
  <c r="B9" i="14"/>
  <c r="A9" i="14"/>
  <c r="F8" i="14"/>
  <c r="E6" i="15" s="1"/>
  <c r="B8" i="14"/>
  <c r="A8" i="14"/>
  <c r="F7" i="14"/>
  <c r="B7" i="14"/>
  <c r="A7" i="14"/>
  <c r="F6" i="14"/>
  <c r="T18" i="25" s="1"/>
  <c r="B6" i="14"/>
  <c r="A6" i="14"/>
  <c r="N22" i="12"/>
  <c r="N21" i="12"/>
  <c r="N20" i="12"/>
  <c r="N19" i="12"/>
  <c r="K19" i="12"/>
  <c r="J19" i="12"/>
  <c r="F15" i="12"/>
  <c r="E13" i="13" s="1"/>
  <c r="B15" i="12"/>
  <c r="A13" i="13" s="1"/>
  <c r="F14" i="12"/>
  <c r="E12" i="13" s="1"/>
  <c r="B14" i="12"/>
  <c r="A12" i="13" s="1"/>
  <c r="F13" i="12"/>
  <c r="E11" i="13" s="1"/>
  <c r="B13" i="12"/>
  <c r="A11" i="13" s="1"/>
  <c r="F12" i="12"/>
  <c r="E10" i="13" s="1"/>
  <c r="B12" i="12"/>
  <c r="A10" i="13" s="1"/>
  <c r="F11" i="12"/>
  <c r="B11" i="12"/>
  <c r="A11" i="12"/>
  <c r="F10" i="12"/>
  <c r="B10" i="12"/>
  <c r="A10" i="12"/>
  <c r="F9" i="12"/>
  <c r="B9" i="12"/>
  <c r="A7" i="13" s="1"/>
  <c r="S7" i="13" s="1"/>
  <c r="A9" i="12"/>
  <c r="F8" i="12"/>
  <c r="B8" i="12"/>
  <c r="A8" i="12"/>
  <c r="F7" i="12"/>
  <c r="B7" i="12"/>
  <c r="A7" i="12"/>
  <c r="F6" i="12"/>
  <c r="B6" i="12"/>
  <c r="A4" i="13" s="1"/>
  <c r="A6" i="12"/>
  <c r="F15" i="11"/>
  <c r="E13" i="10" s="1"/>
  <c r="B15" i="11"/>
  <c r="A13" i="10" s="1"/>
  <c r="AG13" i="10" s="1"/>
  <c r="F14" i="11"/>
  <c r="E12" i="10" s="1"/>
  <c r="B14" i="11"/>
  <c r="A12" i="10" s="1"/>
  <c r="F13" i="11"/>
  <c r="E11" i="10" s="1"/>
  <c r="B13" i="11"/>
  <c r="A11" i="10" s="1"/>
  <c r="Y11" i="10" s="1"/>
  <c r="F12" i="11"/>
  <c r="E10" i="10" s="1"/>
  <c r="B12" i="11"/>
  <c r="A10" i="10" s="1"/>
  <c r="F11" i="11"/>
  <c r="B11" i="11"/>
  <c r="A9" i="10" s="1"/>
  <c r="S9" i="10" s="1"/>
  <c r="A11" i="11"/>
  <c r="F10" i="11"/>
  <c r="B10" i="11"/>
  <c r="B26" i="25" s="1"/>
  <c r="A10" i="11"/>
  <c r="F9" i="11"/>
  <c r="F24" i="25" s="1"/>
  <c r="B9" i="11"/>
  <c r="A9" i="11"/>
  <c r="F8" i="11"/>
  <c r="F22" i="25" s="1"/>
  <c r="B8" i="11"/>
  <c r="A8" i="11"/>
  <c r="F7" i="11"/>
  <c r="B7" i="11"/>
  <c r="A5" i="10" s="1"/>
  <c r="A7" i="11"/>
  <c r="F6" i="11"/>
  <c r="B6" i="11"/>
  <c r="A4" i="10" s="1"/>
  <c r="A6" i="11"/>
  <c r="F15" i="8"/>
  <c r="E13" i="9" s="1"/>
  <c r="B15" i="8"/>
  <c r="A13" i="9" s="1"/>
  <c r="AG13" i="9" s="1"/>
  <c r="F14" i="8"/>
  <c r="E12" i="9" s="1"/>
  <c r="B14" i="8"/>
  <c r="A12" i="9" s="1"/>
  <c r="F12" i="8"/>
  <c r="E10" i="9" s="1"/>
  <c r="B12" i="8"/>
  <c r="A10" i="9" s="1"/>
  <c r="F11" i="8"/>
  <c r="B11" i="8"/>
  <c r="W14" i="25" s="1"/>
  <c r="A11" i="8"/>
  <c r="F10" i="8"/>
  <c r="B10" i="8"/>
  <c r="A8" i="9" s="1"/>
  <c r="A10" i="8"/>
  <c r="F9" i="8"/>
  <c r="E7" i="9" s="1"/>
  <c r="B9" i="8"/>
  <c r="A7" i="9" s="1"/>
  <c r="A9" i="8"/>
  <c r="F8" i="8"/>
  <c r="AA8" i="25" s="1"/>
  <c r="B8" i="8"/>
  <c r="W8" i="25" s="1"/>
  <c r="A8" i="8"/>
  <c r="A7" i="8"/>
  <c r="F6" i="8"/>
  <c r="B6" i="8"/>
  <c r="A4" i="9" s="1"/>
  <c r="A6" i="8"/>
  <c r="R27" i="6"/>
  <c r="Q28" i="6" s="1"/>
  <c r="Q27" i="6"/>
  <c r="F15" i="6"/>
  <c r="E13" i="7" s="1"/>
  <c r="B15" i="6"/>
  <c r="A13" i="7" s="1"/>
  <c r="F14" i="6"/>
  <c r="E12" i="7" s="1"/>
  <c r="B14" i="6"/>
  <c r="A12" i="7" s="1"/>
  <c r="F12" i="6"/>
  <c r="E10" i="7" s="1"/>
  <c r="B12" i="6"/>
  <c r="A10" i="7" s="1"/>
  <c r="A11" i="6"/>
  <c r="A10" i="6"/>
  <c r="F9" i="6"/>
  <c r="E7" i="7" s="1"/>
  <c r="B9" i="6"/>
  <c r="A9" i="6"/>
  <c r="F8" i="6"/>
  <c r="E6" i="7" s="1"/>
  <c r="B8" i="6"/>
  <c r="A8" i="6"/>
  <c r="F6" i="6"/>
  <c r="T4" i="25" s="1"/>
  <c r="B6" i="6"/>
  <c r="P4" i="25" s="1"/>
  <c r="F15" i="4"/>
  <c r="E13" i="5" s="1"/>
  <c r="B15" i="4"/>
  <c r="A13" i="5" s="1"/>
  <c r="F14" i="4"/>
  <c r="E12" i="5" s="1"/>
  <c r="B14" i="4"/>
  <c r="A12" i="5" s="1"/>
  <c r="F13" i="4"/>
  <c r="E11" i="5" s="1"/>
  <c r="B13" i="4"/>
  <c r="A11" i="5" s="1"/>
  <c r="F11" i="4"/>
  <c r="M14" i="25" s="1"/>
  <c r="B11" i="4"/>
  <c r="A9" i="5" s="1"/>
  <c r="A11" i="4"/>
  <c r="F10" i="4"/>
  <c r="M12" i="25" s="1"/>
  <c r="B10" i="4"/>
  <c r="A10" i="4"/>
  <c r="F9" i="4"/>
  <c r="E7" i="5" s="1"/>
  <c r="B9" i="4"/>
  <c r="A7" i="5" s="1"/>
  <c r="A9" i="4"/>
  <c r="F8" i="4"/>
  <c r="B8" i="4"/>
  <c r="I8" i="25" s="1"/>
  <c r="A8" i="4"/>
  <c r="F7" i="4"/>
  <c r="B7" i="4"/>
  <c r="A7" i="4"/>
  <c r="F6" i="4"/>
  <c r="E4" i="5" s="1"/>
  <c r="B6" i="4"/>
  <c r="A4" i="5" s="1"/>
  <c r="A6" i="4"/>
  <c r="F15" i="1"/>
  <c r="E13" i="3" s="1"/>
  <c r="B15" i="1"/>
  <c r="A13" i="3" s="1"/>
  <c r="F14" i="1"/>
  <c r="E12" i="3" s="1"/>
  <c r="B14" i="1"/>
  <c r="A12" i="3" s="1"/>
  <c r="F12" i="1"/>
  <c r="E10" i="3" s="1"/>
  <c r="B12" i="1"/>
  <c r="A10" i="3" s="1"/>
  <c r="L10" i="3" s="1"/>
  <c r="F11" i="1"/>
  <c r="B11" i="1"/>
  <c r="A9" i="3" s="1"/>
  <c r="F10" i="1"/>
  <c r="B10" i="1"/>
  <c r="A8" i="3" s="1"/>
  <c r="K8" i="3" s="1"/>
  <c r="F9" i="1"/>
  <c r="B9" i="1"/>
  <c r="F8" i="1"/>
  <c r="E6" i="3" s="1"/>
  <c r="B8" i="1"/>
  <c r="B8" i="25" s="1"/>
  <c r="F7" i="1"/>
  <c r="E5" i="3" s="1"/>
  <c r="B7" i="1"/>
  <c r="F6" i="1"/>
  <c r="F4" i="25" s="1"/>
  <c r="B6" i="1"/>
  <c r="AG13" i="13"/>
  <c r="K13" i="13"/>
  <c r="Y13" i="13"/>
  <c r="Z13" i="13"/>
  <c r="R13" i="13"/>
  <c r="W24" i="13"/>
  <c r="S23" i="27"/>
  <c r="F21" i="7"/>
  <c r="AM13" i="13"/>
  <c r="AN12" i="9" l="1"/>
  <c r="R12" i="9"/>
  <c r="Y12" i="9"/>
  <c r="Z12" i="9"/>
  <c r="K12" i="9"/>
  <c r="AF12" i="9"/>
  <c r="AM12" i="9"/>
  <c r="S10" i="7"/>
  <c r="AN10" i="7"/>
  <c r="AM10" i="7"/>
  <c r="AM10" i="3"/>
  <c r="L6" i="27"/>
  <c r="S7" i="30"/>
  <c r="L4" i="27"/>
  <c r="L6" i="30"/>
  <c r="AF13" i="7"/>
  <c r="L13" i="7"/>
  <c r="Z13" i="7"/>
  <c r="Y13" i="7"/>
  <c r="AG13" i="7"/>
  <c r="K13" i="7"/>
  <c r="AM13" i="7"/>
  <c r="S13" i="7"/>
  <c r="R13" i="7"/>
  <c r="AN13" i="7"/>
  <c r="AM12" i="7"/>
  <c r="AN13" i="3"/>
  <c r="AM13" i="3"/>
  <c r="AN12" i="3"/>
  <c r="R12" i="3"/>
  <c r="K13" i="3"/>
  <c r="L12" i="3"/>
  <c r="AG13" i="3"/>
  <c r="AG10" i="7"/>
  <c r="R9" i="15"/>
  <c r="Y11" i="3"/>
  <c r="L10" i="7"/>
  <c r="S12" i="3"/>
  <c r="R9" i="5"/>
  <c r="AF10" i="7"/>
  <c r="Y10" i="7"/>
  <c r="R10" i="7"/>
  <c r="Z10" i="7"/>
  <c r="K10" i="7"/>
  <c r="S12" i="5"/>
  <c r="AG12" i="9"/>
  <c r="K10" i="5"/>
  <c r="Y11" i="9"/>
  <c r="AN13" i="13"/>
  <c r="S12" i="9"/>
  <c r="L12" i="9"/>
  <c r="Y12" i="7"/>
  <c r="L13" i="13"/>
  <c r="S13" i="13"/>
  <c r="K4" i="17"/>
  <c r="Y12" i="5"/>
  <c r="Z11" i="3"/>
  <c r="S13" i="9"/>
  <c r="T22" i="25"/>
  <c r="K13" i="9"/>
  <c r="R10" i="9"/>
  <c r="K10" i="9"/>
  <c r="L10" i="9"/>
  <c r="S10" i="9"/>
  <c r="L13" i="9"/>
  <c r="W10" i="25"/>
  <c r="AF13" i="9"/>
  <c r="X8" i="27"/>
  <c r="Y10" i="9"/>
  <c r="AN10" i="9"/>
  <c r="Y13" i="9"/>
  <c r="AB12" i="10"/>
  <c r="AD12" i="10" s="1"/>
  <c r="K12" i="5"/>
  <c r="R12" i="5"/>
  <c r="AN12" i="5"/>
  <c r="L12" i="5"/>
  <c r="AM12" i="5"/>
  <c r="AF12" i="5"/>
  <c r="AG12" i="5"/>
  <c r="Z12" i="5"/>
  <c r="AM10" i="9"/>
  <c r="AF10" i="9"/>
  <c r="AG10" i="9"/>
  <c r="Z10" i="9"/>
  <c r="R13" i="9"/>
  <c r="AN13" i="9"/>
  <c r="AM13" i="9"/>
  <c r="Z13" i="9"/>
  <c r="Q10" i="9"/>
  <c r="W28" i="25"/>
  <c r="I10" i="25"/>
  <c r="G12" i="27"/>
  <c r="I12" i="27" s="1"/>
  <c r="N13" i="30"/>
  <c r="P13" i="30" s="1"/>
  <c r="K6" i="30"/>
  <c r="E5" i="17"/>
  <c r="E8" i="20"/>
  <c r="A8" i="20" s="1"/>
  <c r="W18" i="25"/>
  <c r="T12" i="25"/>
  <c r="R28" i="6"/>
  <c r="R29" i="6" s="1"/>
  <c r="K5" i="30"/>
  <c r="V4" i="27"/>
  <c r="AI12" i="9"/>
  <c r="AK12" i="9" s="1"/>
  <c r="AF10" i="13"/>
  <c r="Q12" i="13"/>
  <c r="R10" i="15"/>
  <c r="G12" i="15"/>
  <c r="I12" i="15" s="1"/>
  <c r="J10" i="17"/>
  <c r="AF12" i="17"/>
  <c r="AJ9" i="27"/>
  <c r="Y13" i="27"/>
  <c r="R10" i="30"/>
  <c r="AB12" i="30"/>
  <c r="AD12" i="30" s="1"/>
  <c r="B18" i="25"/>
  <c r="AL13" i="3"/>
  <c r="Y4" i="27"/>
  <c r="AI8" i="27"/>
  <c r="AK8" i="27" s="1"/>
  <c r="U10" i="27"/>
  <c r="W10" i="27" s="1"/>
  <c r="AI12" i="27"/>
  <c r="AK12" i="27" s="1"/>
  <c r="AM9" i="30"/>
  <c r="AI11" i="30"/>
  <c r="AK11" i="30" s="1"/>
  <c r="K13" i="30"/>
  <c r="T24" i="25"/>
  <c r="AJ7" i="9"/>
  <c r="J7" i="9"/>
  <c r="Z11" i="13"/>
  <c r="E8" i="5"/>
  <c r="R9" i="17"/>
  <c r="Z7" i="27"/>
  <c r="S11" i="30"/>
  <c r="Q4" i="27"/>
  <c r="R23" i="21"/>
  <c r="S24" i="21" s="1"/>
  <c r="P28" i="25"/>
  <c r="G10" i="27"/>
  <c r="I10" i="27" s="1"/>
  <c r="N9" i="30"/>
  <c r="P9" i="30" s="1"/>
  <c r="Y13" i="30"/>
  <c r="AF9" i="30"/>
  <c r="AM8" i="27"/>
  <c r="M4" i="25"/>
  <c r="R12" i="27"/>
  <c r="AB12" i="27"/>
  <c r="AD12" i="27" s="1"/>
  <c r="N13" i="3"/>
  <c r="P13" i="3" s="1"/>
  <c r="H10" i="7"/>
  <c r="H13" i="7"/>
  <c r="AJ10" i="10"/>
  <c r="U9" i="15"/>
  <c r="W9" i="15" s="1"/>
  <c r="H7" i="27"/>
  <c r="AJ10" i="27"/>
  <c r="X12" i="27"/>
  <c r="AF5" i="30"/>
  <c r="K9" i="30"/>
  <c r="R11" i="30"/>
  <c r="J13" i="30"/>
  <c r="AF11" i="30"/>
  <c r="Y12" i="27"/>
  <c r="AJ10" i="5"/>
  <c r="S27" i="22"/>
  <c r="S28" i="22" s="1"/>
  <c r="H7" i="9"/>
  <c r="Q12" i="27"/>
  <c r="O13" i="30"/>
  <c r="X9" i="30"/>
  <c r="AC10" i="5"/>
  <c r="N12" i="27"/>
  <c r="P12" i="27" s="1"/>
  <c r="AE7" i="9"/>
  <c r="L7" i="9"/>
  <c r="V12" i="27"/>
  <c r="Z12" i="27"/>
  <c r="Q10" i="27"/>
  <c r="A6" i="9"/>
  <c r="L6" i="9" s="1"/>
  <c r="H10" i="5"/>
  <c r="E12" i="20"/>
  <c r="A12" i="20" s="1"/>
  <c r="AE12" i="27"/>
  <c r="AE10" i="27"/>
  <c r="Y7" i="27"/>
  <c r="S13" i="30"/>
  <c r="H9" i="30"/>
  <c r="Q11" i="30"/>
  <c r="L13" i="30"/>
  <c r="AC13" i="30"/>
  <c r="AB13" i="30"/>
  <c r="AD13" i="30" s="1"/>
  <c r="AC11" i="30"/>
  <c r="AL9" i="30"/>
  <c r="G9" i="30"/>
  <c r="I9" i="30" s="1"/>
  <c r="A8" i="17"/>
  <c r="K8" i="17" s="1"/>
  <c r="X11" i="30"/>
  <c r="F8" i="25"/>
  <c r="AG5" i="30"/>
  <c r="K12" i="27"/>
  <c r="AC12" i="27"/>
  <c r="AG12" i="27"/>
  <c r="H5" i="30"/>
  <c r="E16" i="20"/>
  <c r="A16" i="20" s="1"/>
  <c r="AM12" i="27"/>
  <c r="U9" i="30"/>
  <c r="W9" i="30" s="1"/>
  <c r="R13" i="30"/>
  <c r="AL12" i="27"/>
  <c r="W4" i="25"/>
  <c r="H6" i="27"/>
  <c r="AJ9" i="15"/>
  <c r="R7" i="9"/>
  <c r="H10" i="27"/>
  <c r="X5" i="30"/>
  <c r="S5" i="30"/>
  <c r="U7" i="27"/>
  <c r="W7" i="27" s="1"/>
  <c r="G11" i="30"/>
  <c r="I11" i="30" s="1"/>
  <c r="J11" i="30"/>
  <c r="N11" i="30"/>
  <c r="P11" i="30" s="1"/>
  <c r="AI10" i="27"/>
  <c r="AK10" i="27" s="1"/>
  <c r="Q7" i="9"/>
  <c r="Z7" i="9"/>
  <c r="L10" i="5"/>
  <c r="Z10" i="5"/>
  <c r="L12" i="27"/>
  <c r="AN12" i="27"/>
  <c r="V10" i="27"/>
  <c r="N10" i="5"/>
  <c r="P10" i="5" s="1"/>
  <c r="H12" i="27"/>
  <c r="Z9" i="30"/>
  <c r="AJ11" i="30"/>
  <c r="AE13" i="30"/>
  <c r="AL13" i="30"/>
  <c r="AB11" i="30"/>
  <c r="AD11" i="30" s="1"/>
  <c r="I18" i="25"/>
  <c r="A6" i="5"/>
  <c r="L6" i="5" s="1"/>
  <c r="U12" i="27"/>
  <c r="W12" i="27" s="1"/>
  <c r="J12" i="27"/>
  <c r="O12" i="27"/>
  <c r="T10" i="25"/>
  <c r="AJ7" i="5"/>
  <c r="AI7" i="5"/>
  <c r="AK7" i="5" s="1"/>
  <c r="S7" i="5"/>
  <c r="AN7" i="5"/>
  <c r="AB7" i="5"/>
  <c r="AD7" i="5" s="1"/>
  <c r="AL7" i="5"/>
  <c r="AC7" i="5"/>
  <c r="Y7" i="5"/>
  <c r="X7" i="5"/>
  <c r="N7" i="5"/>
  <c r="P7" i="5" s="1"/>
  <c r="R13" i="3"/>
  <c r="AB13" i="3"/>
  <c r="AD13" i="3" s="1"/>
  <c r="AJ12" i="9"/>
  <c r="R11" i="13"/>
  <c r="AF13" i="3"/>
  <c r="S13" i="3"/>
  <c r="Z10" i="3"/>
  <c r="S12" i="7"/>
  <c r="AN12" i="7"/>
  <c r="Y10" i="3"/>
  <c r="AM12" i="13"/>
  <c r="AG12" i="7"/>
  <c r="AG12" i="3"/>
  <c r="AC13" i="7"/>
  <c r="AI10" i="9"/>
  <c r="AK10" i="9" s="1"/>
  <c r="Z10" i="10"/>
  <c r="H12" i="10"/>
  <c r="S11" i="13"/>
  <c r="G13" i="13"/>
  <c r="I13" i="13" s="1"/>
  <c r="G9" i="15"/>
  <c r="I9" i="15" s="1"/>
  <c r="AM12" i="3"/>
  <c r="R10" i="3"/>
  <c r="Q13" i="3"/>
  <c r="AE13" i="3"/>
  <c r="AI13" i="3"/>
  <c r="AK13" i="3" s="1"/>
  <c r="V13" i="3"/>
  <c r="B14" i="25"/>
  <c r="G13" i="3"/>
  <c r="I13" i="3" s="1"/>
  <c r="L4" i="9"/>
  <c r="Z12" i="7"/>
  <c r="Z13" i="3"/>
  <c r="Y13" i="3"/>
  <c r="AF12" i="7"/>
  <c r="L13" i="3"/>
  <c r="L12" i="7"/>
  <c r="AN10" i="3"/>
  <c r="AF12" i="13"/>
  <c r="S10" i="3"/>
  <c r="AG10" i="3"/>
  <c r="R12" i="13"/>
  <c r="AF10" i="3"/>
  <c r="L12" i="13"/>
  <c r="Y12" i="13"/>
  <c r="AG12" i="13"/>
  <c r="R12" i="7"/>
  <c r="H13" i="3"/>
  <c r="R12" i="15"/>
  <c r="U13" i="3"/>
  <c r="W13" i="3" s="1"/>
  <c r="K12" i="7"/>
  <c r="Z12" i="3"/>
  <c r="K10" i="3"/>
  <c r="AF12" i="3"/>
  <c r="AN12" i="13"/>
  <c r="K12" i="3"/>
  <c r="Y12" i="3"/>
  <c r="K12" i="13"/>
  <c r="S12" i="13"/>
  <c r="L8" i="3"/>
  <c r="R9" i="3"/>
  <c r="S9" i="3"/>
  <c r="AB10" i="13"/>
  <c r="AD10" i="13" s="1"/>
  <c r="V7" i="9"/>
  <c r="X7" i="9"/>
  <c r="Y7" i="9"/>
  <c r="AG7" i="9"/>
  <c r="Z11" i="10"/>
  <c r="I14" i="25"/>
  <c r="A8" i="10"/>
  <c r="K8" i="10" s="1"/>
  <c r="AM7" i="9"/>
  <c r="K4" i="9"/>
  <c r="A4" i="7"/>
  <c r="K4" i="7" s="1"/>
  <c r="W12" i="25"/>
  <c r="E6" i="10"/>
  <c r="E4" i="7"/>
  <c r="U12" i="15"/>
  <c r="W12" i="15" s="1"/>
  <c r="F6" i="25"/>
  <c r="AF13" i="10"/>
  <c r="W24" i="25"/>
  <c r="E4" i="15"/>
  <c r="A9" i="9"/>
  <c r="J12" i="17"/>
  <c r="U12" i="9"/>
  <c r="W12" i="9" s="1"/>
  <c r="I24" i="25"/>
  <c r="Q9" i="27"/>
  <c r="B28" i="25"/>
  <c r="E4" i="3"/>
  <c r="K11" i="10"/>
  <c r="R9" i="10"/>
  <c r="B20" i="25"/>
  <c r="T26" i="25"/>
  <c r="E9" i="5"/>
  <c r="G9" i="5" s="1"/>
  <c r="I9" i="5" s="1"/>
  <c r="K4" i="13"/>
  <c r="L4" i="13"/>
  <c r="H12" i="3"/>
  <c r="AC12" i="3"/>
  <c r="L4" i="5"/>
  <c r="J4" i="5"/>
  <c r="X4" i="5"/>
  <c r="AB4" i="5"/>
  <c r="AD4" i="5" s="1"/>
  <c r="R4" i="5"/>
  <c r="S4" i="5"/>
  <c r="O4" i="5"/>
  <c r="U4" i="5"/>
  <c r="W4" i="5" s="1"/>
  <c r="V4" i="5"/>
  <c r="Q4" i="5"/>
  <c r="H4" i="5"/>
  <c r="AI4" i="5"/>
  <c r="AK4" i="5" s="1"/>
  <c r="AE4" i="5"/>
  <c r="AN4" i="5"/>
  <c r="AM4" i="5"/>
  <c r="AG4" i="5"/>
  <c r="AC4" i="5"/>
  <c r="G4" i="5"/>
  <c r="I4" i="5" s="1"/>
  <c r="AJ4" i="5"/>
  <c r="Y4" i="5"/>
  <c r="N4" i="5"/>
  <c r="P4" i="5" s="1"/>
  <c r="K4" i="5"/>
  <c r="Z4" i="5"/>
  <c r="AL4" i="5"/>
  <c r="AF4" i="5"/>
  <c r="M6" i="25"/>
  <c r="E5" i="5"/>
  <c r="A4" i="15"/>
  <c r="P18" i="25"/>
  <c r="P26" i="25"/>
  <c r="A8" i="15"/>
  <c r="Q8" i="15" s="1"/>
  <c r="V9" i="5"/>
  <c r="AG9" i="15"/>
  <c r="L9" i="15"/>
  <c r="B12" i="25"/>
  <c r="E7" i="10"/>
  <c r="G10" i="15"/>
  <c r="I10" i="15" s="1"/>
  <c r="AB10" i="15"/>
  <c r="AD10" i="15" s="1"/>
  <c r="S12" i="17"/>
  <c r="AL12" i="17"/>
  <c r="H11" i="3"/>
  <c r="N11" i="3"/>
  <c r="P11" i="3" s="1"/>
  <c r="J9" i="15"/>
  <c r="AL9" i="15"/>
  <c r="X9" i="15"/>
  <c r="AJ10" i="15"/>
  <c r="I4" i="25"/>
  <c r="E8" i="17"/>
  <c r="A6" i="3"/>
  <c r="K6" i="3" s="1"/>
  <c r="AF7" i="9"/>
  <c r="AC7" i="9"/>
  <c r="G7" i="9"/>
  <c r="I7" i="9" s="1"/>
  <c r="AL7" i="9"/>
  <c r="AN7" i="9"/>
  <c r="K7" i="9"/>
  <c r="O7" i="9"/>
  <c r="S7" i="9"/>
  <c r="U7" i="9"/>
  <c r="W7" i="9" s="1"/>
  <c r="AB7" i="9"/>
  <c r="AD7" i="9" s="1"/>
  <c r="N7" i="9"/>
  <c r="P7" i="9" s="1"/>
  <c r="AI7" i="9"/>
  <c r="AK7" i="9" s="1"/>
  <c r="E4" i="17"/>
  <c r="AI4" i="17" s="1"/>
  <c r="AK4" i="17" s="1"/>
  <c r="L12" i="15"/>
  <c r="AM12" i="15"/>
  <c r="H12" i="15"/>
  <c r="AF12" i="15"/>
  <c r="W22" i="25"/>
  <c r="A6" i="17"/>
  <c r="X4" i="27"/>
  <c r="H4" i="27"/>
  <c r="O4" i="27"/>
  <c r="AB4" i="27"/>
  <c r="AD4" i="27" s="1"/>
  <c r="AF4" i="27"/>
  <c r="AG8" i="27"/>
  <c r="K8" i="27"/>
  <c r="S8" i="27"/>
  <c r="AE8" i="27"/>
  <c r="V8" i="27"/>
  <c r="X10" i="5"/>
  <c r="AB10" i="5"/>
  <c r="AD10" i="5" s="1"/>
  <c r="G10" i="5"/>
  <c r="I10" i="5" s="1"/>
  <c r="U10" i="5"/>
  <c r="W10" i="5" s="1"/>
  <c r="AE10" i="5"/>
  <c r="AN10" i="5"/>
  <c r="Y10" i="5"/>
  <c r="I12" i="25"/>
  <c r="A8" i="5"/>
  <c r="E5" i="13"/>
  <c r="M20" i="25"/>
  <c r="E5" i="15"/>
  <c r="T20" i="25"/>
  <c r="V9" i="15"/>
  <c r="T8" i="25"/>
  <c r="E6" i="9"/>
  <c r="H9" i="15"/>
  <c r="Y9" i="15"/>
  <c r="U9" i="27"/>
  <c r="W9" i="27" s="1"/>
  <c r="L4" i="17"/>
  <c r="K8" i="9"/>
  <c r="L8" i="9"/>
  <c r="R7" i="5"/>
  <c r="Q7" i="5"/>
  <c r="AF7" i="5"/>
  <c r="AE7" i="5"/>
  <c r="Z7" i="5"/>
  <c r="H7" i="5"/>
  <c r="O7" i="5"/>
  <c r="K7" i="5"/>
  <c r="U7" i="5"/>
  <c r="W7" i="5" s="1"/>
  <c r="G7" i="5"/>
  <c r="I7" i="5" s="1"/>
  <c r="L7" i="5"/>
  <c r="AG7" i="5"/>
  <c r="J7" i="5"/>
  <c r="V7" i="5"/>
  <c r="F10" i="25"/>
  <c r="E7" i="3"/>
  <c r="U10" i="7"/>
  <c r="W10" i="7" s="1"/>
  <c r="AI10" i="7"/>
  <c r="AK10" i="7" s="1"/>
  <c r="AL10" i="9"/>
  <c r="V10" i="10"/>
  <c r="K10" i="10"/>
  <c r="AM10" i="10"/>
  <c r="AF10" i="10"/>
  <c r="G10" i="10"/>
  <c r="I10" i="10" s="1"/>
  <c r="N10" i="10"/>
  <c r="P10" i="10" s="1"/>
  <c r="AN10" i="10"/>
  <c r="AJ12" i="10"/>
  <c r="Z12" i="10"/>
  <c r="V11" i="13"/>
  <c r="Q11" i="13"/>
  <c r="Y11" i="13"/>
  <c r="X13" i="13"/>
  <c r="U13" i="13"/>
  <c r="W13" i="13" s="1"/>
  <c r="AJ13" i="13"/>
  <c r="A5" i="15"/>
  <c r="P20" i="25"/>
  <c r="S9" i="15"/>
  <c r="O9" i="15"/>
  <c r="Q9" i="15"/>
  <c r="K9" i="15"/>
  <c r="AB9" i="15"/>
  <c r="AD9" i="15" s="1"/>
  <c r="AE9" i="15"/>
  <c r="Z9" i="15"/>
  <c r="AN9" i="15"/>
  <c r="N9" i="15"/>
  <c r="P9" i="15" s="1"/>
  <c r="AM9" i="15"/>
  <c r="AF9" i="15"/>
  <c r="AI9" i="15"/>
  <c r="AK9" i="15" s="1"/>
  <c r="AC9" i="15"/>
  <c r="R13" i="15"/>
  <c r="AI13" i="15"/>
  <c r="AK13" i="15" s="1"/>
  <c r="H13" i="15"/>
  <c r="A9" i="7"/>
  <c r="H9" i="27"/>
  <c r="AE12" i="30"/>
  <c r="A7" i="7"/>
  <c r="P10" i="25"/>
  <c r="N10" i="7"/>
  <c r="P10" i="7" s="1"/>
  <c r="Q10" i="7"/>
  <c r="AE10" i="7"/>
  <c r="AB10" i="7"/>
  <c r="AD10" i="7" s="1"/>
  <c r="G10" i="7"/>
  <c r="I10" i="7" s="1"/>
  <c r="AE13" i="7"/>
  <c r="U13" i="7"/>
  <c r="W13" i="7" s="1"/>
  <c r="AL13" i="7"/>
  <c r="O13" i="7"/>
  <c r="V13" i="7"/>
  <c r="X13" i="7"/>
  <c r="AJ13" i="7"/>
  <c r="AI13" i="7"/>
  <c r="AK13" i="7" s="1"/>
  <c r="V12" i="9"/>
  <c r="X12" i="9"/>
  <c r="H12" i="9"/>
  <c r="AE12" i="9"/>
  <c r="E5" i="10"/>
  <c r="N5" i="10" s="1"/>
  <c r="P5" i="10" s="1"/>
  <c r="F20" i="25"/>
  <c r="I22" i="25"/>
  <c r="A6" i="13"/>
  <c r="K6" i="13" s="1"/>
  <c r="E7" i="13"/>
  <c r="G7" i="13" s="1"/>
  <c r="I7" i="13" s="1"/>
  <c r="M24" i="25"/>
  <c r="Z10" i="13"/>
  <c r="H10" i="13"/>
  <c r="AJ10" i="13"/>
  <c r="AN10" i="13"/>
  <c r="AE10" i="13"/>
  <c r="H12" i="13"/>
  <c r="AB12" i="13"/>
  <c r="AD12" i="13" s="1"/>
  <c r="V13" i="5"/>
  <c r="G13" i="5"/>
  <c r="I13" i="5" s="1"/>
  <c r="AE13" i="5"/>
  <c r="R13" i="5"/>
  <c r="AJ13" i="5"/>
  <c r="U13" i="5"/>
  <c r="W13" i="5" s="1"/>
  <c r="Q13" i="5"/>
  <c r="AJ6" i="27"/>
  <c r="AN6" i="27"/>
  <c r="AE6" i="27"/>
  <c r="AB6" i="27"/>
  <c r="AD6" i="27" s="1"/>
  <c r="S6" i="27"/>
  <c r="V6" i="27"/>
  <c r="AC6" i="27"/>
  <c r="X6" i="27"/>
  <c r="Z6" i="27"/>
  <c r="U6" i="27"/>
  <c r="W6" i="27" s="1"/>
  <c r="AM6" i="27"/>
  <c r="AE11" i="27"/>
  <c r="AN11" i="27"/>
  <c r="G8" i="30"/>
  <c r="I8" i="30" s="1"/>
  <c r="AM8" i="30"/>
  <c r="O8" i="30"/>
  <c r="AN10" i="30"/>
  <c r="Q10" i="30"/>
  <c r="L10" i="30"/>
  <c r="A5" i="7"/>
  <c r="Y5" i="7" s="1"/>
  <c r="P6" i="25"/>
  <c r="S9" i="5"/>
  <c r="Q13" i="7"/>
  <c r="AB13" i="7"/>
  <c r="AD13" i="7" s="1"/>
  <c r="AL13" i="5"/>
  <c r="AL10" i="7"/>
  <c r="H13" i="5"/>
  <c r="Z11" i="9"/>
  <c r="N13" i="7"/>
  <c r="P13" i="7" s="1"/>
  <c r="Q6" i="27"/>
  <c r="H10" i="9"/>
  <c r="U10" i="9"/>
  <c r="W10" i="9" s="1"/>
  <c r="G10" i="9"/>
  <c r="I10" i="9" s="1"/>
  <c r="AM13" i="15"/>
  <c r="AB13" i="15"/>
  <c r="AD13" i="15" s="1"/>
  <c r="AL13" i="15"/>
  <c r="V13" i="15"/>
  <c r="AA24" i="25"/>
  <c r="E7" i="17"/>
  <c r="AJ7" i="17" s="1"/>
  <c r="U10" i="17"/>
  <c r="W10" i="17" s="1"/>
  <c r="AF10" i="17"/>
  <c r="AC10" i="17"/>
  <c r="Y10" i="17"/>
  <c r="N12" i="17"/>
  <c r="P12" i="17" s="1"/>
  <c r="AB12" i="17"/>
  <c r="AD12" i="17" s="1"/>
  <c r="K4" i="27"/>
  <c r="AJ4" i="27"/>
  <c r="U4" i="27"/>
  <c r="W4" i="27" s="1"/>
  <c r="AC4" i="27"/>
  <c r="AE4" i="27"/>
  <c r="AG4" i="27"/>
  <c r="Z4" i="27"/>
  <c r="G4" i="27"/>
  <c r="I4" i="27" s="1"/>
  <c r="AL4" i="27"/>
  <c r="AN4" i="27"/>
  <c r="N4" i="27"/>
  <c r="P4" i="27" s="1"/>
  <c r="AM4" i="27"/>
  <c r="AI4" i="27"/>
  <c r="AK4" i="27" s="1"/>
  <c r="S4" i="27"/>
  <c r="L4" i="10"/>
  <c r="K4" i="10"/>
  <c r="E9" i="3"/>
  <c r="F14" i="25"/>
  <c r="AJ12" i="3"/>
  <c r="U12" i="3"/>
  <c r="W12" i="3" s="1"/>
  <c r="AI12" i="3"/>
  <c r="AK12" i="3" s="1"/>
  <c r="V12" i="3"/>
  <c r="AB12" i="3"/>
  <c r="AD12" i="3" s="1"/>
  <c r="E4" i="10"/>
  <c r="AI4" i="10" s="1"/>
  <c r="AK4" i="10" s="1"/>
  <c r="F18" i="25"/>
  <c r="Y5" i="27"/>
  <c r="Z5" i="27"/>
  <c r="V5" i="27"/>
  <c r="AM5" i="27"/>
  <c r="AF9" i="27"/>
  <c r="AE9" i="27"/>
  <c r="J9" i="27"/>
  <c r="L9" i="27"/>
  <c r="AF13" i="27"/>
  <c r="G13" i="27"/>
  <c r="I13" i="27" s="1"/>
  <c r="Q13" i="27"/>
  <c r="K13" i="27"/>
  <c r="AL13" i="27"/>
  <c r="AE13" i="27"/>
  <c r="U12" i="30"/>
  <c r="W12" i="30" s="1"/>
  <c r="R12" i="30"/>
  <c r="S12" i="30"/>
  <c r="J12" i="30"/>
  <c r="AN4" i="10"/>
  <c r="AE12" i="13"/>
  <c r="R10" i="13"/>
  <c r="AJ10" i="9"/>
  <c r="G13" i="7"/>
  <c r="I13" i="7" s="1"/>
  <c r="G6" i="27"/>
  <c r="I6" i="27" s="1"/>
  <c r="T28" i="25"/>
  <c r="G12" i="3"/>
  <c r="I12" i="3" s="1"/>
  <c r="AI6" i="27"/>
  <c r="AK6" i="27" s="1"/>
  <c r="AL12" i="9"/>
  <c r="K11" i="27"/>
  <c r="J12" i="3"/>
  <c r="AM7" i="5"/>
  <c r="L13" i="15"/>
  <c r="G9" i="27"/>
  <c r="I9" i="27" s="1"/>
  <c r="AM11" i="27"/>
  <c r="AE10" i="30"/>
  <c r="AA10" i="25"/>
  <c r="Z8" i="30"/>
  <c r="U8" i="30"/>
  <c r="W8" i="30" s="1"/>
  <c r="AG8" i="30"/>
  <c r="S8" i="30"/>
  <c r="AE8" i="30"/>
  <c r="AN8" i="30"/>
  <c r="N8" i="30"/>
  <c r="P8" i="30" s="1"/>
  <c r="Q8" i="30"/>
  <c r="H8" i="30"/>
  <c r="AJ8" i="30"/>
  <c r="AL8" i="30"/>
  <c r="AF8" i="30"/>
  <c r="X8" i="30"/>
  <c r="E16" i="19"/>
  <c r="A16" i="19" s="1"/>
  <c r="E24" i="19"/>
  <c r="A24" i="19" s="1"/>
  <c r="E20" i="19"/>
  <c r="A20" i="19" s="1"/>
  <c r="E12" i="19"/>
  <c r="A12" i="19" s="1"/>
  <c r="E8" i="19"/>
  <c r="A8" i="19" s="1"/>
  <c r="E34" i="19"/>
  <c r="A34" i="19" s="1"/>
  <c r="E38" i="19"/>
  <c r="A38" i="19" s="1"/>
  <c r="R23" i="20"/>
  <c r="S23" i="20"/>
  <c r="J11" i="3"/>
  <c r="G11" i="3"/>
  <c r="I11" i="3" s="1"/>
  <c r="V11" i="3"/>
  <c r="AB11" i="3"/>
  <c r="AD11" i="3" s="1"/>
  <c r="S11" i="3"/>
  <c r="AL11" i="3"/>
  <c r="AN11" i="3"/>
  <c r="AJ11" i="3"/>
  <c r="AI11" i="3"/>
  <c r="AK11" i="3" s="1"/>
  <c r="X11" i="3"/>
  <c r="AM11" i="3"/>
  <c r="Q11" i="3"/>
  <c r="L11" i="3"/>
  <c r="AE11" i="3"/>
  <c r="O11" i="3"/>
  <c r="K11" i="3"/>
  <c r="U11" i="3"/>
  <c r="W11" i="3" s="1"/>
  <c r="R11" i="3"/>
  <c r="AF11" i="3"/>
  <c r="T14" i="25"/>
  <c r="E9" i="7"/>
  <c r="E5" i="9"/>
  <c r="AA6" i="25"/>
  <c r="AB8" i="30"/>
  <c r="AD8" i="30" s="1"/>
  <c r="Q8" i="27"/>
  <c r="G11" i="27"/>
  <c r="I11" i="27" s="1"/>
  <c r="H8" i="27"/>
  <c r="R26" i="19"/>
  <c r="S27" i="19" s="1"/>
  <c r="N13" i="13"/>
  <c r="P13" i="13" s="1"/>
  <c r="E8" i="10"/>
  <c r="F26" i="25"/>
  <c r="AL10" i="10"/>
  <c r="U10" i="10"/>
  <c r="W10" i="10" s="1"/>
  <c r="O10" i="10"/>
  <c r="L10" i="10"/>
  <c r="J10" i="10"/>
  <c r="AC10" i="10"/>
  <c r="AB10" i="10"/>
  <c r="AD10" i="10" s="1"/>
  <c r="AF12" i="10"/>
  <c r="AN12" i="10"/>
  <c r="J12" i="10"/>
  <c r="Y12" i="10"/>
  <c r="AL12" i="10"/>
  <c r="R12" i="10"/>
  <c r="U12" i="10"/>
  <c r="W12" i="10" s="1"/>
  <c r="X12" i="10"/>
  <c r="AE12" i="10"/>
  <c r="V12" i="10"/>
  <c r="A5" i="13"/>
  <c r="I20" i="25"/>
  <c r="E6" i="13"/>
  <c r="M22" i="25"/>
  <c r="I28" i="25"/>
  <c r="A9" i="13"/>
  <c r="AM11" i="13"/>
  <c r="L11" i="13"/>
  <c r="K11" i="13"/>
  <c r="AG11" i="13"/>
  <c r="AB11" i="13"/>
  <c r="AD11" i="13" s="1"/>
  <c r="AC11" i="13"/>
  <c r="O11" i="13"/>
  <c r="AE11" i="13"/>
  <c r="AI11" i="13"/>
  <c r="AK11" i="13" s="1"/>
  <c r="N11" i="13"/>
  <c r="P11" i="13" s="1"/>
  <c r="J11" i="13"/>
  <c r="AJ11" i="13"/>
  <c r="H11" i="13"/>
  <c r="U11" i="13"/>
  <c r="W11" i="13" s="1"/>
  <c r="AL11" i="13"/>
  <c r="AF11" i="13"/>
  <c r="AL13" i="13"/>
  <c r="V13" i="13"/>
  <c r="O13" i="13"/>
  <c r="J13" i="13"/>
  <c r="H13" i="13"/>
  <c r="AB13" i="13"/>
  <c r="AD13" i="13" s="1"/>
  <c r="Q13" i="13"/>
  <c r="P22" i="25"/>
  <c r="A6" i="15"/>
  <c r="AN10" i="15"/>
  <c r="AC10" i="15"/>
  <c r="Q10" i="15"/>
  <c r="AI10" i="15"/>
  <c r="AK10" i="15" s="1"/>
  <c r="N10" i="15"/>
  <c r="P10" i="15" s="1"/>
  <c r="AE10" i="15"/>
  <c r="H10" i="15"/>
  <c r="U10" i="15"/>
  <c r="W10" i="15" s="1"/>
  <c r="J13" i="15"/>
  <c r="Q13" i="15"/>
  <c r="U13" i="15"/>
  <c r="W13" i="15" s="1"/>
  <c r="AN13" i="15"/>
  <c r="A5" i="17"/>
  <c r="Y5" i="17" s="1"/>
  <c r="W20" i="25"/>
  <c r="E6" i="17"/>
  <c r="AA22" i="25"/>
  <c r="O8" i="27"/>
  <c r="AB8" i="27"/>
  <c r="AD8" i="27" s="1"/>
  <c r="J8" i="27"/>
  <c r="N8" i="27"/>
  <c r="P8" i="27" s="1"/>
  <c r="G8" i="27"/>
  <c r="I8" i="27" s="1"/>
  <c r="R8" i="27"/>
  <c r="Y8" i="27"/>
  <c r="AF8" i="27"/>
  <c r="AC8" i="27"/>
  <c r="AN8" i="27"/>
  <c r="Z8" i="27"/>
  <c r="U8" i="27"/>
  <c r="W8" i="27" s="1"/>
  <c r="AL8" i="27"/>
  <c r="X9" i="27"/>
  <c r="AG9" i="27"/>
  <c r="Z9" i="27"/>
  <c r="Y9" i="27"/>
  <c r="AB9" i="27"/>
  <c r="AD9" i="27" s="1"/>
  <c r="V9" i="27"/>
  <c r="AN9" i="27"/>
  <c r="AC9" i="27"/>
  <c r="AL9" i="27"/>
  <c r="AI9" i="27"/>
  <c r="AK9" i="27" s="1"/>
  <c r="Q11" i="27"/>
  <c r="X11" i="27"/>
  <c r="N11" i="27"/>
  <c r="P11" i="27" s="1"/>
  <c r="AI11" i="27"/>
  <c r="AK11" i="27" s="1"/>
  <c r="AF11" i="27"/>
  <c r="AM13" i="27"/>
  <c r="O13" i="27"/>
  <c r="Z13" i="27"/>
  <c r="AN13" i="27"/>
  <c r="N13" i="27"/>
  <c r="P13" i="27" s="1"/>
  <c r="X13" i="27"/>
  <c r="AI13" i="27"/>
  <c r="AK13" i="27" s="1"/>
  <c r="AM10" i="30"/>
  <c r="AI10" i="30"/>
  <c r="AK10" i="30" s="1"/>
  <c r="AB10" i="30"/>
  <c r="AD10" i="30" s="1"/>
  <c r="U10" i="30"/>
  <c r="W10" i="30" s="1"/>
  <c r="AC10" i="30"/>
  <c r="H10" i="30"/>
  <c r="AG10" i="30"/>
  <c r="AL10" i="30"/>
  <c r="AF10" i="30"/>
  <c r="S10" i="30"/>
  <c r="G10" i="30"/>
  <c r="I10" i="30" s="1"/>
  <c r="Z10" i="30"/>
  <c r="O10" i="30"/>
  <c r="N10" i="30"/>
  <c r="P10" i="30" s="1"/>
  <c r="Y10" i="30"/>
  <c r="V10" i="30"/>
  <c r="X10" i="30"/>
  <c r="AM12" i="30"/>
  <c r="AG12" i="30"/>
  <c r="AF12" i="30"/>
  <c r="Z12" i="30"/>
  <c r="G12" i="30"/>
  <c r="I12" i="30" s="1"/>
  <c r="AN12" i="30"/>
  <c r="AL12" i="30"/>
  <c r="X12" i="30"/>
  <c r="Q12" i="30"/>
  <c r="AI12" i="30"/>
  <c r="AK12" i="30" s="1"/>
  <c r="H12" i="30"/>
  <c r="Y12" i="30"/>
  <c r="O12" i="30"/>
  <c r="N12" i="30"/>
  <c r="P12" i="30" s="1"/>
  <c r="AC12" i="30"/>
  <c r="Q10" i="5"/>
  <c r="AL10" i="5"/>
  <c r="O10" i="5"/>
  <c r="S10" i="5"/>
  <c r="V10" i="5"/>
  <c r="AG10" i="5"/>
  <c r="R10" i="5"/>
  <c r="AI10" i="5"/>
  <c r="AK10" i="5" s="1"/>
  <c r="AM10" i="5"/>
  <c r="AF10" i="5"/>
  <c r="A5" i="9"/>
  <c r="W6" i="25"/>
  <c r="AN11" i="13"/>
  <c r="AA4" i="25"/>
  <c r="E4" i="9"/>
  <c r="E8" i="9"/>
  <c r="AA12" i="25"/>
  <c r="E9" i="9"/>
  <c r="AA14" i="25"/>
  <c r="AB12" i="9"/>
  <c r="AD12" i="9" s="1"/>
  <c r="Q12" i="9"/>
  <c r="N12" i="9"/>
  <c r="P12" i="9" s="1"/>
  <c r="G12" i="9"/>
  <c r="I12" i="9" s="1"/>
  <c r="Z5" i="10"/>
  <c r="B22" i="25"/>
  <c r="A6" i="10"/>
  <c r="L6" i="10" s="1"/>
  <c r="A8" i="13"/>
  <c r="I26" i="25"/>
  <c r="M28" i="25"/>
  <c r="E9" i="13"/>
  <c r="Z12" i="15"/>
  <c r="V12" i="15"/>
  <c r="J12" i="15"/>
  <c r="AL12" i="15"/>
  <c r="AN12" i="15"/>
  <c r="O12" i="15"/>
  <c r="K12" i="15"/>
  <c r="Y12" i="15"/>
  <c r="N12" i="15"/>
  <c r="P12" i="15" s="1"/>
  <c r="AJ12" i="15"/>
  <c r="E9" i="17"/>
  <c r="AA28" i="25"/>
  <c r="O7" i="27"/>
  <c r="X7" i="27"/>
  <c r="G7" i="27"/>
  <c r="I7" i="27" s="1"/>
  <c r="K7" i="27"/>
  <c r="V7" i="27"/>
  <c r="AE7" i="27"/>
  <c r="AN10" i="27"/>
  <c r="AB10" i="27"/>
  <c r="AD10" i="27" s="1"/>
  <c r="J10" i="27"/>
  <c r="AL10" i="27"/>
  <c r="X10" i="27"/>
  <c r="Z10" i="27"/>
  <c r="S10" i="27"/>
  <c r="O10" i="27"/>
  <c r="AF10" i="27"/>
  <c r="Y10" i="27"/>
  <c r="AM10" i="27"/>
  <c r="M10" i="25"/>
  <c r="I6" i="25"/>
  <c r="A5" i="5"/>
  <c r="M8" i="25"/>
  <c r="E6" i="5"/>
  <c r="V10" i="7"/>
  <c r="O10" i="7"/>
  <c r="Z13" i="15"/>
  <c r="AE13" i="15"/>
  <c r="O13" i="15"/>
  <c r="Y13" i="15"/>
  <c r="G13" i="15"/>
  <c r="I13" i="15" s="1"/>
  <c r="AC13" i="15"/>
  <c r="S13" i="15"/>
  <c r="AJ13" i="15"/>
  <c r="Y11" i="27"/>
  <c r="AJ11" i="27"/>
  <c r="R5" i="30"/>
  <c r="AN5" i="30"/>
  <c r="Y8" i="30"/>
  <c r="R8" i="30"/>
  <c r="V8" i="30"/>
  <c r="AC8" i="30"/>
  <c r="J8" i="30"/>
  <c r="B4" i="25"/>
  <c r="A4" i="3"/>
  <c r="Q12" i="3"/>
  <c r="AE12" i="3"/>
  <c r="AL12" i="3"/>
  <c r="O12" i="3"/>
  <c r="X13" i="3"/>
  <c r="J13" i="3"/>
  <c r="AJ13" i="3"/>
  <c r="O13" i="5"/>
  <c r="AI13" i="5"/>
  <c r="AK13" i="5" s="1"/>
  <c r="AG13" i="5"/>
  <c r="N13" i="5"/>
  <c r="P13" i="5" s="1"/>
  <c r="R10" i="17"/>
  <c r="S10" i="17"/>
  <c r="AI10" i="17"/>
  <c r="AK10" i="17" s="1"/>
  <c r="N10" i="17"/>
  <c r="P10" i="17" s="1"/>
  <c r="AF6" i="27"/>
  <c r="J6" i="27"/>
  <c r="N6" i="27"/>
  <c r="P6" i="27" s="1"/>
  <c r="R6" i="27"/>
  <c r="V13" i="30"/>
  <c r="AM13" i="30"/>
  <c r="Q11" i="5"/>
  <c r="V10" i="9"/>
  <c r="O12" i="17"/>
  <c r="AL7" i="27"/>
  <c r="A5" i="3"/>
  <c r="R5" i="3" s="1"/>
  <c r="B6" i="25"/>
  <c r="AI12" i="5"/>
  <c r="AK12" i="5" s="1"/>
  <c r="U12" i="5"/>
  <c r="W12" i="5" s="1"/>
  <c r="AC12" i="5"/>
  <c r="G12" i="5"/>
  <c r="I12" i="5" s="1"/>
  <c r="AJ12" i="5"/>
  <c r="AE12" i="5"/>
  <c r="H12" i="5"/>
  <c r="AB12" i="5"/>
  <c r="AD12" i="5" s="1"/>
  <c r="H12" i="7"/>
  <c r="G12" i="7"/>
  <c r="I12" i="7" s="1"/>
  <c r="AL12" i="7"/>
  <c r="N12" i="7"/>
  <c r="P12" i="7" s="1"/>
  <c r="AI12" i="7"/>
  <c r="AK12" i="7" s="1"/>
  <c r="U12" i="7"/>
  <c r="W12" i="7" s="1"/>
  <c r="V12" i="7"/>
  <c r="AE12" i="7"/>
  <c r="Q12" i="7"/>
  <c r="AJ12" i="7"/>
  <c r="AC13" i="10"/>
  <c r="AJ13" i="10"/>
  <c r="AN13" i="10"/>
  <c r="Q13" i="10"/>
  <c r="AE13" i="10"/>
  <c r="L13" i="10"/>
  <c r="Y13" i="10"/>
  <c r="H13" i="10"/>
  <c r="V13" i="10"/>
  <c r="R13" i="10"/>
  <c r="AB13" i="10"/>
  <c r="AD13" i="10" s="1"/>
  <c r="Q11" i="17"/>
  <c r="R11" i="17"/>
  <c r="L11" i="17"/>
  <c r="S11" i="17"/>
  <c r="O11" i="17"/>
  <c r="K11" i="17"/>
  <c r="N11" i="17"/>
  <c r="P11" i="17" s="1"/>
  <c r="G11" i="17"/>
  <c r="I11" i="17" s="1"/>
  <c r="U11" i="17"/>
  <c r="W11" i="17" s="1"/>
  <c r="J11" i="17"/>
  <c r="AI11" i="17"/>
  <c r="AK11" i="17" s="1"/>
  <c r="AC11" i="17"/>
  <c r="AB11" i="17"/>
  <c r="AD11" i="17" s="1"/>
  <c r="V11" i="17"/>
  <c r="AJ11" i="17"/>
  <c r="X11" i="17"/>
  <c r="AE11" i="17"/>
  <c r="Z11" i="17"/>
  <c r="AM11" i="17"/>
  <c r="AL11" i="17"/>
  <c r="Y11" i="17"/>
  <c r="H11" i="17"/>
  <c r="AF13" i="17"/>
  <c r="X13" i="17"/>
  <c r="AM13" i="17"/>
  <c r="J13" i="17"/>
  <c r="AJ13" i="17"/>
  <c r="AL13" i="17"/>
  <c r="AN13" i="17"/>
  <c r="K13" i="17"/>
  <c r="V13" i="17"/>
  <c r="AI13" i="17"/>
  <c r="AK13" i="17" s="1"/>
  <c r="Q13" i="17"/>
  <c r="AG13" i="17"/>
  <c r="AE13" i="17"/>
  <c r="AB13" i="17"/>
  <c r="AD13" i="17" s="1"/>
  <c r="L13" i="17"/>
  <c r="Z13" i="17"/>
  <c r="O13" i="17"/>
  <c r="R13" i="17"/>
  <c r="Y13" i="17"/>
  <c r="H13" i="17"/>
  <c r="N13" i="17"/>
  <c r="P13" i="17" s="1"/>
  <c r="S13" i="17"/>
  <c r="G13" i="17"/>
  <c r="I13" i="17" s="1"/>
  <c r="AC13" i="17"/>
  <c r="AG4" i="30"/>
  <c r="X4" i="30"/>
  <c r="O4" i="30"/>
  <c r="AN4" i="30"/>
  <c r="K4" i="30"/>
  <c r="H4" i="30"/>
  <c r="Z4" i="30"/>
  <c r="AI4" i="30"/>
  <c r="AK4" i="30" s="1"/>
  <c r="V4" i="30"/>
  <c r="AJ4" i="30"/>
  <c r="J4" i="30"/>
  <c r="R4" i="30"/>
  <c r="S4" i="30"/>
  <c r="AM4" i="30"/>
  <c r="Q4" i="30"/>
  <c r="Y4" i="30"/>
  <c r="U4" i="30"/>
  <c r="W4" i="30" s="1"/>
  <c r="AL4" i="30"/>
  <c r="AC4" i="30"/>
  <c r="AE4" i="30"/>
  <c r="AB4" i="30"/>
  <c r="AD4" i="30" s="1"/>
  <c r="L4" i="30"/>
  <c r="AF4" i="30"/>
  <c r="N4" i="30"/>
  <c r="P4" i="30" s="1"/>
  <c r="S6" i="30"/>
  <c r="X6" i="30"/>
  <c r="AB6" i="30"/>
  <c r="AD6" i="30" s="1"/>
  <c r="J6" i="30"/>
  <c r="AE6" i="30"/>
  <c r="R6" i="30"/>
  <c r="Z6" i="30"/>
  <c r="O6" i="30"/>
  <c r="Y6" i="30"/>
  <c r="Q6" i="30"/>
  <c r="AL6" i="30"/>
  <c r="AG6" i="30"/>
  <c r="N6" i="30"/>
  <c r="P6" i="30" s="1"/>
  <c r="AN6" i="30"/>
  <c r="G6" i="30"/>
  <c r="I6" i="30" s="1"/>
  <c r="AI6" i="30"/>
  <c r="AK6" i="30" s="1"/>
  <c r="AC6" i="30"/>
  <c r="T6" i="25"/>
  <c r="E5" i="7"/>
  <c r="AI11" i="7"/>
  <c r="AK11" i="7" s="1"/>
  <c r="J11" i="7"/>
  <c r="AL11" i="7"/>
  <c r="AB11" i="7"/>
  <c r="AD11" i="7" s="1"/>
  <c r="AJ11" i="7"/>
  <c r="Q11" i="7"/>
  <c r="V11" i="7"/>
  <c r="R11" i="7"/>
  <c r="U11" i="7"/>
  <c r="W11" i="7" s="1"/>
  <c r="V11" i="9"/>
  <c r="G11" i="9"/>
  <c r="I11" i="9" s="1"/>
  <c r="AG11" i="9"/>
  <c r="AI11" i="9"/>
  <c r="AK11" i="9" s="1"/>
  <c r="AJ11" i="9"/>
  <c r="N11" i="9"/>
  <c r="P11" i="9" s="1"/>
  <c r="AE11" i="9"/>
  <c r="Q11" i="9"/>
  <c r="K11" i="9"/>
  <c r="R11" i="9"/>
  <c r="J11" i="9"/>
  <c r="AB11" i="9"/>
  <c r="AD11" i="9" s="1"/>
  <c r="AM11" i="9"/>
  <c r="AL11" i="9"/>
  <c r="AN11" i="9"/>
  <c r="O11" i="9"/>
  <c r="L11" i="9"/>
  <c r="AC11" i="9"/>
  <c r="U11" i="5"/>
  <c r="W11" i="5" s="1"/>
  <c r="H11" i="9"/>
  <c r="AN11" i="17"/>
  <c r="AG11" i="17"/>
  <c r="Y11" i="5"/>
  <c r="AC11" i="5"/>
  <c r="Z11" i="5"/>
  <c r="AJ11" i="5"/>
  <c r="AL11" i="5"/>
  <c r="V11" i="5"/>
  <c r="G11" i="5"/>
  <c r="I11" i="5" s="1"/>
  <c r="N11" i="5"/>
  <c r="P11" i="5" s="1"/>
  <c r="H11" i="5"/>
  <c r="R11" i="5"/>
  <c r="AE11" i="5"/>
  <c r="AJ13" i="9"/>
  <c r="J13" i="9"/>
  <c r="V13" i="9"/>
  <c r="F28" i="25"/>
  <c r="E9" i="10"/>
  <c r="J9" i="10" s="1"/>
  <c r="AI11" i="15"/>
  <c r="AK11" i="15" s="1"/>
  <c r="U11" i="15"/>
  <c r="W11" i="15" s="1"/>
  <c r="AL11" i="15"/>
  <c r="N11" i="15"/>
  <c r="P11" i="15" s="1"/>
  <c r="L11" i="15"/>
  <c r="AF11" i="15"/>
  <c r="AB11" i="15"/>
  <c r="AD11" i="15" s="1"/>
  <c r="AM11" i="15"/>
  <c r="S7" i="17"/>
  <c r="R7" i="17"/>
  <c r="AB7" i="30"/>
  <c r="AD7" i="30" s="1"/>
  <c r="U7" i="30"/>
  <c r="W7" i="30" s="1"/>
  <c r="AJ7" i="30"/>
  <c r="X7" i="30"/>
  <c r="J7" i="30"/>
  <c r="AL7" i="30"/>
  <c r="Q7" i="30"/>
  <c r="G7" i="30"/>
  <c r="I7" i="30" s="1"/>
  <c r="V7" i="30"/>
  <c r="K7" i="30"/>
  <c r="AC7" i="30"/>
  <c r="P12" i="25"/>
  <c r="A8" i="7"/>
  <c r="Y8" i="7" s="1"/>
  <c r="AF6" i="30"/>
  <c r="AM13" i="10"/>
  <c r="G4" i="30"/>
  <c r="I4" i="30" s="1"/>
  <c r="U13" i="17"/>
  <c r="W13" i="17" s="1"/>
  <c r="A7" i="3"/>
  <c r="S7" i="3" s="1"/>
  <c r="B10" i="25"/>
  <c r="H10" i="3"/>
  <c r="X10" i="3"/>
  <c r="AJ10" i="3"/>
  <c r="AB10" i="3"/>
  <c r="AD10" i="3" s="1"/>
  <c r="U10" i="3"/>
  <c r="W10" i="3" s="1"/>
  <c r="Q10" i="3"/>
  <c r="AL10" i="3"/>
  <c r="V10" i="3"/>
  <c r="AI10" i="3"/>
  <c r="AK10" i="3" s="1"/>
  <c r="B24" i="25"/>
  <c r="A7" i="10"/>
  <c r="R11" i="10"/>
  <c r="N11" i="10"/>
  <c r="P11" i="10" s="1"/>
  <c r="AE11" i="10"/>
  <c r="AM11" i="10"/>
  <c r="V11" i="10"/>
  <c r="Q11" i="10"/>
  <c r="S11" i="10"/>
  <c r="H11" i="10"/>
  <c r="L11" i="10"/>
  <c r="AB11" i="10"/>
  <c r="AD11" i="10" s="1"/>
  <c r="AN11" i="10"/>
  <c r="AF11" i="10"/>
  <c r="S5" i="27"/>
  <c r="N5" i="27"/>
  <c r="P5" i="27" s="1"/>
  <c r="AG5" i="27"/>
  <c r="AL5" i="27"/>
  <c r="R5" i="27"/>
  <c r="U5" i="27"/>
  <c r="W5" i="27" s="1"/>
  <c r="AB5" i="27"/>
  <c r="AD5" i="27" s="1"/>
  <c r="AE5" i="27"/>
  <c r="AF5" i="27"/>
  <c r="AI5" i="27"/>
  <c r="AK5" i="27" s="1"/>
  <c r="Q5" i="27"/>
  <c r="H5" i="27"/>
  <c r="L5" i="27"/>
  <c r="AN5" i="27"/>
  <c r="J5" i="27"/>
  <c r="K5" i="27"/>
  <c r="G5" i="27"/>
  <c r="AC5" i="27"/>
  <c r="O5" i="27"/>
  <c r="AJ5" i="27"/>
  <c r="X5" i="27"/>
  <c r="AF11" i="17"/>
  <c r="R7" i="13"/>
  <c r="N7" i="30"/>
  <c r="P7" i="30" s="1"/>
  <c r="J13" i="5"/>
  <c r="AF13" i="5"/>
  <c r="Y5" i="10"/>
  <c r="R10" i="10"/>
  <c r="Y10" i="10"/>
  <c r="AE10" i="10"/>
  <c r="H10" i="10"/>
  <c r="AI10" i="10"/>
  <c r="AK10" i="10" s="1"/>
  <c r="AG10" i="10"/>
  <c r="Q10" i="10"/>
  <c r="S10" i="10"/>
  <c r="X10" i="10"/>
  <c r="S12" i="10"/>
  <c r="AM12" i="10"/>
  <c r="N12" i="10"/>
  <c r="P12" i="10" s="1"/>
  <c r="AC12" i="10"/>
  <c r="O12" i="10"/>
  <c r="Q12" i="10"/>
  <c r="G12" i="10"/>
  <c r="I12" i="10" s="1"/>
  <c r="AG12" i="10"/>
  <c r="L12" i="10"/>
  <c r="AI12" i="10"/>
  <c r="AK12" i="10" s="1"/>
  <c r="K12" i="10"/>
  <c r="A7" i="15"/>
  <c r="AE7" i="15" s="1"/>
  <c r="P24" i="25"/>
  <c r="K10" i="15"/>
  <c r="L10" i="15"/>
  <c r="Z10" i="15"/>
  <c r="S10" i="15"/>
  <c r="V10" i="15"/>
  <c r="J10" i="15"/>
  <c r="X10" i="15"/>
  <c r="AG10" i="15"/>
  <c r="Y10" i="15"/>
  <c r="O10" i="15"/>
  <c r="AL10" i="15"/>
  <c r="AM10" i="15"/>
  <c r="AF10" i="15"/>
  <c r="AF13" i="15"/>
  <c r="K13" i="15"/>
  <c r="AG13" i="15"/>
  <c r="N13" i="15"/>
  <c r="P13" i="15" s="1"/>
  <c r="X13" i="15"/>
  <c r="X12" i="3"/>
  <c r="N12" i="3"/>
  <c r="P12" i="3" s="1"/>
  <c r="P8" i="25"/>
  <c r="A6" i="7"/>
  <c r="AE13" i="13"/>
  <c r="AI13" i="13"/>
  <c r="AK13" i="13" s="1"/>
  <c r="S12" i="15"/>
  <c r="X12" i="15"/>
  <c r="AG12" i="15"/>
  <c r="AC12" i="15"/>
  <c r="AE12" i="15"/>
  <c r="Q12" i="15"/>
  <c r="AB12" i="15"/>
  <c r="AD12" i="15" s="1"/>
  <c r="AI12" i="15"/>
  <c r="AK12" i="15" s="1"/>
  <c r="K10" i="17"/>
  <c r="O10" i="17"/>
  <c r="G10" i="17"/>
  <c r="I10" i="17" s="1"/>
  <c r="AM10" i="17"/>
  <c r="AB10" i="17"/>
  <c r="AD10" i="17" s="1"/>
  <c r="Z10" i="17"/>
  <c r="AL10" i="17"/>
  <c r="AG10" i="17"/>
  <c r="AE10" i="17"/>
  <c r="AJ10" i="17"/>
  <c r="X10" i="17"/>
  <c r="V10" i="17"/>
  <c r="AN10" i="17"/>
  <c r="L10" i="17"/>
  <c r="Q10" i="17"/>
  <c r="H10" i="17"/>
  <c r="K6" i="27"/>
  <c r="O6" i="27"/>
  <c r="AL6" i="27"/>
  <c r="Y6" i="27"/>
  <c r="AG6" i="27"/>
  <c r="L10" i="27"/>
  <c r="R10" i="27"/>
  <c r="AC10" i="27"/>
  <c r="AG10" i="27"/>
  <c r="K10" i="27"/>
  <c r="N10" i="27"/>
  <c r="P10" i="27" s="1"/>
  <c r="AI8" i="30"/>
  <c r="AK8" i="30" s="1"/>
  <c r="K8" i="30"/>
  <c r="L8" i="30"/>
  <c r="E12" i="21"/>
  <c r="A12" i="21" s="1"/>
  <c r="E8" i="21"/>
  <c r="A8" i="21" s="1"/>
  <c r="F12" i="25"/>
  <c r="E8" i="3"/>
  <c r="AL11" i="10"/>
  <c r="X11" i="10"/>
  <c r="G11" i="10"/>
  <c r="I11" i="10" s="1"/>
  <c r="O11" i="10"/>
  <c r="AJ11" i="10"/>
  <c r="AG11" i="10"/>
  <c r="J11" i="10"/>
  <c r="AI11" i="10"/>
  <c r="AK11" i="10" s="1"/>
  <c r="U11" i="10"/>
  <c r="W11" i="10" s="1"/>
  <c r="AC11" i="10"/>
  <c r="AL13" i="10"/>
  <c r="K13" i="10"/>
  <c r="G13" i="10"/>
  <c r="I13" i="10" s="1"/>
  <c r="U13" i="10"/>
  <c r="W13" i="10" s="1"/>
  <c r="N13" i="10"/>
  <c r="P13" i="10" s="1"/>
  <c r="Z13" i="10"/>
  <c r="AI13" i="10"/>
  <c r="AK13" i="10" s="1"/>
  <c r="O13" i="10"/>
  <c r="J13" i="10"/>
  <c r="X13" i="10"/>
  <c r="S13" i="10"/>
  <c r="M18" i="25"/>
  <c r="E4" i="13"/>
  <c r="M26" i="25"/>
  <c r="E8" i="13"/>
  <c r="AM6" i="30"/>
  <c r="U6" i="30"/>
  <c r="W6" i="30" s="1"/>
  <c r="H6" i="30"/>
  <c r="V6" i="30"/>
  <c r="AJ6" i="30"/>
  <c r="AG11" i="3"/>
  <c r="AC11" i="3"/>
  <c r="J13" i="7"/>
  <c r="AC13" i="13"/>
  <c r="O10" i="3"/>
  <c r="AE10" i="3"/>
  <c r="N10" i="3"/>
  <c r="J10" i="3"/>
  <c r="AC10" i="3"/>
  <c r="G10" i="3"/>
  <c r="I10" i="3" s="1"/>
  <c r="Q12" i="5"/>
  <c r="N12" i="5"/>
  <c r="V12" i="5"/>
  <c r="AL12" i="5"/>
  <c r="X12" i="5"/>
  <c r="O12" i="5"/>
  <c r="J12" i="5"/>
  <c r="J10" i="9"/>
  <c r="X10" i="9"/>
  <c r="O10" i="9"/>
  <c r="AE10" i="9"/>
  <c r="AC10" i="9"/>
  <c r="N10" i="9"/>
  <c r="AB10" i="9"/>
  <c r="AI13" i="9"/>
  <c r="AK13" i="9" s="1"/>
  <c r="AC13" i="9"/>
  <c r="O13" i="9"/>
  <c r="AB13" i="9"/>
  <c r="AD13" i="9" s="1"/>
  <c r="X13" i="9"/>
  <c r="Q13" i="9"/>
  <c r="N13" i="9"/>
  <c r="P13" i="9" s="1"/>
  <c r="U13" i="9"/>
  <c r="W13" i="9" s="1"/>
  <c r="AE13" i="9"/>
  <c r="H13" i="9"/>
  <c r="G13" i="9"/>
  <c r="I13" i="9" s="1"/>
  <c r="AL13" i="9"/>
  <c r="AI10" i="13"/>
  <c r="K10" i="13"/>
  <c r="O10" i="13"/>
  <c r="Q10" i="13"/>
  <c r="AL10" i="13"/>
  <c r="AG10" i="13"/>
  <c r="J10" i="13"/>
  <c r="AM10" i="13"/>
  <c r="U10" i="13"/>
  <c r="W10" i="13" s="1"/>
  <c r="AC10" i="13"/>
  <c r="S10" i="13"/>
  <c r="L10" i="13"/>
  <c r="V10" i="13"/>
  <c r="Y10" i="13"/>
  <c r="X10" i="13"/>
  <c r="G10" i="13"/>
  <c r="I10" i="13" s="1"/>
  <c r="N10" i="13"/>
  <c r="P10" i="13" s="1"/>
  <c r="AI12" i="13"/>
  <c r="AK12" i="13" s="1"/>
  <c r="U12" i="13"/>
  <c r="W12" i="13" s="1"/>
  <c r="G12" i="13"/>
  <c r="I12" i="13" s="1"/>
  <c r="AL12" i="13"/>
  <c r="V12" i="13"/>
  <c r="J12" i="13"/>
  <c r="X12" i="13"/>
  <c r="O12" i="13"/>
  <c r="AC12" i="13"/>
  <c r="AJ12" i="13"/>
  <c r="N12" i="13"/>
  <c r="P12" i="13" s="1"/>
  <c r="Z11" i="15"/>
  <c r="Y11" i="15"/>
  <c r="K11" i="15"/>
  <c r="X11" i="15"/>
  <c r="J11" i="15"/>
  <c r="O11" i="15"/>
  <c r="AN11" i="15"/>
  <c r="G11" i="15"/>
  <c r="I11" i="15" s="1"/>
  <c r="AJ11" i="15"/>
  <c r="V11" i="15"/>
  <c r="AC11" i="15"/>
  <c r="AG11" i="15"/>
  <c r="H11" i="15"/>
  <c r="AE11" i="15"/>
  <c r="Q11" i="15"/>
  <c r="R11" i="15"/>
  <c r="S11" i="15"/>
  <c r="L12" i="17"/>
  <c r="AC12" i="17"/>
  <c r="H12" i="17"/>
  <c r="AI7" i="27"/>
  <c r="AB7" i="27"/>
  <c r="AC7" i="27"/>
  <c r="L7" i="27"/>
  <c r="Q7" i="27"/>
  <c r="AJ7" i="27"/>
  <c r="AM7" i="27"/>
  <c r="AF7" i="27"/>
  <c r="N7" i="27"/>
  <c r="J11" i="27"/>
  <c r="L11" i="27"/>
  <c r="AG11" i="27"/>
  <c r="AL11" i="27"/>
  <c r="H11" i="27"/>
  <c r="O11" i="27"/>
  <c r="R11" i="27"/>
  <c r="U11" i="27"/>
  <c r="V11" i="27"/>
  <c r="AB11" i="27"/>
  <c r="AD11" i="27" s="1"/>
  <c r="H13" i="27"/>
  <c r="V13" i="27"/>
  <c r="AB13" i="27"/>
  <c r="AD13" i="27" s="1"/>
  <c r="L13" i="27"/>
  <c r="AJ13" i="27"/>
  <c r="AE5" i="30"/>
  <c r="J5" i="30"/>
  <c r="N5" i="30"/>
  <c r="U5" i="30"/>
  <c r="G5" i="30"/>
  <c r="V5" i="30"/>
  <c r="O5" i="30"/>
  <c r="AB5" i="30"/>
  <c r="Q5" i="30"/>
  <c r="AI5" i="30"/>
  <c r="AK5" i="30" s="1"/>
  <c r="AC5" i="30"/>
  <c r="AL5" i="30"/>
  <c r="AN7" i="30"/>
  <c r="AE7" i="30"/>
  <c r="AG7" i="30"/>
  <c r="H7" i="30"/>
  <c r="AC9" i="30"/>
  <c r="Q9" i="30"/>
  <c r="AB9" i="30"/>
  <c r="AD9" i="30" s="1"/>
  <c r="AJ9" i="30"/>
  <c r="U11" i="30"/>
  <c r="W11" i="30" s="1"/>
  <c r="H11" i="30"/>
  <c r="AL11" i="30"/>
  <c r="AN11" i="7"/>
  <c r="Z11" i="7"/>
  <c r="Y11" i="7"/>
  <c r="AC11" i="7"/>
  <c r="AG11" i="7"/>
  <c r="L11" i="7"/>
  <c r="S11" i="7"/>
  <c r="K11" i="7"/>
  <c r="AF11" i="7"/>
  <c r="G11" i="7"/>
  <c r="I11" i="7" s="1"/>
  <c r="AE11" i="7"/>
  <c r="H11" i="7"/>
  <c r="X11" i="7"/>
  <c r="N11" i="7"/>
  <c r="P11" i="7" s="1"/>
  <c r="O11" i="7"/>
  <c r="U11" i="9"/>
  <c r="AF11" i="9"/>
  <c r="S11" i="9"/>
  <c r="AM11" i="5"/>
  <c r="S11" i="5"/>
  <c r="AG11" i="5"/>
  <c r="J11" i="5"/>
  <c r="L11" i="5"/>
  <c r="K11" i="5"/>
  <c r="X11" i="5"/>
  <c r="AB11" i="5"/>
  <c r="AN11" i="5"/>
  <c r="AF11" i="5"/>
  <c r="O11" i="5"/>
  <c r="AI11" i="5"/>
  <c r="O12" i="9"/>
  <c r="AC12" i="9"/>
  <c r="J12" i="9"/>
  <c r="R9" i="27"/>
  <c r="O9" i="27"/>
  <c r="K9" i="27"/>
  <c r="S9" i="27"/>
  <c r="AM9" i="27"/>
  <c r="N9" i="27"/>
  <c r="P9" i="27" s="1"/>
  <c r="S12" i="27"/>
  <c r="AJ12" i="27"/>
  <c r="AF12" i="27"/>
  <c r="AJ10" i="30"/>
  <c r="K10" i="30"/>
  <c r="J10" i="30"/>
  <c r="V12" i="30"/>
  <c r="K12" i="30"/>
  <c r="L12" i="30"/>
  <c r="AJ12" i="30"/>
  <c r="AM11" i="7"/>
  <c r="X11" i="9"/>
  <c r="O13" i="3"/>
  <c r="AC13" i="3"/>
  <c r="J12" i="7"/>
  <c r="X12" i="7"/>
  <c r="O12" i="7"/>
  <c r="AB12" i="7"/>
  <c r="AD12" i="7" s="1"/>
  <c r="AC12" i="7"/>
  <c r="X11" i="13"/>
  <c r="G11" i="13"/>
  <c r="I11" i="13" s="1"/>
  <c r="R4" i="27"/>
  <c r="J4" i="27"/>
  <c r="L8" i="27"/>
  <c r="AJ8" i="27"/>
  <c r="X13" i="5"/>
  <c r="L13" i="5"/>
  <c r="Z13" i="5"/>
  <c r="AC13" i="5"/>
  <c r="AB13" i="5"/>
  <c r="AD13" i="5" s="1"/>
  <c r="S13" i="5"/>
  <c r="AM13" i="5"/>
  <c r="Y13" i="5"/>
  <c r="AN13" i="5"/>
  <c r="K13" i="5"/>
  <c r="AJ10" i="7"/>
  <c r="J10" i="7"/>
  <c r="AC10" i="7"/>
  <c r="X10" i="7"/>
  <c r="V12" i="17"/>
  <c r="R12" i="17"/>
  <c r="Y12" i="17"/>
  <c r="U12" i="17"/>
  <c r="W12" i="17" s="1"/>
  <c r="AJ12" i="17"/>
  <c r="G12" i="17"/>
  <c r="I12" i="17" s="1"/>
  <c r="AM12" i="17"/>
  <c r="Z12" i="17"/>
  <c r="Q12" i="17"/>
  <c r="K12" i="17"/>
  <c r="X12" i="17"/>
  <c r="AE12" i="17"/>
  <c r="AI12" i="17"/>
  <c r="AK12" i="17" s="1"/>
  <c r="AN12" i="17"/>
  <c r="AG12" i="17"/>
  <c r="R7" i="27"/>
  <c r="J7" i="27"/>
  <c r="AG7" i="27"/>
  <c r="AN7" i="27"/>
  <c r="Z11" i="27"/>
  <c r="S11" i="27"/>
  <c r="AC11" i="27"/>
  <c r="R13" i="27"/>
  <c r="AC13" i="27"/>
  <c r="AG13" i="27"/>
  <c r="U13" i="27"/>
  <c r="W13" i="27" s="1"/>
  <c r="J13" i="27"/>
  <c r="S13" i="27"/>
  <c r="Y5" i="30"/>
  <c r="AM5" i="30"/>
  <c r="AJ5" i="30"/>
  <c r="L5" i="30"/>
  <c r="Z5" i="30"/>
  <c r="AI7" i="30"/>
  <c r="AK7" i="30" s="1"/>
  <c r="Z7" i="30"/>
  <c r="R7" i="30"/>
  <c r="O7" i="30"/>
  <c r="Y7" i="30"/>
  <c r="AM7" i="30"/>
  <c r="L7" i="30"/>
  <c r="AF7" i="30"/>
  <c r="J9" i="30"/>
  <c r="S9" i="30"/>
  <c r="AI9" i="30"/>
  <c r="AK9" i="30" s="1"/>
  <c r="R9" i="30"/>
  <c r="Y9" i="30"/>
  <c r="AG9" i="30"/>
  <c r="AE9" i="30"/>
  <c r="L9" i="30"/>
  <c r="O9" i="30"/>
  <c r="AN9" i="30"/>
  <c r="V9" i="30"/>
  <c r="Z11" i="30"/>
  <c r="Y11" i="30"/>
  <c r="V11" i="30"/>
  <c r="AG11" i="30"/>
  <c r="O11" i="30"/>
  <c r="AM11" i="30"/>
  <c r="AN11" i="30"/>
  <c r="L11" i="30"/>
  <c r="AE11" i="30"/>
  <c r="K11" i="30"/>
  <c r="AN13" i="30"/>
  <c r="U13" i="30"/>
  <c r="W13" i="30" s="1"/>
  <c r="AF13" i="30"/>
  <c r="Q13" i="30"/>
  <c r="AG13" i="30"/>
  <c r="Z13" i="30"/>
  <c r="X13" i="30"/>
  <c r="AI13" i="30"/>
  <c r="AK13" i="30" s="1"/>
  <c r="G13" i="30"/>
  <c r="I13" i="30" s="1"/>
  <c r="AJ13" i="30"/>
  <c r="H13" i="30"/>
  <c r="J10" i="5"/>
  <c r="AF5" i="5" l="1"/>
  <c r="AN5" i="5"/>
  <c r="S6" i="3"/>
  <c r="AG6" i="3"/>
  <c r="AB6" i="3"/>
  <c r="AD6" i="3" s="1"/>
  <c r="Z6" i="3"/>
  <c r="AN6" i="3"/>
  <c r="L6" i="3"/>
  <c r="Y6" i="3"/>
  <c r="AF6" i="3"/>
  <c r="R6" i="3"/>
  <c r="AM6" i="3"/>
  <c r="Z7" i="3"/>
  <c r="AF7" i="3"/>
  <c r="AG7" i="3"/>
  <c r="K7" i="3"/>
  <c r="R7" i="3"/>
  <c r="L7" i="3"/>
  <c r="Y7" i="3"/>
  <c r="AM7" i="3"/>
  <c r="AN7" i="3"/>
  <c r="AM5" i="5"/>
  <c r="Z5" i="5"/>
  <c r="Y5" i="5"/>
  <c r="K5" i="5"/>
  <c r="L5" i="5"/>
  <c r="AG5" i="5"/>
  <c r="S5" i="5"/>
  <c r="R5" i="5"/>
  <c r="Y9" i="9"/>
  <c r="AF9" i="9"/>
  <c r="AN9" i="9"/>
  <c r="Z9" i="9"/>
  <c r="AG9" i="9"/>
  <c r="L9" i="9"/>
  <c r="S9" i="9"/>
  <c r="R9" i="9"/>
  <c r="K9" i="9"/>
  <c r="AM9" i="9"/>
  <c r="L7" i="13"/>
  <c r="AL7" i="7"/>
  <c r="AG7" i="7"/>
  <c r="Y7" i="7"/>
  <c r="K7" i="7"/>
  <c r="Z7" i="7"/>
  <c r="L7" i="7"/>
  <c r="R7" i="7"/>
  <c r="S7" i="7"/>
  <c r="AF7" i="7"/>
  <c r="AN7" i="7"/>
  <c r="AM7" i="7"/>
  <c r="J7" i="17"/>
  <c r="AN4" i="7"/>
  <c r="J4" i="7"/>
  <c r="U5" i="15"/>
  <c r="W5" i="15" s="1"/>
  <c r="AF7" i="15"/>
  <c r="R4" i="7"/>
  <c r="Y7" i="15"/>
  <c r="AM6" i="9"/>
  <c r="U6" i="9"/>
  <c r="W6" i="9" s="1"/>
  <c r="AG7" i="15"/>
  <c r="AJ9" i="13"/>
  <c r="AB8" i="10"/>
  <c r="AD8" i="10" s="1"/>
  <c r="AB4" i="7"/>
  <c r="AD4" i="7" s="1"/>
  <c r="L4" i="7"/>
  <c r="U7" i="15"/>
  <c r="W7" i="15" s="1"/>
  <c r="J7" i="15"/>
  <c r="L8" i="10"/>
  <c r="N6" i="3"/>
  <c r="P6" i="3" s="1"/>
  <c r="Q4" i="7"/>
  <c r="Z4" i="7"/>
  <c r="S4" i="7"/>
  <c r="AM4" i="7"/>
  <c r="L7" i="15"/>
  <c r="H6" i="3"/>
  <c r="X6" i="9"/>
  <c r="AB6" i="9"/>
  <c r="AD6" i="9" s="1"/>
  <c r="AN6" i="9"/>
  <c r="J6" i="9"/>
  <c r="Y6" i="10"/>
  <c r="N8" i="15"/>
  <c r="P8" i="15" s="1"/>
  <c r="G8" i="10"/>
  <c r="I8" i="10" s="1"/>
  <c r="Z9" i="13"/>
  <c r="O4" i="17"/>
  <c r="AC8" i="10"/>
  <c r="AN8" i="15"/>
  <c r="O8" i="5"/>
  <c r="R4" i="15"/>
  <c r="AM5" i="3"/>
  <c r="L5" i="3"/>
  <c r="AG6" i="9"/>
  <c r="O6" i="9"/>
  <c r="AI6" i="9"/>
  <c r="AK6" i="9" s="1"/>
  <c r="H6" i="9"/>
  <c r="S6" i="9"/>
  <c r="G6" i="9"/>
  <c r="I6" i="9" s="1"/>
  <c r="AG4" i="7"/>
  <c r="G4" i="7"/>
  <c r="I4" i="7" s="1"/>
  <c r="AE4" i="7"/>
  <c r="Y4" i="7"/>
  <c r="AN5" i="3"/>
  <c r="N6" i="9"/>
  <c r="P6" i="9" s="1"/>
  <c r="AL6" i="9"/>
  <c r="Y6" i="9"/>
  <c r="Z6" i="9"/>
  <c r="Q6" i="9"/>
  <c r="AF6" i="9"/>
  <c r="V4" i="7"/>
  <c r="AL4" i="7"/>
  <c r="AI4" i="7"/>
  <c r="AK4" i="7" s="1"/>
  <c r="H4" i="7"/>
  <c r="O4" i="7"/>
  <c r="Z5" i="3"/>
  <c r="Y5" i="3"/>
  <c r="AF5" i="3"/>
  <c r="V6" i="9"/>
  <c r="AJ6" i="9"/>
  <c r="AE6" i="9"/>
  <c r="K6" i="9"/>
  <c r="U4" i="7"/>
  <c r="W4" i="7" s="1"/>
  <c r="AC4" i="7"/>
  <c r="N4" i="7"/>
  <c r="P4" i="7" s="1"/>
  <c r="X4" i="7"/>
  <c r="AF4" i="7"/>
  <c r="AG5" i="3"/>
  <c r="K5" i="3"/>
  <c r="S5" i="3"/>
  <c r="AM6" i="10"/>
  <c r="AG8" i="17"/>
  <c r="L8" i="17"/>
  <c r="K6" i="5"/>
  <c r="X9" i="5"/>
  <c r="AE9" i="13"/>
  <c r="AL8" i="17"/>
  <c r="O7" i="15"/>
  <c r="AN7" i="15"/>
  <c r="N7" i="15"/>
  <c r="P7" i="15" s="1"/>
  <c r="AJ7" i="15"/>
  <c r="S7" i="15"/>
  <c r="G7" i="15"/>
  <c r="I7" i="15" s="1"/>
  <c r="Q5" i="10"/>
  <c r="Q7" i="15"/>
  <c r="AC7" i="15"/>
  <c r="V7" i="15"/>
  <c r="AM7" i="15"/>
  <c r="H7" i="15"/>
  <c r="R8" i="7"/>
  <c r="J5" i="10"/>
  <c r="AG9" i="13"/>
  <c r="AI8" i="10"/>
  <c r="AK8" i="10" s="1"/>
  <c r="AM9" i="13"/>
  <c r="Y9" i="13"/>
  <c r="Q5" i="13"/>
  <c r="H8" i="15"/>
  <c r="AJ4" i="7"/>
  <c r="X7" i="15"/>
  <c r="Q6" i="10"/>
  <c r="O9" i="5"/>
  <c r="AC9" i="5"/>
  <c r="AB7" i="15"/>
  <c r="AD7" i="15" s="1"/>
  <c r="R7" i="15"/>
  <c r="Z7" i="15"/>
  <c r="AL7" i="15"/>
  <c r="AI7" i="15"/>
  <c r="AK7" i="15" s="1"/>
  <c r="K7" i="15"/>
  <c r="R6" i="13"/>
  <c r="X9" i="13"/>
  <c r="AG7" i="13"/>
  <c r="Z8" i="10"/>
  <c r="J8" i="10"/>
  <c r="L5" i="10"/>
  <c r="V6" i="3"/>
  <c r="AI9" i="5"/>
  <c r="AK9" i="5" s="1"/>
  <c r="AC6" i="3"/>
  <c r="U6" i="3"/>
  <c r="W6" i="3" s="1"/>
  <c r="AB8" i="5"/>
  <c r="AD8" i="5" s="1"/>
  <c r="N8" i="5"/>
  <c r="P8" i="5" s="1"/>
  <c r="N8" i="17"/>
  <c r="P8" i="17" s="1"/>
  <c r="G5" i="10"/>
  <c r="I5" i="10" s="1"/>
  <c r="Y7" i="13"/>
  <c r="AC7" i="13"/>
  <c r="G8" i="15"/>
  <c r="I8" i="15" s="1"/>
  <c r="Q8" i="5"/>
  <c r="H8" i="5"/>
  <c r="J8" i="5"/>
  <c r="AG8" i="5"/>
  <c r="G8" i="17"/>
  <c r="I8" i="17" s="1"/>
  <c r="AC8" i="15"/>
  <c r="Y8" i="15"/>
  <c r="X8" i="17"/>
  <c r="J8" i="15"/>
  <c r="AM8" i="15"/>
  <c r="G4" i="15"/>
  <c r="I4" i="15" s="1"/>
  <c r="AE8" i="5"/>
  <c r="Y8" i="5"/>
  <c r="X5" i="10"/>
  <c r="AF7" i="13"/>
  <c r="J7" i="13"/>
  <c r="AC5" i="10"/>
  <c r="AI8" i="5"/>
  <c r="AK8" i="5" s="1"/>
  <c r="AM8" i="5"/>
  <c r="R8" i="5"/>
  <c r="X8" i="5"/>
  <c r="AF5" i="10"/>
  <c r="AE8" i="17"/>
  <c r="V8" i="17"/>
  <c r="AJ6" i="3"/>
  <c r="O8" i="15"/>
  <c r="K8" i="15"/>
  <c r="AG5" i="10"/>
  <c r="AL7" i="13"/>
  <c r="AJ7" i="13"/>
  <c r="AI5" i="10"/>
  <c r="AK5" i="10" s="1"/>
  <c r="Z8" i="5"/>
  <c r="AC8" i="5"/>
  <c r="V8" i="5"/>
  <c r="AN5" i="10"/>
  <c r="AL6" i="3"/>
  <c r="AG8" i="15"/>
  <c r="H4" i="10"/>
  <c r="Z5" i="17"/>
  <c r="AB4" i="15"/>
  <c r="AD4" i="15" s="1"/>
  <c r="AB9" i="5"/>
  <c r="AD9" i="5" s="1"/>
  <c r="L9" i="5"/>
  <c r="K9" i="5"/>
  <c r="AE4" i="17"/>
  <c r="N9" i="5"/>
  <c r="P9" i="5" s="1"/>
  <c r="AG9" i="5"/>
  <c r="S4" i="15"/>
  <c r="AE5" i="15"/>
  <c r="AE9" i="5"/>
  <c r="U9" i="5"/>
  <c r="W9" i="5" s="1"/>
  <c r="H9" i="5"/>
  <c r="AL9" i="5"/>
  <c r="AJ9" i="5"/>
  <c r="AM9" i="5"/>
  <c r="Q9" i="5"/>
  <c r="AF9" i="5"/>
  <c r="X14" i="30"/>
  <c r="J22" i="30" s="1"/>
  <c r="Y4" i="15"/>
  <c r="AN9" i="5"/>
  <c r="Y9" i="5"/>
  <c r="J9" i="5"/>
  <c r="Z9" i="5"/>
  <c r="Y5" i="15"/>
  <c r="H5" i="15"/>
  <c r="J5" i="15"/>
  <c r="AG5" i="15"/>
  <c r="V5" i="15"/>
  <c r="AJ5" i="15"/>
  <c r="K5" i="15"/>
  <c r="AL5" i="15"/>
  <c r="X5" i="15"/>
  <c r="N5" i="15"/>
  <c r="P5" i="15" s="1"/>
  <c r="S5" i="15"/>
  <c r="AN5" i="15"/>
  <c r="O5" i="15"/>
  <c r="AM5" i="15"/>
  <c r="Z5" i="15"/>
  <c r="AC5" i="15"/>
  <c r="R5" i="15"/>
  <c r="L5" i="15"/>
  <c r="R4" i="17"/>
  <c r="V4" i="17"/>
  <c r="J4" i="17"/>
  <c r="AN4" i="17"/>
  <c r="S4" i="17"/>
  <c r="X4" i="17"/>
  <c r="Y4" i="17"/>
  <c r="U4" i="17"/>
  <c r="W4" i="17" s="1"/>
  <c r="AF4" i="17"/>
  <c r="AG4" i="17"/>
  <c r="H4" i="17"/>
  <c r="N4" i="17"/>
  <c r="P4" i="17" s="1"/>
  <c r="J4" i="15"/>
  <c r="O4" i="15"/>
  <c r="Q4" i="15"/>
  <c r="AC4" i="15"/>
  <c r="Z4" i="10"/>
  <c r="AJ4" i="17"/>
  <c r="AB4" i="17"/>
  <c r="AD4" i="17" s="1"/>
  <c r="AF8" i="15"/>
  <c r="AJ8" i="15"/>
  <c r="U8" i="15"/>
  <c r="W8" i="15" s="1"/>
  <c r="L8" i="15"/>
  <c r="X8" i="15"/>
  <c r="AL8" i="15"/>
  <c r="AI8" i="15"/>
  <c r="AK8" i="15" s="1"/>
  <c r="S14" i="30"/>
  <c r="L21" i="30" s="1"/>
  <c r="O5" i="10"/>
  <c r="K5" i="10"/>
  <c r="H7" i="13"/>
  <c r="O7" i="13"/>
  <c r="AB7" i="13"/>
  <c r="AD7" i="13" s="1"/>
  <c r="K7" i="13"/>
  <c r="Z7" i="13"/>
  <c r="AG7" i="17"/>
  <c r="R5" i="10"/>
  <c r="H5" i="10"/>
  <c r="H4" i="15"/>
  <c r="V4" i="15"/>
  <c r="N4" i="15"/>
  <c r="P4" i="15" s="1"/>
  <c r="AM4" i="15"/>
  <c r="S5" i="10"/>
  <c r="AI6" i="3"/>
  <c r="AK6" i="3" s="1"/>
  <c r="Y4" i="10"/>
  <c r="AE8" i="15"/>
  <c r="O6" i="3"/>
  <c r="AI5" i="15"/>
  <c r="AK5" i="15" s="1"/>
  <c r="Q5" i="15"/>
  <c r="S8" i="15"/>
  <c r="G5" i="7"/>
  <c r="I5" i="7" s="1"/>
  <c r="R4" i="10"/>
  <c r="Z8" i="15"/>
  <c r="S9" i="7"/>
  <c r="R9" i="7"/>
  <c r="Q4" i="17"/>
  <c r="AC4" i="17"/>
  <c r="AM4" i="17"/>
  <c r="R6" i="9"/>
  <c r="AC6" i="9"/>
  <c r="K8" i="5"/>
  <c r="L8" i="5"/>
  <c r="G8" i="5"/>
  <c r="I8" i="5" s="1"/>
  <c r="S8" i="5"/>
  <c r="U8" i="5"/>
  <c r="W8" i="5" s="1"/>
  <c r="AN8" i="5"/>
  <c r="AL8" i="5"/>
  <c r="AF8" i="5"/>
  <c r="AJ8" i="5"/>
  <c r="K6" i="17"/>
  <c r="L6" i="17"/>
  <c r="AF8" i="17"/>
  <c r="AB8" i="17"/>
  <c r="AD8" i="17" s="1"/>
  <c r="H8" i="17"/>
  <c r="R8" i="17"/>
  <c r="U8" i="17"/>
  <c r="W8" i="17" s="1"/>
  <c r="AM8" i="17"/>
  <c r="J8" i="17"/>
  <c r="Q8" i="17"/>
  <c r="AC8" i="17"/>
  <c r="AN8" i="17"/>
  <c r="AI8" i="17"/>
  <c r="AK8" i="17" s="1"/>
  <c r="O8" i="17"/>
  <c r="Y8" i="17"/>
  <c r="AJ8" i="17"/>
  <c r="Z8" i="17"/>
  <c r="S8" i="17"/>
  <c r="AN4" i="15"/>
  <c r="AJ4" i="15"/>
  <c r="AE4" i="15"/>
  <c r="AI4" i="15"/>
  <c r="AK4" i="15" s="1"/>
  <c r="K4" i="15"/>
  <c r="Z4" i="15"/>
  <c r="AL4" i="15"/>
  <c r="Z5" i="13"/>
  <c r="AF8" i="7"/>
  <c r="Z7" i="17"/>
  <c r="U4" i="15"/>
  <c r="W4" i="15" s="1"/>
  <c r="AJ4" i="10"/>
  <c r="G5" i="15"/>
  <c r="I5" i="15" s="1"/>
  <c r="G4" i="17"/>
  <c r="I4" i="17" s="1"/>
  <c r="Q6" i="3"/>
  <c r="X6" i="3"/>
  <c r="J6" i="3"/>
  <c r="G6" i="3"/>
  <c r="I6" i="3" s="1"/>
  <c r="U5" i="10"/>
  <c r="W5" i="10" s="1"/>
  <c r="Q7" i="13"/>
  <c r="AN7" i="13"/>
  <c r="AI7" i="17"/>
  <c r="AK7" i="17" s="1"/>
  <c r="N7" i="17"/>
  <c r="P7" i="17" s="1"/>
  <c r="V7" i="17"/>
  <c r="AJ5" i="10"/>
  <c r="AL5" i="10"/>
  <c r="AI9" i="13"/>
  <c r="AK9" i="13" s="1"/>
  <c r="AG4" i="15"/>
  <c r="X4" i="15"/>
  <c r="L4" i="15"/>
  <c r="AF4" i="15"/>
  <c r="S24" i="20"/>
  <c r="AE5" i="10"/>
  <c r="S4" i="10"/>
  <c r="V8" i="15"/>
  <c r="AB4" i="10"/>
  <c r="AD4" i="10" s="1"/>
  <c r="AE6" i="3"/>
  <c r="AF5" i="15"/>
  <c r="AB5" i="15"/>
  <c r="AD5" i="15" s="1"/>
  <c r="AB8" i="15"/>
  <c r="AD8" i="15" s="1"/>
  <c r="R8" i="15"/>
  <c r="Z4" i="17"/>
  <c r="AL4" i="17"/>
  <c r="V14" i="27"/>
  <c r="H22" i="27" s="1"/>
  <c r="L6" i="13"/>
  <c r="Q9" i="13"/>
  <c r="AN9" i="13"/>
  <c r="G7" i="17"/>
  <c r="I7" i="17" s="1"/>
  <c r="K7" i="17"/>
  <c r="O7" i="17"/>
  <c r="AB7" i="17"/>
  <c r="AD7" i="17" s="1"/>
  <c r="R8" i="10"/>
  <c r="V8" i="10"/>
  <c r="N8" i="10"/>
  <c r="P8" i="10" s="1"/>
  <c r="AN8" i="10"/>
  <c r="AG8" i="10"/>
  <c r="G9" i="13"/>
  <c r="I9" i="13" s="1"/>
  <c r="O9" i="13"/>
  <c r="AL9" i="13"/>
  <c r="AC9" i="13"/>
  <c r="J9" i="13"/>
  <c r="K5" i="7"/>
  <c r="AF4" i="10"/>
  <c r="AC4" i="10"/>
  <c r="V4" i="10"/>
  <c r="G4" i="10"/>
  <c r="I4" i="10" s="1"/>
  <c r="AE4" i="10"/>
  <c r="Q4" i="10"/>
  <c r="O4" i="10"/>
  <c r="AN9" i="3"/>
  <c r="K9" i="3"/>
  <c r="AG9" i="3"/>
  <c r="AJ9" i="3"/>
  <c r="AI9" i="3"/>
  <c r="AK9" i="3" s="1"/>
  <c r="J9" i="3"/>
  <c r="V9" i="3"/>
  <c r="AF9" i="3"/>
  <c r="AM9" i="3"/>
  <c r="H9" i="3"/>
  <c r="Y9" i="3"/>
  <c r="Z9" i="3"/>
  <c r="AE9" i="3"/>
  <c r="U9" i="3"/>
  <c r="W9" i="3" s="1"/>
  <c r="O9" i="3"/>
  <c r="X9" i="3"/>
  <c r="Q9" i="3"/>
  <c r="AB9" i="3"/>
  <c r="AD9" i="3" s="1"/>
  <c r="AL9" i="3"/>
  <c r="N9" i="3"/>
  <c r="P9" i="3" s="1"/>
  <c r="L9" i="3"/>
  <c r="AC9" i="3"/>
  <c r="G9" i="3"/>
  <c r="I9" i="3" s="1"/>
  <c r="K14" i="27"/>
  <c r="K20" i="27" s="1"/>
  <c r="AL14" i="30"/>
  <c r="J24" i="30" s="1"/>
  <c r="Z5" i="7"/>
  <c r="L7" i="17"/>
  <c r="U8" i="10"/>
  <c r="W8" i="10" s="1"/>
  <c r="X7" i="17"/>
  <c r="U7" i="17"/>
  <c r="W7" i="17" s="1"/>
  <c r="AL7" i="17"/>
  <c r="AF8" i="10"/>
  <c r="AE8" i="10"/>
  <c r="Y8" i="10"/>
  <c r="Q8" i="10"/>
  <c r="AB9" i="13"/>
  <c r="AD9" i="13" s="1"/>
  <c r="U9" i="13"/>
  <c r="W9" i="13" s="1"/>
  <c r="K9" i="13"/>
  <c r="H9" i="13"/>
  <c r="N4" i="10"/>
  <c r="P4" i="10" s="1"/>
  <c r="X4" i="10"/>
  <c r="AL4" i="10"/>
  <c r="G7" i="7"/>
  <c r="I7" i="7" s="1"/>
  <c r="N7" i="7"/>
  <c r="P7" i="7" s="1"/>
  <c r="AC7" i="7"/>
  <c r="U7" i="7"/>
  <c r="W7" i="7" s="1"/>
  <c r="Q7" i="7"/>
  <c r="AE7" i="7"/>
  <c r="H7" i="7"/>
  <c r="AI7" i="7"/>
  <c r="AK7" i="7" s="1"/>
  <c r="X7" i="7"/>
  <c r="AB7" i="7"/>
  <c r="AD7" i="7" s="1"/>
  <c r="O7" i="7"/>
  <c r="J7" i="7"/>
  <c r="V7" i="7"/>
  <c r="AJ7" i="7"/>
  <c r="U4" i="10"/>
  <c r="W4" i="10" s="1"/>
  <c r="H7" i="17"/>
  <c r="Q7" i="17"/>
  <c r="AN7" i="17"/>
  <c r="Z14" i="27"/>
  <c r="L22" i="27" s="1"/>
  <c r="S8" i="10"/>
  <c r="AM7" i="17"/>
  <c r="AE7" i="17"/>
  <c r="AF7" i="17"/>
  <c r="Y7" i="17"/>
  <c r="AL8" i="10"/>
  <c r="H8" i="10"/>
  <c r="AJ8" i="10"/>
  <c r="X8" i="10"/>
  <c r="AF9" i="13"/>
  <c r="N9" i="13"/>
  <c r="P9" i="13" s="1"/>
  <c r="V9" i="13"/>
  <c r="AC7" i="17"/>
  <c r="L9" i="13"/>
  <c r="J4" i="10"/>
  <c r="AI7" i="13"/>
  <c r="AK7" i="13" s="1"/>
  <c r="V7" i="13"/>
  <c r="U7" i="13"/>
  <c r="W7" i="13" s="1"/>
  <c r="N7" i="13"/>
  <c r="P7" i="13" s="1"/>
  <c r="AM7" i="13"/>
  <c r="X7" i="13"/>
  <c r="AE7" i="13"/>
  <c r="AB5" i="10"/>
  <c r="AD5" i="10" s="1"/>
  <c r="AM5" i="10"/>
  <c r="V5" i="10"/>
  <c r="AG4" i="10"/>
  <c r="AM4" i="10"/>
  <c r="Y5" i="9"/>
  <c r="AL5" i="9"/>
  <c r="H5" i="9"/>
  <c r="AF5" i="9"/>
  <c r="G5" i="9"/>
  <c r="I5" i="9" s="1"/>
  <c r="J5" i="9"/>
  <c r="Z5" i="9"/>
  <c r="V5" i="9"/>
  <c r="N5" i="9"/>
  <c r="P5" i="9" s="1"/>
  <c r="R5" i="9"/>
  <c r="AI5" i="9"/>
  <c r="AK5" i="9" s="1"/>
  <c r="AC5" i="9"/>
  <c r="Q5" i="9"/>
  <c r="AB5" i="9"/>
  <c r="AD5" i="9" s="1"/>
  <c r="AG5" i="9"/>
  <c r="L5" i="9"/>
  <c r="S5" i="9"/>
  <c r="O5" i="9"/>
  <c r="X5" i="9"/>
  <c r="AE5" i="9"/>
  <c r="AM5" i="9"/>
  <c r="K5" i="9"/>
  <c r="AJ5" i="9"/>
  <c r="AN5" i="9"/>
  <c r="AM9" i="7"/>
  <c r="AL9" i="7"/>
  <c r="J9" i="7"/>
  <c r="K9" i="7"/>
  <c r="U9" i="7"/>
  <c r="W9" i="7" s="1"/>
  <c r="AG9" i="7"/>
  <c r="N9" i="7"/>
  <c r="P9" i="7" s="1"/>
  <c r="AB9" i="7"/>
  <c r="AD9" i="7" s="1"/>
  <c r="Z9" i="7"/>
  <c r="AN9" i="7"/>
  <c r="AE9" i="7"/>
  <c r="L9" i="7"/>
  <c r="AJ9" i="7"/>
  <c r="G9" i="7"/>
  <c r="I9" i="7" s="1"/>
  <c r="AF9" i="7"/>
  <c r="H9" i="7"/>
  <c r="Y9" i="7"/>
  <c r="AC9" i="7"/>
  <c r="AI9" i="7"/>
  <c r="AK9" i="7" s="1"/>
  <c r="V9" i="7"/>
  <c r="Q9" i="7"/>
  <c r="O9" i="7"/>
  <c r="X9" i="7"/>
  <c r="AL5" i="13"/>
  <c r="O5" i="7"/>
  <c r="H5" i="7"/>
  <c r="H5" i="5"/>
  <c r="AC5" i="5"/>
  <c r="Q5" i="5"/>
  <c r="G5" i="5"/>
  <c r="AB5" i="5"/>
  <c r="AD5" i="5" s="1"/>
  <c r="V5" i="5"/>
  <c r="N5" i="5"/>
  <c r="P5" i="5" s="1"/>
  <c r="AJ5" i="5"/>
  <c r="AI5" i="5"/>
  <c r="AK5" i="5" s="1"/>
  <c r="AE5" i="5"/>
  <c r="X5" i="5"/>
  <c r="U5" i="5"/>
  <c r="W5" i="5" s="1"/>
  <c r="J5" i="5"/>
  <c r="O5" i="5"/>
  <c r="AL5" i="5"/>
  <c r="L8" i="13"/>
  <c r="K8" i="13"/>
  <c r="Q9" i="9"/>
  <c r="U9" i="9"/>
  <c r="W9" i="9" s="1"/>
  <c r="AE9" i="9"/>
  <c r="AL9" i="9"/>
  <c r="G9" i="9"/>
  <c r="I9" i="9" s="1"/>
  <c r="AJ9" i="9"/>
  <c r="V9" i="9"/>
  <c r="AC9" i="9"/>
  <c r="AI9" i="9"/>
  <c r="AK9" i="9" s="1"/>
  <c r="O9" i="9"/>
  <c r="AB9" i="9"/>
  <c r="AD9" i="9" s="1"/>
  <c r="X9" i="9"/>
  <c r="H9" i="9"/>
  <c r="N9" i="9"/>
  <c r="P9" i="9" s="1"/>
  <c r="J9" i="9"/>
  <c r="AF5" i="17"/>
  <c r="J5" i="17"/>
  <c r="AB5" i="17"/>
  <c r="AD5" i="17" s="1"/>
  <c r="G5" i="17"/>
  <c r="I5" i="17" s="1"/>
  <c r="AN5" i="17"/>
  <c r="R5" i="17"/>
  <c r="AE5" i="17"/>
  <c r="X5" i="17"/>
  <c r="Q5" i="17"/>
  <c r="AC5" i="17"/>
  <c r="O5" i="17"/>
  <c r="U5" i="17"/>
  <c r="W5" i="17" s="1"/>
  <c r="AM5" i="17"/>
  <c r="AG5" i="17"/>
  <c r="K5" i="17"/>
  <c r="H5" i="17"/>
  <c r="L5" i="17"/>
  <c r="S5" i="17"/>
  <c r="AJ5" i="17"/>
  <c r="AL5" i="17"/>
  <c r="AI5" i="17"/>
  <c r="AK5" i="17" s="1"/>
  <c r="V5" i="17"/>
  <c r="N5" i="17"/>
  <c r="P5" i="17" s="1"/>
  <c r="O5" i="13"/>
  <c r="AF5" i="13"/>
  <c r="R5" i="13"/>
  <c r="AM5" i="13"/>
  <c r="V5" i="13"/>
  <c r="AE5" i="13"/>
  <c r="G5" i="13"/>
  <c r="I5" i="13" s="1"/>
  <c r="AI5" i="13"/>
  <c r="AK5" i="13" s="1"/>
  <c r="Y5" i="13"/>
  <c r="H5" i="13"/>
  <c r="AN5" i="13"/>
  <c r="S5" i="13"/>
  <c r="AB5" i="13"/>
  <c r="AD5" i="13" s="1"/>
  <c r="N5" i="13"/>
  <c r="P5" i="13" s="1"/>
  <c r="L5" i="13"/>
  <c r="K5" i="13"/>
  <c r="AC5" i="13"/>
  <c r="AJ5" i="13"/>
  <c r="U5" i="13"/>
  <c r="W5" i="13" s="1"/>
  <c r="X5" i="13"/>
  <c r="J5" i="13"/>
  <c r="AN5" i="7"/>
  <c r="U5" i="9"/>
  <c r="W5" i="9" s="1"/>
  <c r="Y14" i="27"/>
  <c r="K22" i="27" s="1"/>
  <c r="X14" i="27"/>
  <c r="J22" i="27" s="1"/>
  <c r="AI4" i="3"/>
  <c r="AK4" i="3" s="1"/>
  <c r="J4" i="3"/>
  <c r="AL4" i="3"/>
  <c r="Y4" i="3"/>
  <c r="AG4" i="3"/>
  <c r="Z4" i="3"/>
  <c r="H4" i="3"/>
  <c r="AB4" i="3"/>
  <c r="AD4" i="3" s="1"/>
  <c r="O4" i="3"/>
  <c r="V4" i="3"/>
  <c r="R4" i="3"/>
  <c r="S4" i="3"/>
  <c r="K4" i="3"/>
  <c r="N4" i="3"/>
  <c r="P4" i="3" s="1"/>
  <c r="Q4" i="3"/>
  <c r="AF4" i="3"/>
  <c r="AJ4" i="3"/>
  <c r="AN4" i="3"/>
  <c r="AM4" i="3"/>
  <c r="L4" i="3"/>
  <c r="AC4" i="3"/>
  <c r="X4" i="3"/>
  <c r="G4" i="3"/>
  <c r="I4" i="3" s="1"/>
  <c r="U4" i="3"/>
  <c r="W4" i="3" s="1"/>
  <c r="AE4" i="3"/>
  <c r="K6" i="10"/>
  <c r="AC6" i="10"/>
  <c r="AE6" i="10"/>
  <c r="AI6" i="10"/>
  <c r="AK6" i="10" s="1"/>
  <c r="X6" i="10"/>
  <c r="G6" i="10"/>
  <c r="I6" i="10" s="1"/>
  <c r="AF6" i="10"/>
  <c r="S6" i="10"/>
  <c r="U6" i="10"/>
  <c r="W6" i="10" s="1"/>
  <c r="AG6" i="10"/>
  <c r="AB6" i="10"/>
  <c r="AD6" i="10" s="1"/>
  <c r="H6" i="10"/>
  <c r="J6" i="10"/>
  <c r="R6" i="10"/>
  <c r="Z6" i="10"/>
  <c r="AL6" i="10"/>
  <c r="O6" i="10"/>
  <c r="V6" i="10"/>
  <c r="AJ6" i="10"/>
  <c r="N6" i="10"/>
  <c r="P6" i="10" s="1"/>
  <c r="AN6" i="10"/>
  <c r="AI6" i="15"/>
  <c r="AK6" i="15" s="1"/>
  <c r="S6" i="15"/>
  <c r="AG6" i="15"/>
  <c r="X6" i="15"/>
  <c r="R6" i="15"/>
  <c r="H6" i="15"/>
  <c r="AF6" i="15"/>
  <c r="AE6" i="15"/>
  <c r="Q6" i="15"/>
  <c r="AN6" i="15"/>
  <c r="G6" i="15"/>
  <c r="I6" i="15" s="1"/>
  <c r="U6" i="15"/>
  <c r="W6" i="15" s="1"/>
  <c r="Z6" i="15"/>
  <c r="AM6" i="15"/>
  <c r="AL6" i="15"/>
  <c r="K6" i="15"/>
  <c r="J6" i="15"/>
  <c r="N6" i="15"/>
  <c r="P6" i="15" s="1"/>
  <c r="O6" i="15"/>
  <c r="Y6" i="15"/>
  <c r="V6" i="15"/>
  <c r="AJ6" i="15"/>
  <c r="AC6" i="15"/>
  <c r="L6" i="15"/>
  <c r="AB6" i="15"/>
  <c r="AD6" i="15" s="1"/>
  <c r="AB6" i="13"/>
  <c r="AD6" i="13" s="1"/>
  <c r="AM6" i="13"/>
  <c r="V6" i="13"/>
  <c r="G6" i="13"/>
  <c r="I6" i="13" s="1"/>
  <c r="N6" i="13"/>
  <c r="P6" i="13" s="1"/>
  <c r="AN6" i="13"/>
  <c r="AL6" i="13"/>
  <c r="J6" i="13"/>
  <c r="AF6" i="13"/>
  <c r="AI6" i="13"/>
  <c r="AK6" i="13" s="1"/>
  <c r="AE6" i="13"/>
  <c r="U6" i="13"/>
  <c r="W6" i="13" s="1"/>
  <c r="AJ6" i="13"/>
  <c r="H6" i="13"/>
  <c r="AC6" i="13"/>
  <c r="Z6" i="13"/>
  <c r="X6" i="13"/>
  <c r="O6" i="13"/>
  <c r="Y6" i="13"/>
  <c r="AG6" i="13"/>
  <c r="S6" i="13"/>
  <c r="Q6" i="13"/>
  <c r="AF4" i="9"/>
  <c r="Q4" i="9"/>
  <c r="Y4" i="9"/>
  <c r="R4" i="9"/>
  <c r="AB4" i="9"/>
  <c r="AD4" i="9" s="1"/>
  <c r="AE4" i="9"/>
  <c r="AM4" i="9"/>
  <c r="V4" i="9"/>
  <c r="O4" i="9"/>
  <c r="AN4" i="9"/>
  <c r="AJ4" i="9"/>
  <c r="J4" i="9"/>
  <c r="Z4" i="9"/>
  <c r="N4" i="9"/>
  <c r="P4" i="9" s="1"/>
  <c r="H4" i="9"/>
  <c r="AC4" i="9"/>
  <c r="S4" i="9"/>
  <c r="X4" i="9"/>
  <c r="AG4" i="9"/>
  <c r="G4" i="9"/>
  <c r="I4" i="9" s="1"/>
  <c r="AI4" i="9"/>
  <c r="AK4" i="9" s="1"/>
  <c r="AL4" i="9"/>
  <c r="U4" i="9"/>
  <c r="W4" i="9" s="1"/>
  <c r="AG5" i="13"/>
  <c r="AL14" i="27"/>
  <c r="J24" i="27" s="1"/>
  <c r="Q14" i="27"/>
  <c r="J21" i="27" s="1"/>
  <c r="AE14" i="27"/>
  <c r="J23" i="27" s="1"/>
  <c r="AI6" i="5"/>
  <c r="AK6" i="5" s="1"/>
  <c r="S6" i="5"/>
  <c r="AJ6" i="5"/>
  <c r="G6" i="5"/>
  <c r="I6" i="5" s="1"/>
  <c r="J6" i="5"/>
  <c r="V6" i="5"/>
  <c r="Y6" i="5"/>
  <c r="AB6" i="5"/>
  <c r="AD6" i="5" s="1"/>
  <c r="X6" i="5"/>
  <c r="AL6" i="5"/>
  <c r="N6" i="5"/>
  <c r="P6" i="5" s="1"/>
  <c r="Z6" i="5"/>
  <c r="AM6" i="5"/>
  <c r="O6" i="5"/>
  <c r="H6" i="5"/>
  <c r="AE6" i="5"/>
  <c r="AG6" i="5"/>
  <c r="AN6" i="5"/>
  <c r="AF6" i="5"/>
  <c r="U6" i="5"/>
  <c r="W6" i="5" s="1"/>
  <c r="Q6" i="5"/>
  <c r="AC6" i="5"/>
  <c r="R6" i="5"/>
  <c r="K9" i="17"/>
  <c r="N9" i="17"/>
  <c r="P9" i="17" s="1"/>
  <c r="AG9" i="17"/>
  <c r="V9" i="17"/>
  <c r="L9" i="17"/>
  <c r="AF9" i="17"/>
  <c r="H9" i="17"/>
  <c r="AL9" i="17"/>
  <c r="AB9" i="17"/>
  <c r="AD9" i="17" s="1"/>
  <c r="J9" i="17"/>
  <c r="Z9" i="17"/>
  <c r="AM9" i="17"/>
  <c r="G9" i="17"/>
  <c r="I9" i="17" s="1"/>
  <c r="Q9" i="17"/>
  <c r="AE9" i="17"/>
  <c r="AC9" i="17"/>
  <c r="Y9" i="17"/>
  <c r="X9" i="17"/>
  <c r="AI9" i="17"/>
  <c r="AK9" i="17" s="1"/>
  <c r="AJ9" i="17"/>
  <c r="U9" i="17"/>
  <c r="W9" i="17" s="1"/>
  <c r="AN9" i="17"/>
  <c r="O9" i="17"/>
  <c r="AG8" i="9"/>
  <c r="AI8" i="9"/>
  <c r="AK8" i="9" s="1"/>
  <c r="O8" i="9"/>
  <c r="U8" i="9"/>
  <c r="W8" i="9" s="1"/>
  <c r="AM8" i="9"/>
  <c r="Y8" i="9"/>
  <c r="G8" i="9"/>
  <c r="I8" i="9" s="1"/>
  <c r="AC8" i="9"/>
  <c r="AN8" i="9"/>
  <c r="AJ8" i="9"/>
  <c r="J8" i="9"/>
  <c r="V8" i="9"/>
  <c r="N8" i="9"/>
  <c r="P8" i="9" s="1"/>
  <c r="S8" i="9"/>
  <c r="X8" i="9"/>
  <c r="AL8" i="9"/>
  <c r="AB8" i="9"/>
  <c r="AD8" i="9" s="1"/>
  <c r="AF8" i="9"/>
  <c r="Q8" i="9"/>
  <c r="H8" i="9"/>
  <c r="Z8" i="9"/>
  <c r="R8" i="9"/>
  <c r="AE8" i="9"/>
  <c r="Y6" i="17"/>
  <c r="AJ6" i="17"/>
  <c r="G6" i="17"/>
  <c r="I6" i="17" s="1"/>
  <c r="AF6" i="17"/>
  <c r="O6" i="17"/>
  <c r="J6" i="17"/>
  <c r="Z6" i="17"/>
  <c r="R6" i="17"/>
  <c r="Q6" i="17"/>
  <c r="AM6" i="17"/>
  <c r="S6" i="17"/>
  <c r="AN6" i="17"/>
  <c r="AC6" i="17"/>
  <c r="V6" i="17"/>
  <c r="AI6" i="17"/>
  <c r="AK6" i="17" s="1"/>
  <c r="AB6" i="17"/>
  <c r="AD6" i="17" s="1"/>
  <c r="X6" i="17"/>
  <c r="N6" i="17"/>
  <c r="P6" i="17" s="1"/>
  <c r="AE6" i="17"/>
  <c r="U6" i="17"/>
  <c r="W6" i="17" s="1"/>
  <c r="H6" i="17"/>
  <c r="AG6" i="17"/>
  <c r="AL6" i="17"/>
  <c r="S9" i="13"/>
  <c r="R9" i="13"/>
  <c r="O8" i="10"/>
  <c r="AM8" i="10"/>
  <c r="J4" i="13"/>
  <c r="N4" i="13"/>
  <c r="U4" i="13"/>
  <c r="AG4" i="13"/>
  <c r="AI4" i="13"/>
  <c r="AK4" i="13" s="1"/>
  <c r="H4" i="13"/>
  <c r="O4" i="13"/>
  <c r="V4" i="13"/>
  <c r="S4" i="13"/>
  <c r="Z4" i="13"/>
  <c r="X4" i="13"/>
  <c r="R4" i="13"/>
  <c r="AF4" i="13"/>
  <c r="Y4" i="13"/>
  <c r="Q4" i="13"/>
  <c r="AC4" i="13"/>
  <c r="AM4" i="13"/>
  <c r="AJ4" i="13"/>
  <c r="AN4" i="13"/>
  <c r="AB4" i="13"/>
  <c r="G4" i="13"/>
  <c r="AE4" i="13"/>
  <c r="AL4" i="13"/>
  <c r="R5" i="7"/>
  <c r="AI5" i="7"/>
  <c r="AG5" i="7"/>
  <c r="AJ5" i="7"/>
  <c r="N5" i="7"/>
  <c r="P5" i="7" s="1"/>
  <c r="O14" i="27"/>
  <c r="H21" i="27" s="1"/>
  <c r="U5" i="7"/>
  <c r="W5" i="7" s="1"/>
  <c r="X5" i="7"/>
  <c r="AC5" i="7"/>
  <c r="L5" i="7"/>
  <c r="I5" i="27"/>
  <c r="I14" i="27" s="1"/>
  <c r="I20" i="27" s="1"/>
  <c r="G14" i="27"/>
  <c r="G20" i="27" s="1"/>
  <c r="AF14" i="30"/>
  <c r="K23" i="30" s="1"/>
  <c r="AN14" i="27"/>
  <c r="L24" i="27" s="1"/>
  <c r="V5" i="7"/>
  <c r="AL5" i="7"/>
  <c r="Q5" i="7"/>
  <c r="AB5" i="7"/>
  <c r="AD5" i="7" s="1"/>
  <c r="AM5" i="7"/>
  <c r="Q8" i="13"/>
  <c r="AL8" i="13"/>
  <c r="AE8" i="13"/>
  <c r="AM8" i="13"/>
  <c r="AF8" i="13"/>
  <c r="AB8" i="13"/>
  <c r="AD8" i="13" s="1"/>
  <c r="R8" i="13"/>
  <c r="Z8" i="13"/>
  <c r="V8" i="13"/>
  <c r="N8" i="13"/>
  <c r="P8" i="13" s="1"/>
  <c r="AN8" i="13"/>
  <c r="G8" i="13"/>
  <c r="I8" i="13" s="1"/>
  <c r="AG8" i="13"/>
  <c r="O8" i="13"/>
  <c r="H8" i="13"/>
  <c r="S8" i="13"/>
  <c r="AJ8" i="13"/>
  <c r="J8" i="13"/>
  <c r="AI8" i="13"/>
  <c r="AK8" i="13" s="1"/>
  <c r="U8" i="13"/>
  <c r="W8" i="13" s="1"/>
  <c r="Y8" i="13"/>
  <c r="X8" i="13"/>
  <c r="AC8" i="13"/>
  <c r="R6" i="7"/>
  <c r="Z6" i="7"/>
  <c r="AM6" i="7"/>
  <c r="AI6" i="7"/>
  <c r="AK6" i="7" s="1"/>
  <c r="AL6" i="7"/>
  <c r="K6" i="7"/>
  <c r="X6" i="7"/>
  <c r="Q6" i="7"/>
  <c r="AN6" i="7"/>
  <c r="AC6" i="7"/>
  <c r="Y6" i="7"/>
  <c r="L6" i="7"/>
  <c r="H6" i="7"/>
  <c r="O6" i="7"/>
  <c r="AJ6" i="7"/>
  <c r="AB6" i="7"/>
  <c r="AD6" i="7" s="1"/>
  <c r="AG6" i="7"/>
  <c r="U6" i="7"/>
  <c r="W6" i="7" s="1"/>
  <c r="AE6" i="7"/>
  <c r="AF6" i="7"/>
  <c r="G6" i="7"/>
  <c r="I6" i="7" s="1"/>
  <c r="N6" i="7"/>
  <c r="P6" i="7" s="1"/>
  <c r="J6" i="7"/>
  <c r="S6" i="7"/>
  <c r="V6" i="7"/>
  <c r="AF7" i="10"/>
  <c r="R7" i="10"/>
  <c r="AG7" i="10"/>
  <c r="AE7" i="10"/>
  <c r="H7" i="10"/>
  <c r="U7" i="10"/>
  <c r="AM7" i="10"/>
  <c r="AN7" i="10"/>
  <c r="S7" i="10"/>
  <c r="Y7" i="10"/>
  <c r="AL7" i="10"/>
  <c r="AJ7" i="10"/>
  <c r="Q7" i="10"/>
  <c r="K7" i="10"/>
  <c r="AI7" i="10"/>
  <c r="X7" i="10"/>
  <c r="J7" i="10"/>
  <c r="N7" i="10"/>
  <c r="O7" i="10"/>
  <c r="L7" i="10"/>
  <c r="AC7" i="10"/>
  <c r="AB7" i="10"/>
  <c r="V7" i="10"/>
  <c r="G7" i="10"/>
  <c r="I7" i="10" s="1"/>
  <c r="Z7" i="10"/>
  <c r="AL7" i="3"/>
  <c r="H7" i="3"/>
  <c r="U7" i="3"/>
  <c r="W7" i="3" s="1"/>
  <c r="V7" i="3"/>
  <c r="Q7" i="3"/>
  <c r="X7" i="3"/>
  <c r="N7" i="3"/>
  <c r="P7" i="3" s="1"/>
  <c r="AC7" i="3"/>
  <c r="AB7" i="3"/>
  <c r="AD7" i="3" s="1"/>
  <c r="O7" i="3"/>
  <c r="AE7" i="3"/>
  <c r="J7" i="3"/>
  <c r="G7" i="3"/>
  <c r="I7" i="3" s="1"/>
  <c r="AJ7" i="3"/>
  <c r="AI7" i="3"/>
  <c r="AK7" i="3" s="1"/>
  <c r="K8" i="7"/>
  <c r="L8" i="7"/>
  <c r="AG8" i="7"/>
  <c r="AE8" i="7"/>
  <c r="U8" i="7"/>
  <c r="W8" i="7" s="1"/>
  <c r="N8" i="7"/>
  <c r="P8" i="7" s="1"/>
  <c r="Z8" i="7"/>
  <c r="O8" i="7"/>
  <c r="G8" i="7"/>
  <c r="I8" i="7" s="1"/>
  <c r="AM8" i="7"/>
  <c r="Q8" i="7"/>
  <c r="AI8" i="7"/>
  <c r="AK8" i="7" s="1"/>
  <c r="AJ8" i="7"/>
  <c r="X8" i="7"/>
  <c r="AN8" i="7"/>
  <c r="AC8" i="7"/>
  <c r="S8" i="7"/>
  <c r="V8" i="7"/>
  <c r="H8" i="7"/>
  <c r="AB8" i="7"/>
  <c r="AD8" i="7" s="1"/>
  <c r="J8" i="7"/>
  <c r="AL8" i="7"/>
  <c r="Y9" i="10"/>
  <c r="Q9" i="10"/>
  <c r="U9" i="10"/>
  <c r="W9" i="10" s="1"/>
  <c r="AM9" i="10"/>
  <c r="N9" i="10"/>
  <c r="P9" i="10" s="1"/>
  <c r="AN9" i="10"/>
  <c r="AG9" i="10"/>
  <c r="AJ9" i="10"/>
  <c r="AC9" i="10"/>
  <c r="V9" i="10"/>
  <c r="AL9" i="10"/>
  <c r="K9" i="10"/>
  <c r="AB9" i="10"/>
  <c r="AD9" i="10" s="1"/>
  <c r="O9" i="10"/>
  <c r="Z9" i="10"/>
  <c r="L9" i="10"/>
  <c r="AI9" i="10"/>
  <c r="AK9" i="10" s="1"/>
  <c r="H9" i="10"/>
  <c r="G9" i="10"/>
  <c r="I9" i="10" s="1"/>
  <c r="AF9" i="10"/>
  <c r="X9" i="10"/>
  <c r="AE9" i="10"/>
  <c r="Z14" i="30"/>
  <c r="L22" i="30" s="1"/>
  <c r="AG14" i="27"/>
  <c r="L23" i="27" s="1"/>
  <c r="S14" i="27"/>
  <c r="L21" i="27" s="1"/>
  <c r="AN14" i="30"/>
  <c r="L24" i="30" s="1"/>
  <c r="AE14" i="30"/>
  <c r="J23" i="30" s="1"/>
  <c r="AE5" i="7"/>
  <c r="J5" i="7"/>
  <c r="AF5" i="7"/>
  <c r="S5" i="7"/>
  <c r="AG8" i="3"/>
  <c r="AM8" i="3"/>
  <c r="AE8" i="3"/>
  <c r="Y8" i="3"/>
  <c r="O8" i="3"/>
  <c r="H8" i="3"/>
  <c r="AB8" i="3"/>
  <c r="AD8" i="3" s="1"/>
  <c r="N8" i="3"/>
  <c r="P8" i="3" s="1"/>
  <c r="AC8" i="3"/>
  <c r="V8" i="3"/>
  <c r="G8" i="3"/>
  <c r="I8" i="3" s="1"/>
  <c r="AF8" i="3"/>
  <c r="AI8" i="3"/>
  <c r="AK8" i="3" s="1"/>
  <c r="AJ8" i="3"/>
  <c r="U8" i="3"/>
  <c r="W8" i="3" s="1"/>
  <c r="J8" i="3"/>
  <c r="Q8" i="3"/>
  <c r="X8" i="3"/>
  <c r="AL8" i="3"/>
  <c r="S8" i="3"/>
  <c r="AN8" i="3"/>
  <c r="R8" i="3"/>
  <c r="Z8" i="3"/>
  <c r="O5" i="3"/>
  <c r="AC5" i="3"/>
  <c r="N5" i="3"/>
  <c r="P5" i="3" s="1"/>
  <c r="AB5" i="3"/>
  <c r="AI5" i="3"/>
  <c r="AE5" i="3"/>
  <c r="J5" i="3"/>
  <c r="V5" i="3"/>
  <c r="Q5" i="3"/>
  <c r="AJ5" i="3"/>
  <c r="H5" i="3"/>
  <c r="U5" i="3"/>
  <c r="AL5" i="3"/>
  <c r="G5" i="3"/>
  <c r="I5" i="3" s="1"/>
  <c r="X5" i="3"/>
  <c r="U14" i="27"/>
  <c r="G22" i="27" s="1"/>
  <c r="W11" i="27"/>
  <c r="W14" i="27" s="1"/>
  <c r="I22" i="27" s="1"/>
  <c r="P7" i="27"/>
  <c r="P14" i="27" s="1"/>
  <c r="I21" i="27" s="1"/>
  <c r="N14" i="27"/>
  <c r="G21" i="27" s="1"/>
  <c r="P12" i="5"/>
  <c r="Y14" i="30"/>
  <c r="K22" i="30" s="1"/>
  <c r="K14" i="30"/>
  <c r="K20" i="30" s="1"/>
  <c r="H14" i="30"/>
  <c r="AD5" i="30"/>
  <c r="AD14" i="30" s="1"/>
  <c r="I23" i="30" s="1"/>
  <c r="AB14" i="30"/>
  <c r="G23" i="30" s="1"/>
  <c r="W5" i="30"/>
  <c r="W14" i="30" s="1"/>
  <c r="I22" i="30" s="1"/>
  <c r="U14" i="30"/>
  <c r="G22" i="30" s="1"/>
  <c r="AF14" i="27"/>
  <c r="K23" i="27" s="1"/>
  <c r="L14" i="27"/>
  <c r="L20" i="27" s="1"/>
  <c r="P10" i="9"/>
  <c r="P10" i="3"/>
  <c r="AK14" i="30"/>
  <c r="I24" i="30" s="1"/>
  <c r="AM14" i="30"/>
  <c r="K24" i="30" s="1"/>
  <c r="Q14" i="30"/>
  <c r="J21" i="30" s="1"/>
  <c r="AD10" i="9"/>
  <c r="AI14" i="30"/>
  <c r="G24" i="30" s="1"/>
  <c r="R14" i="30"/>
  <c r="K21" i="30" s="1"/>
  <c r="L14" i="30"/>
  <c r="L20" i="30" s="1"/>
  <c r="J14" i="27"/>
  <c r="J20" i="27" s="1"/>
  <c r="W11" i="9"/>
  <c r="AG14" i="30"/>
  <c r="L23" i="30" s="1"/>
  <c r="AC14" i="30"/>
  <c r="O14" i="30"/>
  <c r="P5" i="30"/>
  <c r="P14" i="30" s="1"/>
  <c r="I21" i="30" s="1"/>
  <c r="N14" i="30"/>
  <c r="G21" i="30" s="1"/>
  <c r="AM14" i="27"/>
  <c r="K24" i="27" s="1"/>
  <c r="AC14" i="27"/>
  <c r="I5" i="30"/>
  <c r="I14" i="30" s="1"/>
  <c r="I20" i="30" s="1"/>
  <c r="G14" i="30"/>
  <c r="G20" i="30" s="1"/>
  <c r="AK7" i="27"/>
  <c r="AK14" i="27" s="1"/>
  <c r="I24" i="27" s="1"/>
  <c r="AI14" i="27"/>
  <c r="G24" i="27" s="1"/>
  <c r="AJ14" i="30"/>
  <c r="R14" i="27"/>
  <c r="K21" i="27" s="1"/>
  <c r="AK11" i="5"/>
  <c r="AD11" i="5"/>
  <c r="V14" i="30"/>
  <c r="J14" i="30"/>
  <c r="J20" i="30" s="1"/>
  <c r="H14" i="27"/>
  <c r="AJ14" i="27"/>
  <c r="AD7" i="27"/>
  <c r="AD14" i="27" s="1"/>
  <c r="I23" i="27" s="1"/>
  <c r="AB14" i="27"/>
  <c r="G23" i="27" s="1"/>
  <c r="AK10" i="13"/>
  <c r="S14" i="5" l="1"/>
  <c r="L21" i="5" s="1"/>
  <c r="K14" i="9"/>
  <c r="K20" i="9" s="1"/>
  <c r="L14" i="9"/>
  <c r="L20" i="9" s="1"/>
  <c r="AM14" i="5"/>
  <c r="K24" i="5" s="1"/>
  <c r="L14" i="5"/>
  <c r="L20" i="5" s="1"/>
  <c r="Y14" i="15"/>
  <c r="K22" i="15" s="1"/>
  <c r="J14" i="15"/>
  <c r="J20" i="15" s="1"/>
  <c r="K14" i="5"/>
  <c r="K20" i="5" s="1"/>
  <c r="AC14" i="15"/>
  <c r="H23" i="15" s="1"/>
  <c r="AC14" i="5"/>
  <c r="H23" i="5" s="1"/>
  <c r="AN14" i="5"/>
  <c r="L24" i="5" s="1"/>
  <c r="AE14" i="17"/>
  <c r="J23" i="17" s="1"/>
  <c r="O14" i="5"/>
  <c r="H21" i="5" s="1"/>
  <c r="L14" i="15"/>
  <c r="L20" i="15" s="1"/>
  <c r="X14" i="15"/>
  <c r="J22" i="15" s="1"/>
  <c r="AG14" i="5"/>
  <c r="L23" i="5" s="1"/>
  <c r="AN14" i="3"/>
  <c r="L26" i="3" s="1"/>
  <c r="AN14" i="15"/>
  <c r="L24" i="15" s="1"/>
  <c r="AE14" i="9"/>
  <c r="J23" i="9" s="1"/>
  <c r="V14" i="15"/>
  <c r="H22" i="15" s="1"/>
  <c r="Z14" i="15"/>
  <c r="L22" i="15" s="1"/>
  <c r="Q14" i="15"/>
  <c r="J21" i="15" s="1"/>
  <c r="R14" i="15"/>
  <c r="K21" i="15" s="1"/>
  <c r="AJ14" i="15"/>
  <c r="Y14" i="5"/>
  <c r="K22" i="5" s="1"/>
  <c r="AK14" i="17"/>
  <c r="I24" i="17" s="1"/>
  <c r="Q14" i="5"/>
  <c r="J21" i="5" s="1"/>
  <c r="G14" i="15"/>
  <c r="G20" i="15" s="1"/>
  <c r="Y14" i="7"/>
  <c r="K22" i="7" s="1"/>
  <c r="S14" i="9"/>
  <c r="L21" i="9" s="1"/>
  <c r="Z14" i="5"/>
  <c r="L22" i="5" s="1"/>
  <c r="AM14" i="13"/>
  <c r="K24" i="13" s="1"/>
  <c r="X14" i="5"/>
  <c r="J22" i="5" s="1"/>
  <c r="I14" i="15"/>
  <c r="I20" i="15" s="1"/>
  <c r="AD14" i="15"/>
  <c r="I23" i="15" s="1"/>
  <c r="AF14" i="7"/>
  <c r="K23" i="7" s="1"/>
  <c r="J14" i="10"/>
  <c r="J20" i="10" s="1"/>
  <c r="R14" i="5"/>
  <c r="K21" i="5" s="1"/>
  <c r="AF14" i="5"/>
  <c r="K23" i="5" s="1"/>
  <c r="N14" i="5"/>
  <c r="G21" i="5" s="1"/>
  <c r="W14" i="7"/>
  <c r="I22" i="7" s="1"/>
  <c r="H14" i="9"/>
  <c r="H20" i="9" s="1"/>
  <c r="AM14" i="15"/>
  <c r="K24" i="15" s="1"/>
  <c r="S14" i="15"/>
  <c r="L21" i="15" s="1"/>
  <c r="AJ14" i="13"/>
  <c r="H24" i="13" s="1"/>
  <c r="AM14" i="17"/>
  <c r="K24" i="17" s="1"/>
  <c r="AN14" i="17"/>
  <c r="L24" i="17" s="1"/>
  <c r="AC14" i="9"/>
  <c r="X14" i="9"/>
  <c r="J22" i="9" s="1"/>
  <c r="AK14" i="9"/>
  <c r="I24" i="9" s="1"/>
  <c r="AK14" i="15"/>
  <c r="I24" i="15" s="1"/>
  <c r="AL14" i="5"/>
  <c r="J24" i="5" s="1"/>
  <c r="H14" i="15"/>
  <c r="H20" i="15" s="1"/>
  <c r="Q14" i="10"/>
  <c r="J21" i="10" s="1"/>
  <c r="P14" i="7"/>
  <c r="I21" i="7" s="1"/>
  <c r="K14" i="7"/>
  <c r="K20" i="7" s="1"/>
  <c r="R14" i="17"/>
  <c r="K21" i="17" s="1"/>
  <c r="J14" i="9"/>
  <c r="J20" i="9" s="1"/>
  <c r="O14" i="9"/>
  <c r="H21" i="9" s="1"/>
  <c r="J14" i="5"/>
  <c r="J20" i="5" s="1"/>
  <c r="K14" i="15"/>
  <c r="K20" i="15" s="1"/>
  <c r="AE14" i="15"/>
  <c r="H14" i="3"/>
  <c r="H22" i="3" s="1"/>
  <c r="R14" i="3"/>
  <c r="K23" i="3" s="1"/>
  <c r="AM14" i="3"/>
  <c r="K26" i="3" s="1"/>
  <c r="Z14" i="17"/>
  <c r="L22" i="17" s="1"/>
  <c r="K14" i="17"/>
  <c r="K20" i="17" s="1"/>
  <c r="AE14" i="5"/>
  <c r="J23" i="5" s="1"/>
  <c r="AF14" i="15"/>
  <c r="K23" i="15" s="1"/>
  <c r="N14" i="15"/>
  <c r="G21" i="15" s="1"/>
  <c r="X14" i="3"/>
  <c r="J24" i="3" s="1"/>
  <c r="L14" i="7"/>
  <c r="L20" i="7" s="1"/>
  <c r="R14" i="13"/>
  <c r="K21" i="13" s="1"/>
  <c r="AG14" i="13"/>
  <c r="L23" i="13" s="1"/>
  <c r="AN14" i="9"/>
  <c r="L24" i="9" s="1"/>
  <c r="H14" i="17"/>
  <c r="H20" i="17" s="1"/>
  <c r="W14" i="17"/>
  <c r="I22" i="17" s="1"/>
  <c r="I14" i="17"/>
  <c r="I20" i="17" s="1"/>
  <c r="L14" i="13"/>
  <c r="L20" i="13" s="1"/>
  <c r="W14" i="5"/>
  <c r="I22" i="5" s="1"/>
  <c r="AJ14" i="5"/>
  <c r="H24" i="5" s="1"/>
  <c r="AN14" i="7"/>
  <c r="L24" i="7" s="1"/>
  <c r="Y14" i="17"/>
  <c r="K22" i="17" s="1"/>
  <c r="Z14" i="7"/>
  <c r="L22" i="7" s="1"/>
  <c r="AD14" i="17"/>
  <c r="I23" i="17" s="1"/>
  <c r="AG14" i="3"/>
  <c r="L25" i="3" s="1"/>
  <c r="S14" i="7"/>
  <c r="L21" i="7" s="1"/>
  <c r="AD14" i="7"/>
  <c r="I23" i="7" s="1"/>
  <c r="H14" i="13"/>
  <c r="H20" i="13" s="1"/>
  <c r="P14" i="17"/>
  <c r="I21" i="17" s="1"/>
  <c r="AG14" i="17"/>
  <c r="L23" i="17" s="1"/>
  <c r="O14" i="17"/>
  <c r="H21" i="17" s="1"/>
  <c r="P14" i="15"/>
  <c r="I21" i="15" s="1"/>
  <c r="AI14" i="5"/>
  <c r="G24" i="5" s="1"/>
  <c r="U14" i="17"/>
  <c r="G22" i="17" s="1"/>
  <c r="W14" i="9"/>
  <c r="I22" i="9" s="1"/>
  <c r="N14" i="7"/>
  <c r="G21" i="7" s="1"/>
  <c r="S14" i="3"/>
  <c r="L23" i="3" s="1"/>
  <c r="AF14" i="3"/>
  <c r="K25" i="3" s="1"/>
  <c r="Y14" i="3"/>
  <c r="K24" i="3" s="1"/>
  <c r="Y14" i="10"/>
  <c r="K22" i="10" s="1"/>
  <c r="R14" i="10"/>
  <c r="K21" i="10" s="1"/>
  <c r="O14" i="15"/>
  <c r="H21" i="15" s="1"/>
  <c r="AL14" i="15"/>
  <c r="J24" i="15" s="1"/>
  <c r="AG14" i="15"/>
  <c r="L23" i="15" s="1"/>
  <c r="Q14" i="9"/>
  <c r="J21" i="9" s="1"/>
  <c r="G14" i="7"/>
  <c r="G20" i="7" s="1"/>
  <c r="AI14" i="13"/>
  <c r="G24" i="13" s="1"/>
  <c r="AK14" i="5"/>
  <c r="I24" i="5" s="1"/>
  <c r="N14" i="9"/>
  <c r="G21" i="9" s="1"/>
  <c r="AB14" i="17"/>
  <c r="G23" i="17" s="1"/>
  <c r="S14" i="10"/>
  <c r="L21" i="10" s="1"/>
  <c r="K14" i="13"/>
  <c r="K20" i="13" s="1"/>
  <c r="AK14" i="13"/>
  <c r="I24" i="13" s="1"/>
  <c r="U14" i="15"/>
  <c r="G22" i="15" s="1"/>
  <c r="P14" i="9"/>
  <c r="I21" i="9" s="1"/>
  <c r="P14" i="5"/>
  <c r="I21" i="5" s="1"/>
  <c r="O14" i="3"/>
  <c r="H23" i="3" s="1"/>
  <c r="U14" i="5"/>
  <c r="G22" i="5" s="1"/>
  <c r="I14" i="10"/>
  <c r="I20" i="10" s="1"/>
  <c r="O14" i="7"/>
  <c r="H21" i="7" s="1"/>
  <c r="Q14" i="13"/>
  <c r="J21" i="13" s="1"/>
  <c r="AJ14" i="17"/>
  <c r="H24" i="17" s="1"/>
  <c r="I14" i="9"/>
  <c r="I20" i="9" s="1"/>
  <c r="R14" i="9"/>
  <c r="K21" i="9" s="1"/>
  <c r="K14" i="3"/>
  <c r="K22" i="3" s="1"/>
  <c r="V14" i="17"/>
  <c r="H22" i="17" s="1"/>
  <c r="S14" i="17"/>
  <c r="L21" i="17" s="1"/>
  <c r="AC14" i="17"/>
  <c r="H23" i="17" s="1"/>
  <c r="J14" i="17"/>
  <c r="J20" i="17" s="1"/>
  <c r="AB14" i="7"/>
  <c r="G23" i="7" s="1"/>
  <c r="I14" i="3"/>
  <c r="I22" i="3" s="1"/>
  <c r="AC14" i="3"/>
  <c r="H25" i="3" s="1"/>
  <c r="J14" i="13"/>
  <c r="J20" i="13" s="1"/>
  <c r="AF14" i="9"/>
  <c r="K23" i="9" s="1"/>
  <c r="I14" i="7"/>
  <c r="I20" i="7" s="1"/>
  <c r="AB14" i="5"/>
  <c r="G23" i="5" s="1"/>
  <c r="AB14" i="9"/>
  <c r="G23" i="9" s="1"/>
  <c r="AI14" i="15"/>
  <c r="G24" i="15" s="1"/>
  <c r="AD14" i="5"/>
  <c r="I23" i="5" s="1"/>
  <c r="AI14" i="9"/>
  <c r="G24" i="9" s="1"/>
  <c r="W14" i="15"/>
  <c r="I22" i="15" s="1"/>
  <c r="U14" i="9"/>
  <c r="G22" i="9" s="1"/>
  <c r="G14" i="17"/>
  <c r="G20" i="17" s="1"/>
  <c r="AD14" i="9"/>
  <c r="I23" i="9" s="1"/>
  <c r="AI14" i="17"/>
  <c r="G24" i="17" s="1"/>
  <c r="AB14" i="15"/>
  <c r="G23" i="15" s="1"/>
  <c r="U14" i="7"/>
  <c r="G22" i="7" s="1"/>
  <c r="V14" i="3"/>
  <c r="H24" i="3" s="1"/>
  <c r="Z14" i="3"/>
  <c r="L24" i="3" s="1"/>
  <c r="R14" i="7"/>
  <c r="K21" i="7" s="1"/>
  <c r="Z14" i="13"/>
  <c r="L22" i="13" s="1"/>
  <c r="N14" i="17"/>
  <c r="G21" i="17" s="1"/>
  <c r="G14" i="9"/>
  <c r="G20" i="9" s="1"/>
  <c r="X14" i="17"/>
  <c r="J22" i="17" s="1"/>
  <c r="AL14" i="9"/>
  <c r="J24" i="9" s="1"/>
  <c r="AG14" i="9"/>
  <c r="L23" i="9" s="1"/>
  <c r="AM14" i="9"/>
  <c r="K24" i="9" s="1"/>
  <c r="L14" i="3"/>
  <c r="L22" i="3" s="1"/>
  <c r="Q14" i="17"/>
  <c r="J21" i="17" s="1"/>
  <c r="H14" i="5"/>
  <c r="H20" i="5" s="1"/>
  <c r="J23" i="15"/>
  <c r="O14" i="10"/>
  <c r="H21" i="10" s="1"/>
  <c r="AM14" i="10"/>
  <c r="K24" i="10" s="1"/>
  <c r="AG14" i="10"/>
  <c r="L23" i="10" s="1"/>
  <c r="AG14" i="7"/>
  <c r="L23" i="7" s="1"/>
  <c r="H14" i="7"/>
  <c r="H20" i="7" s="1"/>
  <c r="Q14" i="7"/>
  <c r="J21" i="7" s="1"/>
  <c r="L14" i="17"/>
  <c r="L20" i="17" s="1"/>
  <c r="AF14" i="17"/>
  <c r="K23" i="17" s="1"/>
  <c r="T14" i="27"/>
  <c r="M21" i="27" s="1"/>
  <c r="G14" i="3"/>
  <c r="G22" i="3" s="1"/>
  <c r="AE14" i="3"/>
  <c r="J25" i="3" s="1"/>
  <c r="K14" i="10"/>
  <c r="K20" i="10" s="1"/>
  <c r="Z14" i="9"/>
  <c r="L22" i="9" s="1"/>
  <c r="AL14" i="17"/>
  <c r="J24" i="17" s="1"/>
  <c r="I5" i="5"/>
  <c r="I14" i="5" s="1"/>
  <c r="I20" i="5" s="1"/>
  <c r="G14" i="5"/>
  <c r="G20" i="5" s="1"/>
  <c r="AL14" i="3"/>
  <c r="J26" i="3" s="1"/>
  <c r="J14" i="3"/>
  <c r="J22" i="3" s="1"/>
  <c r="J14" i="7"/>
  <c r="J20" i="7" s="1"/>
  <c r="AE14" i="7"/>
  <c r="J23" i="7" s="1"/>
  <c r="AM14" i="7"/>
  <c r="K24" i="7" s="1"/>
  <c r="AJ14" i="7"/>
  <c r="AL14" i="13"/>
  <c r="J24" i="13" s="1"/>
  <c r="AN14" i="13"/>
  <c r="L24" i="13" s="1"/>
  <c r="V14" i="9"/>
  <c r="H22" i="9" s="1"/>
  <c r="L14" i="10"/>
  <c r="L20" i="10" s="1"/>
  <c r="X14" i="10"/>
  <c r="J22" i="10" s="1"/>
  <c r="AJ14" i="10"/>
  <c r="H24" i="10" s="1"/>
  <c r="AN14" i="10"/>
  <c r="L24" i="10" s="1"/>
  <c r="AE14" i="10"/>
  <c r="J23" i="10" s="1"/>
  <c r="AJ14" i="9"/>
  <c r="H24" i="9" s="1"/>
  <c r="Y14" i="9"/>
  <c r="K22" i="9" s="1"/>
  <c r="V14" i="5"/>
  <c r="H22" i="5" s="1"/>
  <c r="H24" i="7"/>
  <c r="X14" i="7"/>
  <c r="J22" i="7" s="1"/>
  <c r="O14" i="13"/>
  <c r="W4" i="13"/>
  <c r="W14" i="13" s="1"/>
  <c r="I22" i="13" s="1"/>
  <c r="U14" i="13"/>
  <c r="G22" i="13" s="1"/>
  <c r="N14" i="3"/>
  <c r="G23" i="3" s="1"/>
  <c r="W5" i="3"/>
  <c r="W14" i="3" s="1"/>
  <c r="I24" i="3" s="1"/>
  <c r="U14" i="3"/>
  <c r="G24" i="3" s="1"/>
  <c r="AD5" i="3"/>
  <c r="AD14" i="3" s="1"/>
  <c r="I25" i="3" s="1"/>
  <c r="AB14" i="3"/>
  <c r="G25" i="3" s="1"/>
  <c r="V14" i="10"/>
  <c r="AI14" i="10"/>
  <c r="G24" i="10" s="1"/>
  <c r="AK7" i="10"/>
  <c r="AK14" i="10" s="1"/>
  <c r="I24" i="10" s="1"/>
  <c r="AL14" i="10"/>
  <c r="J24" i="10" s="1"/>
  <c r="AL14" i="7"/>
  <c r="J24" i="7" s="1"/>
  <c r="AE14" i="13"/>
  <c r="J23" i="13" s="1"/>
  <c r="Y14" i="13"/>
  <c r="K22" i="13" s="1"/>
  <c r="P4" i="13"/>
  <c r="P14" i="13" s="1"/>
  <c r="I21" i="13" s="1"/>
  <c r="N14" i="13"/>
  <c r="G21" i="13" s="1"/>
  <c r="P14" i="3"/>
  <c r="I23" i="3" s="1"/>
  <c r="Q14" i="3"/>
  <c r="J23" i="3" s="1"/>
  <c r="AB14" i="10"/>
  <c r="G23" i="10" s="1"/>
  <c r="AD7" i="10"/>
  <c r="AD14" i="10" s="1"/>
  <c r="I23" i="10" s="1"/>
  <c r="P7" i="10"/>
  <c r="P14" i="10" s="1"/>
  <c r="I21" i="10" s="1"/>
  <c r="N14" i="10"/>
  <c r="G21" i="10" s="1"/>
  <c r="W7" i="10"/>
  <c r="W14" i="10" s="1"/>
  <c r="I22" i="10" s="1"/>
  <c r="U14" i="10"/>
  <c r="G22" i="10" s="1"/>
  <c r="G14" i="10"/>
  <c r="G20" i="10" s="1"/>
  <c r="V14" i="7"/>
  <c r="AI14" i="7"/>
  <c r="G24" i="7" s="1"/>
  <c r="AK5" i="7"/>
  <c r="AK14" i="7" s="1"/>
  <c r="I24" i="7" s="1"/>
  <c r="I4" i="13"/>
  <c r="I14" i="13" s="1"/>
  <c r="I20" i="13" s="1"/>
  <c r="G14" i="13"/>
  <c r="G20" i="13" s="1"/>
  <c r="AF14" i="13"/>
  <c r="K23" i="13" s="1"/>
  <c r="S14" i="13"/>
  <c r="L21" i="13" s="1"/>
  <c r="AK5" i="3"/>
  <c r="AK14" i="3" s="1"/>
  <c r="I26" i="3" s="1"/>
  <c r="AI14" i="3"/>
  <c r="G26" i="3" s="1"/>
  <c r="X14" i="13"/>
  <c r="J22" i="13" s="1"/>
  <c r="AJ14" i="3"/>
  <c r="Z14" i="10"/>
  <c r="L22" i="10" s="1"/>
  <c r="AC14" i="10"/>
  <c r="H14" i="10"/>
  <c r="AF14" i="10"/>
  <c r="K23" i="10" s="1"/>
  <c r="AC14" i="7"/>
  <c r="AD4" i="13"/>
  <c r="AD14" i="13" s="1"/>
  <c r="I23" i="13" s="1"/>
  <c r="AB14" i="13"/>
  <c r="G23" i="13" s="1"/>
  <c r="AC14" i="13"/>
  <c r="V14" i="13"/>
  <c r="H22" i="30"/>
  <c r="AA14" i="30"/>
  <c r="M22" i="30" s="1"/>
  <c r="P22" i="30" s="1"/>
  <c r="AO14" i="27"/>
  <c r="M24" i="27" s="1"/>
  <c r="P24" i="27" s="1"/>
  <c r="H24" i="27"/>
  <c r="H23" i="9"/>
  <c r="H20" i="27"/>
  <c r="M14" i="27"/>
  <c r="M20" i="27" s="1"/>
  <c r="H24" i="30"/>
  <c r="AO14" i="30"/>
  <c r="M24" i="30" s="1"/>
  <c r="P24" i="30" s="1"/>
  <c r="H23" i="27"/>
  <c r="AH14" i="27"/>
  <c r="M23" i="27" s="1"/>
  <c r="P23" i="27" s="1"/>
  <c r="H21" i="30"/>
  <c r="T14" i="30"/>
  <c r="M21" i="30" s="1"/>
  <c r="M14" i="30"/>
  <c r="M20" i="30" s="1"/>
  <c r="H20" i="30"/>
  <c r="AA14" i="27"/>
  <c r="M22" i="27" s="1"/>
  <c r="P22" i="27" s="1"/>
  <c r="H24" i="15"/>
  <c r="AH14" i="30"/>
  <c r="M23" i="30" s="1"/>
  <c r="P23" i="30" s="1"/>
  <c r="H23" i="30"/>
  <c r="O20" i="27" l="1"/>
  <c r="P20" i="27" s="1"/>
  <c r="S20" i="27" s="1"/>
  <c r="AA14" i="15"/>
  <c r="M22" i="15" s="1"/>
  <c r="P22" i="15" s="1"/>
  <c r="AH14" i="15"/>
  <c r="M23" i="15" s="1"/>
  <c r="P23" i="15" s="1"/>
  <c r="AA14" i="9"/>
  <c r="M22" i="9" s="1"/>
  <c r="P22" i="9" s="1"/>
  <c r="AO14" i="5"/>
  <c r="M24" i="5" s="1"/>
  <c r="P24" i="5" s="1"/>
  <c r="AO14" i="13"/>
  <c r="M24" i="13" s="1"/>
  <c r="P24" i="13" s="1"/>
  <c r="M14" i="15"/>
  <c r="M20" i="15" s="1"/>
  <c r="M14" i="13"/>
  <c r="M20" i="13" s="1"/>
  <c r="AA14" i="17"/>
  <c r="M22" i="17" s="1"/>
  <c r="P22" i="17" s="1"/>
  <c r="T14" i="15"/>
  <c r="M21" i="15" s="1"/>
  <c r="M14" i="9"/>
  <c r="M20" i="9" s="1"/>
  <c r="AH14" i="5"/>
  <c r="M23" i="5" s="1"/>
  <c r="P23" i="5" s="1"/>
  <c r="M14" i="7"/>
  <c r="M20" i="7" s="1"/>
  <c r="M14" i="17"/>
  <c r="M20" i="17" s="1"/>
  <c r="AO14" i="9"/>
  <c r="M24" i="9" s="1"/>
  <c r="P24" i="9" s="1"/>
  <c r="T14" i="17"/>
  <c r="M21" i="17" s="1"/>
  <c r="T14" i="3"/>
  <c r="M23" i="3" s="1"/>
  <c r="T14" i="9"/>
  <c r="M21" i="9" s="1"/>
  <c r="AO14" i="15"/>
  <c r="M24" i="15" s="1"/>
  <c r="P24" i="15" s="1"/>
  <c r="AA14" i="5"/>
  <c r="M22" i="5" s="1"/>
  <c r="P22" i="5" s="1"/>
  <c r="AH14" i="9"/>
  <c r="M23" i="9" s="1"/>
  <c r="P23" i="9" s="1"/>
  <c r="T14" i="7"/>
  <c r="M21" i="7" s="1"/>
  <c r="M14" i="3"/>
  <c r="M22" i="3" s="1"/>
  <c r="AH14" i="17"/>
  <c r="M23" i="17" s="1"/>
  <c r="P23" i="17" s="1"/>
  <c r="T14" i="5"/>
  <c r="M21" i="5" s="1"/>
  <c r="T14" i="10"/>
  <c r="M21" i="10" s="1"/>
  <c r="AO14" i="17"/>
  <c r="M24" i="17" s="1"/>
  <c r="P24" i="17" s="1"/>
  <c r="O21" i="30"/>
  <c r="S21" i="30" s="1"/>
  <c r="M14" i="5"/>
  <c r="M20" i="5" s="1"/>
  <c r="AA14" i="7"/>
  <c r="M22" i="7" s="1"/>
  <c r="P22" i="7" s="1"/>
  <c r="H22" i="7"/>
  <c r="H21" i="13"/>
  <c r="T14" i="13"/>
  <c r="M21" i="13" s="1"/>
  <c r="H20" i="10"/>
  <c r="M14" i="10"/>
  <c r="M20" i="10" s="1"/>
  <c r="AA14" i="3"/>
  <c r="M24" i="3" s="1"/>
  <c r="P24" i="3" s="1"/>
  <c r="AH14" i="3"/>
  <c r="M25" i="3" s="1"/>
  <c r="P25" i="3" s="1"/>
  <c r="H23" i="13"/>
  <c r="AH14" i="13"/>
  <c r="M23" i="13" s="1"/>
  <c r="P23" i="13" s="1"/>
  <c r="AO14" i="3"/>
  <c r="M26" i="3" s="1"/>
  <c r="P26" i="3" s="1"/>
  <c r="H26" i="3"/>
  <c r="AH14" i="10"/>
  <c r="M23" i="10" s="1"/>
  <c r="P23" i="10" s="1"/>
  <c r="H23" i="10"/>
  <c r="H22" i="10"/>
  <c r="AA14" i="10"/>
  <c r="M22" i="10" s="1"/>
  <c r="P22" i="10" s="1"/>
  <c r="AO14" i="10"/>
  <c r="M24" i="10" s="1"/>
  <c r="P24" i="10" s="1"/>
  <c r="H22" i="13"/>
  <c r="AA14" i="13"/>
  <c r="M22" i="13" s="1"/>
  <c r="P22" i="13" s="1"/>
  <c r="H23" i="7"/>
  <c r="AH14" i="7"/>
  <c r="M23" i="7" s="1"/>
  <c r="P23" i="7" s="1"/>
  <c r="AO14" i="7"/>
  <c r="M24" i="7" s="1"/>
  <c r="P24" i="7" s="1"/>
  <c r="O21" i="27"/>
  <c r="O20" i="30"/>
  <c r="T24" i="27" l="1"/>
  <c r="O21" i="9"/>
  <c r="S21" i="9" s="1"/>
  <c r="O21" i="17"/>
  <c r="S21" i="17" s="1"/>
  <c r="O21" i="13"/>
  <c r="O21" i="7"/>
  <c r="S21" i="7" s="1"/>
  <c r="P21" i="30"/>
  <c r="T21" i="30" s="1"/>
  <c r="O20" i="7"/>
  <c r="P20" i="7" s="1"/>
  <c r="S22" i="7" s="1"/>
  <c r="O23" i="3"/>
  <c r="P23" i="3" s="1"/>
  <c r="O21" i="15"/>
  <c r="P21" i="15" s="1"/>
  <c r="O20" i="13"/>
  <c r="O20" i="15"/>
  <c r="P20" i="15" s="1"/>
  <c r="O20" i="9"/>
  <c r="P20" i="9" s="1"/>
  <c r="S20" i="9" s="1"/>
  <c r="O22" i="3"/>
  <c r="P22" i="3" s="1"/>
  <c r="O20" i="17"/>
  <c r="P20" i="17" s="1"/>
  <c r="S20" i="17" s="1"/>
  <c r="T20" i="17" s="1"/>
  <c r="O20" i="10"/>
  <c r="P20" i="10" s="1"/>
  <c r="O20" i="5"/>
  <c r="O21" i="5"/>
  <c r="S22" i="27"/>
  <c r="W22" i="27" s="1"/>
  <c r="O21" i="10"/>
  <c r="T23" i="30"/>
  <c r="P20" i="30"/>
  <c r="T24" i="30"/>
  <c r="T20" i="27"/>
  <c r="P21" i="27"/>
  <c r="S21" i="27"/>
  <c r="T23" i="27"/>
  <c r="W21" i="30"/>
  <c r="S20" i="7" l="1"/>
  <c r="T20" i="7" s="1"/>
  <c r="P21" i="17"/>
  <c r="T21" i="17" s="1"/>
  <c r="P21" i="9"/>
  <c r="T21" i="9" s="1"/>
  <c r="T20" i="9"/>
  <c r="T23" i="7"/>
  <c r="S23" i="3"/>
  <c r="W23" i="3" s="1"/>
  <c r="AA23" i="3" s="1"/>
  <c r="T23" i="13"/>
  <c r="P21" i="7"/>
  <c r="T21" i="7" s="1"/>
  <c r="T24" i="13"/>
  <c r="T24" i="15"/>
  <c r="T26" i="3"/>
  <c r="T24" i="7"/>
  <c r="T22" i="27"/>
  <c r="X22" i="27" s="1"/>
  <c r="W23" i="27"/>
  <c r="AA23" i="27" s="1"/>
  <c r="S22" i="17"/>
  <c r="W22" i="17" s="1"/>
  <c r="T23" i="17"/>
  <c r="W23" i="17" s="1"/>
  <c r="AA23" i="17" s="1"/>
  <c r="T24" i="17"/>
  <c r="P21" i="13"/>
  <c r="S21" i="13"/>
  <c r="W21" i="13" s="1"/>
  <c r="AA21" i="13" s="1"/>
  <c r="T23" i="15"/>
  <c r="T25" i="3"/>
  <c r="T23" i="3"/>
  <c r="S21" i="15"/>
  <c r="P20" i="13"/>
  <c r="S20" i="13" s="1"/>
  <c r="T20" i="13" s="1"/>
  <c r="T23" i="9"/>
  <c r="T24" i="9"/>
  <c r="S22" i="9"/>
  <c r="T23" i="10"/>
  <c r="S21" i="5"/>
  <c r="P21" i="5"/>
  <c r="P20" i="5"/>
  <c r="T23" i="5"/>
  <c r="T24" i="5"/>
  <c r="S20" i="10"/>
  <c r="T20" i="10" s="1"/>
  <c r="S22" i="10"/>
  <c r="S21" i="10"/>
  <c r="P21" i="10"/>
  <c r="T24" i="10"/>
  <c r="S20" i="30"/>
  <c r="X21" i="30" s="1"/>
  <c r="S22" i="30"/>
  <c r="T22" i="7"/>
  <c r="W22" i="7"/>
  <c r="W21" i="7"/>
  <c r="W20" i="27"/>
  <c r="X20" i="27" s="1"/>
  <c r="S20" i="15"/>
  <c r="S22" i="15"/>
  <c r="AA22" i="27"/>
  <c r="W21" i="17"/>
  <c r="W21" i="9"/>
  <c r="S22" i="3"/>
  <c r="S24" i="3"/>
  <c r="AA21" i="30"/>
  <c r="W21" i="27"/>
  <c r="T21" i="27"/>
  <c r="X24" i="27"/>
  <c r="X24" i="7" l="1"/>
  <c r="W20" i="9"/>
  <c r="X20" i="9" s="1"/>
  <c r="W23" i="9"/>
  <c r="X23" i="9" s="1"/>
  <c r="S22" i="13"/>
  <c r="W22" i="13" s="1"/>
  <c r="W20" i="13"/>
  <c r="X20" i="13" s="1"/>
  <c r="T22" i="17"/>
  <c r="X22" i="17" s="1"/>
  <c r="T21" i="13"/>
  <c r="X21" i="13" s="1"/>
  <c r="X23" i="27"/>
  <c r="AB23" i="27" s="1"/>
  <c r="X23" i="3"/>
  <c r="X24" i="17"/>
  <c r="X24" i="9"/>
  <c r="X23" i="17"/>
  <c r="W20" i="17"/>
  <c r="X20" i="17" s="1"/>
  <c r="AA24" i="27"/>
  <c r="AB24" i="27" s="1"/>
  <c r="W23" i="13"/>
  <c r="W20" i="10"/>
  <c r="X20" i="10" s="1"/>
  <c r="T21" i="15"/>
  <c r="W21" i="15"/>
  <c r="AA21" i="15" s="1"/>
  <c r="W22" i="9"/>
  <c r="T22" i="9"/>
  <c r="S20" i="5"/>
  <c r="T20" i="5" s="1"/>
  <c r="W20" i="5" s="1"/>
  <c r="X20" i="5" s="1"/>
  <c r="S22" i="5"/>
  <c r="T21" i="5"/>
  <c r="W21" i="5"/>
  <c r="W22" i="10"/>
  <c r="T22" i="10"/>
  <c r="X24" i="10"/>
  <c r="T21" i="10"/>
  <c r="W21" i="10"/>
  <c r="W23" i="10"/>
  <c r="AA21" i="17"/>
  <c r="X21" i="17"/>
  <c r="W24" i="3"/>
  <c r="T24" i="3"/>
  <c r="AB22" i="27"/>
  <c r="T20" i="15"/>
  <c r="X24" i="15"/>
  <c r="X21" i="7"/>
  <c r="AA21" i="7"/>
  <c r="W20" i="7"/>
  <c r="X20" i="7" s="1"/>
  <c r="W23" i="7"/>
  <c r="T20" i="30"/>
  <c r="X24" i="30"/>
  <c r="T22" i="15"/>
  <c r="W22" i="15"/>
  <c r="T22" i="30"/>
  <c r="W22" i="30"/>
  <c r="T22" i="3"/>
  <c r="X26" i="3"/>
  <c r="X21" i="9"/>
  <c r="AA21" i="9"/>
  <c r="AA20" i="27"/>
  <c r="AE23" i="17"/>
  <c r="AA22" i="17"/>
  <c r="AA21" i="27"/>
  <c r="X21" i="27"/>
  <c r="AE23" i="27"/>
  <c r="AA22" i="7"/>
  <c r="X22" i="7"/>
  <c r="AA20" i="9" l="1"/>
  <c r="AE20" i="9" s="1"/>
  <c r="AA23" i="9"/>
  <c r="AE23" i="9" s="1"/>
  <c r="AA20" i="7"/>
  <c r="AE20" i="7" s="1"/>
  <c r="X24" i="13"/>
  <c r="AA20" i="13" s="1"/>
  <c r="AE20" i="13" s="1"/>
  <c r="AI20" i="13" s="1"/>
  <c r="T22" i="13"/>
  <c r="X22" i="13" s="1"/>
  <c r="X23" i="13"/>
  <c r="AB21" i="13"/>
  <c r="AA24" i="9"/>
  <c r="AE24" i="9" s="1"/>
  <c r="AI24" i="9" s="1"/>
  <c r="L36" i="9" s="1"/>
  <c r="AE24" i="27"/>
  <c r="AF24" i="27" s="1"/>
  <c r="AA20" i="17"/>
  <c r="AB20" i="17" s="1"/>
  <c r="AA24" i="17"/>
  <c r="AE24" i="17" s="1"/>
  <c r="AB23" i="17"/>
  <c r="AA24" i="10"/>
  <c r="AE24" i="10" s="1"/>
  <c r="AI24" i="10" s="1"/>
  <c r="K36" i="10" s="1"/>
  <c r="AA23" i="13"/>
  <c r="X21" i="15"/>
  <c r="AB21" i="17"/>
  <c r="AA22" i="9"/>
  <c r="X22" i="9"/>
  <c r="X24" i="5"/>
  <c r="AA24" i="5" s="1"/>
  <c r="W23" i="5"/>
  <c r="AA23" i="5" s="1"/>
  <c r="X21" i="5"/>
  <c r="AA21" i="5"/>
  <c r="W22" i="5"/>
  <c r="T22" i="5"/>
  <c r="AF23" i="27"/>
  <c r="AA24" i="7"/>
  <c r="AE24" i="7" s="1"/>
  <c r="AA23" i="10"/>
  <c r="X23" i="10"/>
  <c r="AB22" i="17"/>
  <c r="AB21" i="7"/>
  <c r="X21" i="10"/>
  <c r="AA21" i="10"/>
  <c r="X22" i="10"/>
  <c r="AA22" i="10"/>
  <c r="AA20" i="10"/>
  <c r="AA22" i="13"/>
  <c r="AB20" i="27"/>
  <c r="AE20" i="27"/>
  <c r="W20" i="30"/>
  <c r="W23" i="30"/>
  <c r="AA23" i="7"/>
  <c r="X23" i="7"/>
  <c r="X24" i="3"/>
  <c r="AA24" i="3"/>
  <c r="AA22" i="15"/>
  <c r="X22" i="15"/>
  <c r="AB22" i="7"/>
  <c r="AB21" i="27"/>
  <c r="AE21" i="27" s="1"/>
  <c r="AF21" i="27" s="1"/>
  <c r="AI20" i="9"/>
  <c r="AB21" i="9"/>
  <c r="W22" i="3"/>
  <c r="W25" i="3"/>
  <c r="AA22" i="30"/>
  <c r="X22" i="30"/>
  <c r="W20" i="15"/>
  <c r="W23" i="15"/>
  <c r="AB24" i="5" l="1"/>
  <c r="AB23" i="9"/>
  <c r="AF23" i="9" s="1"/>
  <c r="AB20" i="7"/>
  <c r="AF20" i="7" s="1"/>
  <c r="AB20" i="9"/>
  <c r="AF20" i="9" s="1"/>
  <c r="AJ20" i="9" s="1"/>
  <c r="AA24" i="13"/>
  <c r="AB24" i="13" s="1"/>
  <c r="AB23" i="13"/>
  <c r="AB20" i="13"/>
  <c r="AF20" i="13" s="1"/>
  <c r="AJ20" i="13" s="1"/>
  <c r="AE23" i="13"/>
  <c r="K36" i="9"/>
  <c r="M36" i="9" s="1"/>
  <c r="AB24" i="17"/>
  <c r="AF24" i="17" s="1"/>
  <c r="AI24" i="27"/>
  <c r="L36" i="27" s="1"/>
  <c r="AB24" i="9"/>
  <c r="AF24" i="9" s="1"/>
  <c r="AE20" i="17"/>
  <c r="AF23" i="17"/>
  <c r="AB24" i="10"/>
  <c r="AF24" i="10" s="1"/>
  <c r="L36" i="10"/>
  <c r="M36" i="10" s="1"/>
  <c r="AB22" i="9"/>
  <c r="AE21" i="9" s="1"/>
  <c r="AB24" i="7"/>
  <c r="AF24" i="7" s="1"/>
  <c r="AE21" i="17"/>
  <c r="AF21" i="17" s="1"/>
  <c r="AE22" i="17"/>
  <c r="AI22" i="17" s="1"/>
  <c r="K34" i="17" s="1"/>
  <c r="AE22" i="7"/>
  <c r="AF22" i="7" s="1"/>
  <c r="X23" i="5"/>
  <c r="AB23" i="5" s="1"/>
  <c r="AB22" i="10"/>
  <c r="AA20" i="5"/>
  <c r="AE20" i="5" s="1"/>
  <c r="AE24" i="5"/>
  <c r="AI24" i="5" s="1"/>
  <c r="L36" i="5" s="1"/>
  <c r="AE23" i="5"/>
  <c r="AA22" i="5"/>
  <c r="X22" i="5"/>
  <c r="AB22" i="13"/>
  <c r="AE22" i="13" s="1"/>
  <c r="AI22" i="13" s="1"/>
  <c r="L34" i="13" s="1"/>
  <c r="AB21" i="10"/>
  <c r="AB21" i="5"/>
  <c r="AI21" i="27"/>
  <c r="AJ21" i="27" s="1"/>
  <c r="AB20" i="10"/>
  <c r="AE20" i="10"/>
  <c r="AB23" i="10"/>
  <c r="AE23" i="10"/>
  <c r="AB22" i="15"/>
  <c r="AI24" i="17"/>
  <c r="L32" i="9"/>
  <c r="K32" i="9"/>
  <c r="AM20" i="9"/>
  <c r="X20" i="30"/>
  <c r="AB21" i="30"/>
  <c r="X23" i="30"/>
  <c r="AA23" i="30"/>
  <c r="X25" i="3"/>
  <c r="AA25" i="3"/>
  <c r="AE21" i="7"/>
  <c r="AF21" i="7" s="1"/>
  <c r="AI20" i="7"/>
  <c r="AI23" i="27"/>
  <c r="AE22" i="27"/>
  <c r="AI20" i="27"/>
  <c r="AF20" i="27"/>
  <c r="AB22" i="30"/>
  <c r="X23" i="15"/>
  <c r="AA23" i="15"/>
  <c r="X20" i="15"/>
  <c r="AB21" i="15"/>
  <c r="K32" i="13"/>
  <c r="L32" i="13"/>
  <c r="AM20" i="13"/>
  <c r="X22" i="3"/>
  <c r="AB23" i="3"/>
  <c r="AI24" i="7"/>
  <c r="AB24" i="3"/>
  <c r="AB23" i="7"/>
  <c r="AE23" i="7"/>
  <c r="AF23" i="13" l="1"/>
  <c r="AE24" i="13"/>
  <c r="AF24" i="13" s="1"/>
  <c r="K36" i="27"/>
  <c r="M36" i="27" s="1"/>
  <c r="L34" i="17"/>
  <c r="M34" i="17" s="1"/>
  <c r="AJ24" i="27"/>
  <c r="AM24" i="27" s="1"/>
  <c r="AQ24" i="27" s="1"/>
  <c r="AM22" i="17"/>
  <c r="AI23" i="17"/>
  <c r="AM23" i="17" s="1"/>
  <c r="K33" i="27"/>
  <c r="L33" i="27"/>
  <c r="AB20" i="5"/>
  <c r="AF20" i="5" s="1"/>
  <c r="AF22" i="17"/>
  <c r="AJ22" i="17" s="1"/>
  <c r="AI20" i="17"/>
  <c r="AF20" i="17"/>
  <c r="AE22" i="9"/>
  <c r="AI22" i="9" s="1"/>
  <c r="AI22" i="7"/>
  <c r="L34" i="7" s="1"/>
  <c r="AI21" i="17"/>
  <c r="K33" i="17" s="1"/>
  <c r="K36" i="5"/>
  <c r="M36" i="5" s="1"/>
  <c r="AE24" i="3"/>
  <c r="AI24" i="3" s="1"/>
  <c r="AE21" i="15"/>
  <c r="AE21" i="10"/>
  <c r="AF21" i="10" s="1"/>
  <c r="AF24" i="5"/>
  <c r="AE22" i="10"/>
  <c r="AI22" i="10" s="1"/>
  <c r="AF23" i="10"/>
  <c r="AM22" i="13"/>
  <c r="M32" i="9"/>
  <c r="AF22" i="13"/>
  <c r="K34" i="13"/>
  <c r="M34" i="13" s="1"/>
  <c r="AE21" i="13"/>
  <c r="AF23" i="5"/>
  <c r="AB22" i="5"/>
  <c r="AE22" i="5" s="1"/>
  <c r="AI20" i="5"/>
  <c r="AE22" i="30"/>
  <c r="AI22" i="30" s="1"/>
  <c r="AF20" i="10"/>
  <c r="AI20" i="10"/>
  <c r="AQ20" i="13"/>
  <c r="AN20" i="13"/>
  <c r="L35" i="27"/>
  <c r="K35" i="27"/>
  <c r="AJ23" i="27"/>
  <c r="AM23" i="27"/>
  <c r="AB23" i="30"/>
  <c r="AE23" i="30"/>
  <c r="AF21" i="9"/>
  <c r="AQ20" i="9"/>
  <c r="AN20" i="9"/>
  <c r="AJ24" i="7"/>
  <c r="K36" i="7"/>
  <c r="L36" i="7"/>
  <c r="AA20" i="15"/>
  <c r="AA24" i="15"/>
  <c r="K32" i="7"/>
  <c r="L32" i="7"/>
  <c r="AM20" i="7"/>
  <c r="AJ20" i="7"/>
  <c r="AA20" i="30"/>
  <c r="AA24" i="30"/>
  <c r="AF23" i="7"/>
  <c r="AI23" i="7" s="1"/>
  <c r="AE23" i="3"/>
  <c r="AB23" i="15"/>
  <c r="AE23" i="15"/>
  <c r="AM20" i="27"/>
  <c r="AJ20" i="27"/>
  <c r="L32" i="27"/>
  <c r="K32" i="27"/>
  <c r="AE22" i="15"/>
  <c r="AA22" i="3"/>
  <c r="AA26" i="3"/>
  <c r="M32" i="13"/>
  <c r="AF22" i="27"/>
  <c r="AI22" i="27"/>
  <c r="AE25" i="3"/>
  <c r="AB25" i="3"/>
  <c r="AE21" i="30"/>
  <c r="L36" i="17"/>
  <c r="K36" i="17"/>
  <c r="AJ24" i="17"/>
  <c r="AI24" i="13" l="1"/>
  <c r="AJ24" i="13" s="1"/>
  <c r="AM21" i="27"/>
  <c r="AQ21" i="27" s="1"/>
  <c r="K35" i="17"/>
  <c r="AJ23" i="17"/>
  <c r="AN23" i="17" s="1"/>
  <c r="L35" i="17"/>
  <c r="M33" i="27"/>
  <c r="AJ22" i="7"/>
  <c r="AF22" i="9"/>
  <c r="AJ22" i="9" s="1"/>
  <c r="AJ24" i="9"/>
  <c r="K34" i="7"/>
  <c r="M34" i="7" s="1"/>
  <c r="AM22" i="7"/>
  <c r="AF21" i="15"/>
  <c r="AM20" i="17"/>
  <c r="AJ20" i="17"/>
  <c r="L32" i="17"/>
  <c r="K32" i="17"/>
  <c r="L33" i="17"/>
  <c r="M33" i="17" s="1"/>
  <c r="AJ21" i="17"/>
  <c r="AM21" i="17" s="1"/>
  <c r="AN21" i="17" s="1"/>
  <c r="AN22" i="17"/>
  <c r="AJ24" i="10"/>
  <c r="AF22" i="10"/>
  <c r="AJ22" i="10" s="1"/>
  <c r="AF21" i="30"/>
  <c r="AE21" i="5"/>
  <c r="AF21" i="5" s="1"/>
  <c r="AI23" i="10"/>
  <c r="AI21" i="10"/>
  <c r="AF21" i="13"/>
  <c r="AJ22" i="13"/>
  <c r="AF23" i="15"/>
  <c r="M36" i="17"/>
  <c r="AI21" i="7"/>
  <c r="K33" i="7" s="1"/>
  <c r="M32" i="7"/>
  <c r="AM20" i="5"/>
  <c r="L32" i="5"/>
  <c r="K32" i="5"/>
  <c r="AJ20" i="5"/>
  <c r="AI22" i="5"/>
  <c r="AF22" i="5"/>
  <c r="AM22" i="10"/>
  <c r="L34" i="10"/>
  <c r="K34" i="10"/>
  <c r="M35" i="27"/>
  <c r="L32" i="10"/>
  <c r="AM20" i="10"/>
  <c r="K32" i="10"/>
  <c r="AJ20" i="10"/>
  <c r="AF23" i="3"/>
  <c r="AM22" i="30"/>
  <c r="K34" i="30"/>
  <c r="L34" i="30"/>
  <c r="AI21" i="9"/>
  <c r="AI23" i="9"/>
  <c r="AF25" i="3"/>
  <c r="K34" i="27"/>
  <c r="AM22" i="27"/>
  <c r="L34" i="27"/>
  <c r="AJ22" i="27"/>
  <c r="AB26" i="3"/>
  <c r="AE26" i="3"/>
  <c r="M32" i="27"/>
  <c r="AE20" i="30"/>
  <c r="AB20" i="30"/>
  <c r="AF22" i="30"/>
  <c r="M36" i="7"/>
  <c r="AF23" i="30"/>
  <c r="AE22" i="3"/>
  <c r="AB22" i="3"/>
  <c r="AN24" i="27"/>
  <c r="AQ20" i="7"/>
  <c r="AN20" i="7"/>
  <c r="AB24" i="15"/>
  <c r="AE24" i="15"/>
  <c r="AU20" i="9"/>
  <c r="AR20" i="9"/>
  <c r="AQ20" i="27"/>
  <c r="AN20" i="27"/>
  <c r="AE24" i="30"/>
  <c r="AB24" i="30"/>
  <c r="AM24" i="3"/>
  <c r="K36" i="3"/>
  <c r="L36" i="3"/>
  <c r="K34" i="9"/>
  <c r="AM22" i="9"/>
  <c r="L34" i="9"/>
  <c r="AI22" i="15"/>
  <c r="AF22" i="15"/>
  <c r="L35" i="7"/>
  <c r="AM23" i="7"/>
  <c r="AJ23" i="7"/>
  <c r="K35" i="7"/>
  <c r="AB20" i="15"/>
  <c r="AE20" i="15"/>
  <c r="AF24" i="3"/>
  <c r="AN23" i="27"/>
  <c r="AR20" i="13"/>
  <c r="AU20" i="13"/>
  <c r="AN21" i="27" l="1"/>
  <c r="AR21" i="27" s="1"/>
  <c r="K36" i="13"/>
  <c r="L36" i="13"/>
  <c r="M35" i="17"/>
  <c r="AQ22" i="17"/>
  <c r="AR22" i="17" s="1"/>
  <c r="AI23" i="15"/>
  <c r="AM23" i="15" s="1"/>
  <c r="AJ24" i="5"/>
  <c r="AM24" i="17"/>
  <c r="AN24" i="17" s="1"/>
  <c r="AI23" i="30"/>
  <c r="AM23" i="30" s="1"/>
  <c r="M32" i="17"/>
  <c r="AQ23" i="17"/>
  <c r="AU23" i="17" s="1"/>
  <c r="AQ20" i="17"/>
  <c r="AN20" i="17"/>
  <c r="AI21" i="15"/>
  <c r="K33" i="15" s="1"/>
  <c r="AI25" i="3"/>
  <c r="L37" i="3" s="1"/>
  <c r="AI21" i="30"/>
  <c r="L33" i="30" s="1"/>
  <c r="AJ21" i="7"/>
  <c r="AM21" i="7" s="1"/>
  <c r="AN21" i="7" s="1"/>
  <c r="AR24" i="27"/>
  <c r="AQ21" i="17"/>
  <c r="AU21" i="17" s="1"/>
  <c r="K33" i="10"/>
  <c r="L33" i="10"/>
  <c r="AJ21" i="10"/>
  <c r="K35" i="10"/>
  <c r="AM23" i="10"/>
  <c r="L35" i="10"/>
  <c r="AJ23" i="10"/>
  <c r="L33" i="7"/>
  <c r="M33" i="7" s="1"/>
  <c r="M34" i="10"/>
  <c r="AN22" i="7"/>
  <c r="M36" i="3"/>
  <c r="AI23" i="13"/>
  <c r="AI21" i="13"/>
  <c r="AI21" i="5"/>
  <c r="AI23" i="5"/>
  <c r="AN20" i="5"/>
  <c r="AQ20" i="5"/>
  <c r="M34" i="9"/>
  <c r="AJ24" i="3"/>
  <c r="AM22" i="5"/>
  <c r="K34" i="5"/>
  <c r="L34" i="5"/>
  <c r="AJ22" i="5"/>
  <c r="M32" i="5"/>
  <c r="M34" i="30"/>
  <c r="AN22" i="27"/>
  <c r="AQ23" i="27" s="1"/>
  <c r="M32" i="10"/>
  <c r="M35" i="7"/>
  <c r="AJ22" i="30"/>
  <c r="M34" i="27"/>
  <c r="AN20" i="10"/>
  <c r="AQ20" i="10"/>
  <c r="AN22" i="10"/>
  <c r="AF22" i="3"/>
  <c r="AI22" i="3"/>
  <c r="K33" i="9"/>
  <c r="L33" i="9"/>
  <c r="AJ21" i="9"/>
  <c r="AU20" i="27"/>
  <c r="AR20" i="27"/>
  <c r="AY20" i="9"/>
  <c r="AV20" i="9"/>
  <c r="L35" i="15"/>
  <c r="AI23" i="3"/>
  <c r="AY20" i="13"/>
  <c r="AV20" i="13"/>
  <c r="AN23" i="7"/>
  <c r="L34" i="15"/>
  <c r="AJ22" i="15"/>
  <c r="K34" i="15"/>
  <c r="AM22" i="15"/>
  <c r="AU20" i="7"/>
  <c r="AR20" i="7"/>
  <c r="AF26" i="3"/>
  <c r="AI26" i="3"/>
  <c r="AF20" i="15"/>
  <c r="AI20" i="15"/>
  <c r="AU21" i="27"/>
  <c r="AN22" i="9"/>
  <c r="AI24" i="30"/>
  <c r="AF24" i="30"/>
  <c r="AI24" i="15"/>
  <c r="AF24" i="15"/>
  <c r="AI20" i="30"/>
  <c r="AF20" i="30"/>
  <c r="K35" i="9"/>
  <c r="L35" i="9"/>
  <c r="AJ23" i="9"/>
  <c r="AM23" i="9"/>
  <c r="K35" i="30" l="1"/>
  <c r="M36" i="13"/>
  <c r="AJ23" i="15"/>
  <c r="AN23" i="15" s="1"/>
  <c r="K35" i="15"/>
  <c r="M35" i="15" s="1"/>
  <c r="AJ21" i="15"/>
  <c r="AQ24" i="17"/>
  <c r="AR24" i="17" s="1"/>
  <c r="AJ23" i="30"/>
  <c r="AN23" i="30" s="1"/>
  <c r="L35" i="30"/>
  <c r="L33" i="15"/>
  <c r="M33" i="15" s="1"/>
  <c r="AJ25" i="3"/>
  <c r="AM25" i="3"/>
  <c r="K37" i="3"/>
  <c r="M37" i="3" s="1"/>
  <c r="AR23" i="17"/>
  <c r="AV23" i="17" s="1"/>
  <c r="AU20" i="17"/>
  <c r="AR20" i="17"/>
  <c r="AJ21" i="30"/>
  <c r="K33" i="30"/>
  <c r="M33" i="30" s="1"/>
  <c r="AQ21" i="7"/>
  <c r="AU21" i="7" s="1"/>
  <c r="AM24" i="7"/>
  <c r="AQ24" i="7" s="1"/>
  <c r="M35" i="10"/>
  <c r="AN22" i="30"/>
  <c r="AR21" i="17"/>
  <c r="AV21" i="17" s="1"/>
  <c r="AN23" i="10"/>
  <c r="AQ22" i="10" s="1"/>
  <c r="AN22" i="5"/>
  <c r="AM24" i="10"/>
  <c r="AM21" i="10"/>
  <c r="AQ22" i="7"/>
  <c r="AR22" i="7" s="1"/>
  <c r="M33" i="10"/>
  <c r="AN22" i="13"/>
  <c r="L33" i="13"/>
  <c r="K33" i="13"/>
  <c r="AJ21" i="13"/>
  <c r="AM23" i="13"/>
  <c r="L35" i="13"/>
  <c r="K35" i="13"/>
  <c r="AJ23" i="13"/>
  <c r="AQ23" i="7"/>
  <c r="AU23" i="7" s="1"/>
  <c r="AM23" i="5"/>
  <c r="K35" i="5"/>
  <c r="L35" i="5"/>
  <c r="AJ23" i="5"/>
  <c r="AN23" i="9"/>
  <c r="AQ23" i="9" s="1"/>
  <c r="AU23" i="9" s="1"/>
  <c r="M34" i="5"/>
  <c r="L33" i="5"/>
  <c r="K33" i="5"/>
  <c r="AJ21" i="5"/>
  <c r="AR20" i="5"/>
  <c r="AU20" i="5"/>
  <c r="AR23" i="27"/>
  <c r="AU23" i="27"/>
  <c r="M35" i="9"/>
  <c r="AU20" i="10"/>
  <c r="AR20" i="10"/>
  <c r="AQ22" i="27"/>
  <c r="AR22" i="27" s="1"/>
  <c r="AU22" i="27" s="1"/>
  <c r="AV22" i="27" s="1"/>
  <c r="L36" i="15"/>
  <c r="AJ24" i="15"/>
  <c r="K36" i="15"/>
  <c r="AZ20" i="13"/>
  <c r="J32" i="13" s="1"/>
  <c r="F32" i="13"/>
  <c r="M33" i="9"/>
  <c r="AM20" i="15"/>
  <c r="K32" i="15"/>
  <c r="L32" i="15"/>
  <c r="AJ20" i="15"/>
  <c r="K38" i="3"/>
  <c r="L38" i="3"/>
  <c r="AJ26" i="3"/>
  <c r="AY20" i="27"/>
  <c r="AV20" i="27"/>
  <c r="K36" i="30"/>
  <c r="L36" i="30"/>
  <c r="AJ24" i="30"/>
  <c r="AV20" i="7"/>
  <c r="AY20" i="7"/>
  <c r="AN22" i="15"/>
  <c r="K35" i="3"/>
  <c r="AJ23" i="3"/>
  <c r="L35" i="3"/>
  <c r="AN24" i="3"/>
  <c r="AM21" i="9"/>
  <c r="AM24" i="9"/>
  <c r="AM20" i="30"/>
  <c r="AJ20" i="30"/>
  <c r="K32" i="30"/>
  <c r="L32" i="30"/>
  <c r="AY21" i="27"/>
  <c r="AV21" i="27"/>
  <c r="M34" i="15"/>
  <c r="AY21" i="17"/>
  <c r="AZ20" i="9"/>
  <c r="J32" i="9" s="1"/>
  <c r="F32" i="9"/>
  <c r="K34" i="3"/>
  <c r="L34" i="3"/>
  <c r="AM22" i="3"/>
  <c r="AJ22" i="3"/>
  <c r="AN24" i="7" l="1"/>
  <c r="AR24" i="7" s="1"/>
  <c r="M35" i="30"/>
  <c r="AR21" i="7"/>
  <c r="AV21" i="7" s="1"/>
  <c r="AN25" i="3"/>
  <c r="AQ24" i="3" s="1"/>
  <c r="AQ23" i="30"/>
  <c r="AU23" i="30" s="1"/>
  <c r="AM24" i="30"/>
  <c r="AQ24" i="30" s="1"/>
  <c r="AY20" i="17"/>
  <c r="AV20" i="17"/>
  <c r="AN23" i="13"/>
  <c r="AQ23" i="13" s="1"/>
  <c r="AU23" i="13" s="1"/>
  <c r="AR23" i="7"/>
  <c r="AV23" i="7" s="1"/>
  <c r="AU24" i="27"/>
  <c r="AV24" i="27" s="1"/>
  <c r="AY22" i="27"/>
  <c r="F34" i="27" s="1"/>
  <c r="O34" i="27" s="1"/>
  <c r="AQ23" i="10"/>
  <c r="AR23" i="10" s="1"/>
  <c r="M34" i="3"/>
  <c r="M35" i="13"/>
  <c r="M33" i="13"/>
  <c r="AN21" i="10"/>
  <c r="AQ21" i="10"/>
  <c r="AQ24" i="10"/>
  <c r="AN24" i="10"/>
  <c r="AQ22" i="9"/>
  <c r="AR22" i="9" s="1"/>
  <c r="AR22" i="10"/>
  <c r="AV23" i="27"/>
  <c r="AN23" i="5"/>
  <c r="AM21" i="13"/>
  <c r="AM24" i="13"/>
  <c r="AR23" i="9"/>
  <c r="AM23" i="3"/>
  <c r="AQ23" i="3" s="1"/>
  <c r="M36" i="30"/>
  <c r="AV20" i="5"/>
  <c r="AY20" i="5"/>
  <c r="M35" i="5"/>
  <c r="AM21" i="5"/>
  <c r="AM24" i="5"/>
  <c r="M33" i="5"/>
  <c r="AQ22" i="30"/>
  <c r="M38" i="3"/>
  <c r="AQ23" i="15"/>
  <c r="AU23" i="15" s="1"/>
  <c r="AV20" i="10"/>
  <c r="AY20" i="10"/>
  <c r="F32" i="27"/>
  <c r="AZ20" i="27"/>
  <c r="J32" i="27" s="1"/>
  <c r="AU24" i="17"/>
  <c r="AV24" i="17" s="1"/>
  <c r="AU22" i="17"/>
  <c r="AZ21" i="27"/>
  <c r="J33" i="27" s="1"/>
  <c r="F33" i="27"/>
  <c r="M32" i="30"/>
  <c r="AN24" i="9"/>
  <c r="AQ24" i="9"/>
  <c r="M36" i="15"/>
  <c r="AQ20" i="15"/>
  <c r="AN20" i="15"/>
  <c r="AQ22" i="3"/>
  <c r="AN22" i="3"/>
  <c r="F33" i="17"/>
  <c r="AZ21" i="17"/>
  <c r="J33" i="17" s="1"/>
  <c r="AN21" i="9"/>
  <c r="AQ21" i="9"/>
  <c r="AQ22" i="15"/>
  <c r="AM26" i="3"/>
  <c r="AM24" i="15"/>
  <c r="AM21" i="15"/>
  <c r="AM21" i="30"/>
  <c r="AY21" i="7"/>
  <c r="AQ20" i="30"/>
  <c r="AN20" i="30"/>
  <c r="M35" i="3"/>
  <c r="F32" i="7"/>
  <c r="AZ20" i="7"/>
  <c r="J32" i="7" s="1"/>
  <c r="M32" i="15"/>
  <c r="AU23" i="10" l="1"/>
  <c r="AQ25" i="3"/>
  <c r="AR25" i="3" s="1"/>
  <c r="AR23" i="30"/>
  <c r="AN24" i="30"/>
  <c r="AR24" i="30" s="1"/>
  <c r="AR23" i="13"/>
  <c r="AQ22" i="13"/>
  <c r="AR22" i="13" s="1"/>
  <c r="AZ20" i="17"/>
  <c r="J32" i="17" s="1"/>
  <c r="O33" i="17" s="1"/>
  <c r="F32" i="17"/>
  <c r="AY24" i="27"/>
  <c r="F36" i="27" s="1"/>
  <c r="O36" i="27" s="1"/>
  <c r="S36" i="27" s="1"/>
  <c r="AZ22" i="27"/>
  <c r="J34" i="27" s="1"/>
  <c r="P34" i="27" s="1"/>
  <c r="AR24" i="9"/>
  <c r="AU24" i="9" s="1"/>
  <c r="AV24" i="9" s="1"/>
  <c r="AR24" i="3"/>
  <c r="AV23" i="10"/>
  <c r="AR24" i="10"/>
  <c r="AU22" i="10" s="1"/>
  <c r="AN23" i="3"/>
  <c r="AR23" i="3" s="1"/>
  <c r="AY23" i="27"/>
  <c r="AZ23" i="27" s="1"/>
  <c r="J35" i="27" s="1"/>
  <c r="AU21" i="10"/>
  <c r="AR21" i="10"/>
  <c r="AN24" i="13"/>
  <c r="AQ24" i="13"/>
  <c r="AN21" i="13"/>
  <c r="AQ21" i="13"/>
  <c r="AR22" i="30"/>
  <c r="AQ22" i="5"/>
  <c r="AR22" i="5" s="1"/>
  <c r="AQ23" i="5"/>
  <c r="AN24" i="5"/>
  <c r="AQ24" i="5"/>
  <c r="AZ20" i="5"/>
  <c r="J32" i="5" s="1"/>
  <c r="F32" i="5"/>
  <c r="AN21" i="5"/>
  <c r="AQ21" i="5"/>
  <c r="AZ20" i="10"/>
  <c r="J32" i="10" s="1"/>
  <c r="F32" i="10"/>
  <c r="O33" i="27"/>
  <c r="O32" i="27"/>
  <c r="AU21" i="9"/>
  <c r="AR21" i="9"/>
  <c r="AY22" i="17"/>
  <c r="AV22" i="17"/>
  <c r="AU20" i="30"/>
  <c r="AR20" i="30"/>
  <c r="F33" i="7"/>
  <c r="AZ21" i="7"/>
  <c r="J33" i="7" s="1"/>
  <c r="AQ21" i="15"/>
  <c r="AN21" i="15"/>
  <c r="AR22" i="15"/>
  <c r="AR20" i="15"/>
  <c r="AU20" i="15"/>
  <c r="AY24" i="17"/>
  <c r="AY23" i="17"/>
  <c r="AR23" i="15"/>
  <c r="Q34" i="27"/>
  <c r="AR22" i="3"/>
  <c r="AU22" i="3"/>
  <c r="AN21" i="30"/>
  <c r="AQ21" i="30"/>
  <c r="AQ24" i="15"/>
  <c r="AN24" i="15"/>
  <c r="AN26" i="3"/>
  <c r="AQ26" i="3"/>
  <c r="AU23" i="3"/>
  <c r="AV23" i="9"/>
  <c r="AU24" i="7"/>
  <c r="AV24" i="7" s="1"/>
  <c r="AY24" i="7" s="1"/>
  <c r="AU22" i="7"/>
  <c r="AU22" i="9" l="1"/>
  <c r="AV22" i="9" s="1"/>
  <c r="AU25" i="3"/>
  <c r="AV25" i="3" s="1"/>
  <c r="O33" i="7"/>
  <c r="Q33" i="7" s="1"/>
  <c r="AV23" i="13"/>
  <c r="Q33" i="17"/>
  <c r="F35" i="27"/>
  <c r="O35" i="27" s="1"/>
  <c r="Q35" i="27" s="1"/>
  <c r="AZ24" i="27"/>
  <c r="J36" i="27" s="1"/>
  <c r="O32" i="17"/>
  <c r="Q32" i="17" s="1"/>
  <c r="AY23" i="9"/>
  <c r="AZ23" i="9" s="1"/>
  <c r="J35" i="9" s="1"/>
  <c r="AU24" i="10"/>
  <c r="AV24" i="10" s="1"/>
  <c r="AY24" i="10" s="1"/>
  <c r="F36" i="10" s="1"/>
  <c r="O36" i="10" s="1"/>
  <c r="S36" i="10" s="1"/>
  <c r="AR24" i="13"/>
  <c r="AU22" i="13" s="1"/>
  <c r="AV22" i="13" s="1"/>
  <c r="AU24" i="30"/>
  <c r="AV24" i="30" s="1"/>
  <c r="AV22" i="10"/>
  <c r="AY22" i="10"/>
  <c r="AR24" i="5"/>
  <c r="AU24" i="5" s="1"/>
  <c r="AV24" i="5" s="1"/>
  <c r="AV21" i="10"/>
  <c r="AY21" i="10"/>
  <c r="AU21" i="13"/>
  <c r="AR21" i="13"/>
  <c r="AR26" i="3"/>
  <c r="AU26" i="3" s="1"/>
  <c r="AV26" i="3" s="1"/>
  <c r="AR23" i="5"/>
  <c r="AU23" i="5"/>
  <c r="AR24" i="15"/>
  <c r="AU24" i="15" s="1"/>
  <c r="AV24" i="15" s="1"/>
  <c r="S33" i="17"/>
  <c r="P33" i="17"/>
  <c r="AU21" i="5"/>
  <c r="AR21" i="5"/>
  <c r="AR21" i="30"/>
  <c r="AU21" i="30"/>
  <c r="AV23" i="30"/>
  <c r="Q33" i="27"/>
  <c r="S33" i="27"/>
  <c r="P33" i="27"/>
  <c r="AV20" i="15"/>
  <c r="AY20" i="15"/>
  <c r="AU21" i="15"/>
  <c r="AR21" i="15"/>
  <c r="AV21" i="9"/>
  <c r="AY21" i="9"/>
  <c r="O32" i="7"/>
  <c r="AY24" i="9"/>
  <c r="AV23" i="15"/>
  <c r="AY23" i="3"/>
  <c r="AV23" i="3"/>
  <c r="AV22" i="3"/>
  <c r="AY22" i="3"/>
  <c r="W36" i="27"/>
  <c r="F34" i="17"/>
  <c r="O34" i="17" s="1"/>
  <c r="AZ22" i="17"/>
  <c r="J34" i="17" s="1"/>
  <c r="F36" i="7"/>
  <c r="O36" i="7" s="1"/>
  <c r="AZ24" i="7"/>
  <c r="J36" i="7" s="1"/>
  <c r="AZ24" i="17"/>
  <c r="J36" i="17" s="1"/>
  <c r="F36" i="17"/>
  <c r="O36" i="17" s="1"/>
  <c r="AV20" i="30"/>
  <c r="AY20" i="30"/>
  <c r="AY23" i="7"/>
  <c r="AY22" i="7"/>
  <c r="AV22" i="7"/>
  <c r="AZ23" i="17"/>
  <c r="J35" i="17" s="1"/>
  <c r="F35" i="17"/>
  <c r="O35" i="17" s="1"/>
  <c r="P32" i="27"/>
  <c r="Q32" i="27"/>
  <c r="AU22" i="30"/>
  <c r="AY22" i="9" l="1"/>
  <c r="F34" i="9" s="1"/>
  <c r="O34" i="9" s="1"/>
  <c r="P33" i="7"/>
  <c r="S33" i="7"/>
  <c r="U33" i="7" s="1"/>
  <c r="F35" i="9"/>
  <c r="O35" i="9" s="1"/>
  <c r="S35" i="9" s="1"/>
  <c r="Q36" i="27"/>
  <c r="U36" i="27" s="1"/>
  <c r="P35" i="27"/>
  <c r="S35" i="27"/>
  <c r="P36" i="27"/>
  <c r="T36" i="27" s="1"/>
  <c r="U33" i="17"/>
  <c r="P32" i="17"/>
  <c r="AY22" i="13"/>
  <c r="F34" i="13" s="1"/>
  <c r="O34" i="13" s="1"/>
  <c r="AU24" i="13"/>
  <c r="AV24" i="13" s="1"/>
  <c r="AY24" i="13" s="1"/>
  <c r="F36" i="13" s="1"/>
  <c r="O36" i="13" s="1"/>
  <c r="AY23" i="10"/>
  <c r="AZ23" i="10" s="1"/>
  <c r="J35" i="10" s="1"/>
  <c r="AZ24" i="10"/>
  <c r="J36" i="10" s="1"/>
  <c r="AV23" i="5"/>
  <c r="AY23" i="5" s="1"/>
  <c r="F35" i="5" s="1"/>
  <c r="O35" i="5" s="1"/>
  <c r="S35" i="5" s="1"/>
  <c r="T33" i="17"/>
  <c r="AY24" i="15"/>
  <c r="F36" i="15" s="1"/>
  <c r="O36" i="15" s="1"/>
  <c r="W33" i="17"/>
  <c r="AA33" i="17" s="1"/>
  <c r="AU22" i="15"/>
  <c r="AY22" i="15" s="1"/>
  <c r="AU24" i="3"/>
  <c r="AY24" i="3" s="1"/>
  <c r="F34" i="10"/>
  <c r="O34" i="10" s="1"/>
  <c r="AZ22" i="10"/>
  <c r="J34" i="10" s="1"/>
  <c r="AY25" i="3"/>
  <c r="F37" i="3" s="1"/>
  <c r="O37" i="3" s="1"/>
  <c r="AU22" i="5"/>
  <c r="F35" i="10"/>
  <c r="O35" i="10" s="1"/>
  <c r="F33" i="10"/>
  <c r="AZ21" i="10"/>
  <c r="J33" i="10" s="1"/>
  <c r="AY24" i="30"/>
  <c r="F36" i="30" s="1"/>
  <c r="O36" i="30" s="1"/>
  <c r="AV21" i="13"/>
  <c r="AY21" i="13"/>
  <c r="AZ22" i="13"/>
  <c r="J34" i="13" s="1"/>
  <c r="AV21" i="5"/>
  <c r="AY21" i="5"/>
  <c r="AY26" i="3"/>
  <c r="F38" i="3" s="1"/>
  <c r="O38" i="3" s="1"/>
  <c r="S34" i="27"/>
  <c r="S32" i="27"/>
  <c r="AZ22" i="7"/>
  <c r="J34" i="7" s="1"/>
  <c r="F34" i="7"/>
  <c r="O34" i="7" s="1"/>
  <c r="AZ23" i="7"/>
  <c r="J35" i="7" s="1"/>
  <c r="F35" i="7"/>
  <c r="O35" i="7" s="1"/>
  <c r="F32" i="30"/>
  <c r="AZ20" i="30"/>
  <c r="J32" i="30" s="1"/>
  <c r="AZ21" i="9"/>
  <c r="J33" i="9" s="1"/>
  <c r="F33" i="9"/>
  <c r="F35" i="3"/>
  <c r="AZ23" i="3"/>
  <c r="J35" i="3" s="1"/>
  <c r="AY23" i="30"/>
  <c r="W36" i="10"/>
  <c r="S35" i="17"/>
  <c r="Q35" i="17"/>
  <c r="P35" i="17"/>
  <c r="S36" i="7"/>
  <c r="AY23" i="15"/>
  <c r="F36" i="9"/>
  <c r="O36" i="9" s="1"/>
  <c r="AZ24" i="9"/>
  <c r="J36" i="9" s="1"/>
  <c r="AY21" i="30"/>
  <c r="AV21" i="30"/>
  <c r="AZ20" i="15"/>
  <c r="J32" i="15" s="1"/>
  <c r="F32" i="15"/>
  <c r="AY22" i="30"/>
  <c r="AV22" i="30"/>
  <c r="S36" i="17"/>
  <c r="Q36" i="17"/>
  <c r="P36" i="17"/>
  <c r="Q34" i="17"/>
  <c r="P34" i="17"/>
  <c r="F34" i="3"/>
  <c r="AZ22" i="3"/>
  <c r="J34" i="3" s="1"/>
  <c r="Q32" i="7"/>
  <c r="P32" i="7"/>
  <c r="AV21" i="15"/>
  <c r="AY21" i="15"/>
  <c r="W33" i="27"/>
  <c r="U33" i="27"/>
  <c r="T33" i="27"/>
  <c r="W33" i="7" l="1"/>
  <c r="AZ22" i="9"/>
  <c r="J34" i="9" s="1"/>
  <c r="P34" i="9" s="1"/>
  <c r="T33" i="7"/>
  <c r="P35" i="9"/>
  <c r="T35" i="27"/>
  <c r="U35" i="27"/>
  <c r="AV24" i="3"/>
  <c r="AZ24" i="3" s="1"/>
  <c r="J36" i="3" s="1"/>
  <c r="AZ24" i="13"/>
  <c r="J36" i="13" s="1"/>
  <c r="AZ24" i="30"/>
  <c r="J36" i="30" s="1"/>
  <c r="AY23" i="13"/>
  <c r="F35" i="13" s="1"/>
  <c r="O35" i="13" s="1"/>
  <c r="S35" i="13" s="1"/>
  <c r="AY24" i="5"/>
  <c r="AZ24" i="5" s="1"/>
  <c r="J36" i="5" s="1"/>
  <c r="AV22" i="15"/>
  <c r="AZ22" i="15" s="1"/>
  <c r="J34" i="15" s="1"/>
  <c r="AZ25" i="3"/>
  <c r="J37" i="3" s="1"/>
  <c r="AZ24" i="15"/>
  <c r="J36" i="15" s="1"/>
  <c r="AZ26" i="3"/>
  <c r="J38" i="3" s="1"/>
  <c r="Q34" i="9"/>
  <c r="AZ23" i="5"/>
  <c r="J35" i="5" s="1"/>
  <c r="P36" i="7"/>
  <c r="T36" i="7" s="1"/>
  <c r="Q35" i="9"/>
  <c r="O33" i="10"/>
  <c r="O32" i="10"/>
  <c r="S35" i="10"/>
  <c r="Q35" i="10"/>
  <c r="P35" i="10"/>
  <c r="Q34" i="10"/>
  <c r="Q36" i="10"/>
  <c r="P34" i="10"/>
  <c r="P36" i="10"/>
  <c r="AY22" i="5"/>
  <c r="AV22" i="5"/>
  <c r="AZ21" i="13"/>
  <c r="J33" i="13" s="1"/>
  <c r="F33" i="13"/>
  <c r="Y36" i="27"/>
  <c r="AZ21" i="5"/>
  <c r="J33" i="5" s="1"/>
  <c r="F33" i="5"/>
  <c r="S36" i="13"/>
  <c r="W36" i="13" s="1"/>
  <c r="X36" i="27"/>
  <c r="Q36" i="7"/>
  <c r="U36" i="7" s="1"/>
  <c r="X33" i="27"/>
  <c r="AA33" i="27"/>
  <c r="Y33" i="27"/>
  <c r="F34" i="15"/>
  <c r="O34" i="15" s="1"/>
  <c r="W36" i="7"/>
  <c r="F36" i="3"/>
  <c r="O36" i="3" s="1"/>
  <c r="S36" i="30"/>
  <c r="S35" i="7"/>
  <c r="Q35" i="7"/>
  <c r="P35" i="7"/>
  <c r="S32" i="17"/>
  <c r="S34" i="17"/>
  <c r="T36" i="17"/>
  <c r="W36" i="17"/>
  <c r="U36" i="17"/>
  <c r="S38" i="3"/>
  <c r="F33" i="30"/>
  <c r="AZ21" i="30"/>
  <c r="J33" i="30" s="1"/>
  <c r="P36" i="9"/>
  <c r="Q36" i="9"/>
  <c r="S36" i="9"/>
  <c r="O33" i="9"/>
  <c r="O32" i="9"/>
  <c r="S36" i="15"/>
  <c r="F35" i="15"/>
  <c r="O35" i="15" s="1"/>
  <c r="AZ23" i="15"/>
  <c r="J35" i="15" s="1"/>
  <c r="U35" i="17"/>
  <c r="T35" i="17"/>
  <c r="AZ23" i="30"/>
  <c r="J35" i="30" s="1"/>
  <c r="F35" i="30"/>
  <c r="O35" i="30" s="1"/>
  <c r="P34" i="7"/>
  <c r="Q34" i="7"/>
  <c r="U32" i="27"/>
  <c r="T32" i="27"/>
  <c r="AZ21" i="15"/>
  <c r="J33" i="15" s="1"/>
  <c r="O32" i="15" s="1"/>
  <c r="F33" i="15"/>
  <c r="O35" i="3"/>
  <c r="O34" i="3"/>
  <c r="AZ22" i="30"/>
  <c r="J34" i="30" s="1"/>
  <c r="F34" i="30"/>
  <c r="O34" i="30" s="1"/>
  <c r="AA33" i="7"/>
  <c r="S37" i="3"/>
  <c r="U34" i="27"/>
  <c r="W34" i="27"/>
  <c r="T34" i="27"/>
  <c r="Q36" i="13" l="1"/>
  <c r="AZ23" i="13"/>
  <c r="J35" i="13" s="1"/>
  <c r="P35" i="13" s="1"/>
  <c r="F36" i="5"/>
  <c r="O36" i="5" s="1"/>
  <c r="S36" i="5" s="1"/>
  <c r="W36" i="5" s="1"/>
  <c r="Q35" i="13"/>
  <c r="U35" i="9"/>
  <c r="P36" i="13"/>
  <c r="Q34" i="13"/>
  <c r="P34" i="13"/>
  <c r="T35" i="10"/>
  <c r="U35" i="10"/>
  <c r="AZ22" i="5"/>
  <c r="J34" i="5" s="1"/>
  <c r="F34" i="5"/>
  <c r="Q35" i="5" s="1"/>
  <c r="U36" i="10"/>
  <c r="P32" i="10"/>
  <c r="Q32" i="10"/>
  <c r="T36" i="10"/>
  <c r="T35" i="9"/>
  <c r="Q33" i="10"/>
  <c r="P33" i="10"/>
  <c r="S33" i="10"/>
  <c r="Q38" i="3"/>
  <c r="U38" i="3" s="1"/>
  <c r="P37" i="3"/>
  <c r="T37" i="3" s="1"/>
  <c r="Q37" i="3"/>
  <c r="U37" i="3" s="1"/>
  <c r="P38" i="3"/>
  <c r="T38" i="3" s="1"/>
  <c r="O33" i="13"/>
  <c r="O32" i="13"/>
  <c r="S34" i="7"/>
  <c r="U34" i="7" s="1"/>
  <c r="O32" i="5"/>
  <c r="O33" i="5"/>
  <c r="P36" i="30"/>
  <c r="Q36" i="15"/>
  <c r="O32" i="30"/>
  <c r="P32" i="30" s="1"/>
  <c r="Q32" i="15"/>
  <c r="P32" i="15"/>
  <c r="Q35" i="30"/>
  <c r="P35" i="30"/>
  <c r="S35" i="30"/>
  <c r="Q36" i="30"/>
  <c r="O33" i="15"/>
  <c r="X34" i="27"/>
  <c r="AA34" i="27"/>
  <c r="Y34" i="27"/>
  <c r="P35" i="3"/>
  <c r="S35" i="3"/>
  <c r="Q35" i="3"/>
  <c r="O33" i="30"/>
  <c r="P35" i="15"/>
  <c r="Q35" i="15"/>
  <c r="S35" i="15"/>
  <c r="P36" i="15"/>
  <c r="W38" i="3"/>
  <c r="S32" i="7"/>
  <c r="P36" i="3"/>
  <c r="Q36" i="3"/>
  <c r="P34" i="15"/>
  <c r="Q34" i="15"/>
  <c r="U34" i="17"/>
  <c r="W34" i="17"/>
  <c r="T34" i="17"/>
  <c r="P34" i="30"/>
  <c r="Q34" i="30"/>
  <c r="Q32" i="9"/>
  <c r="P32" i="9"/>
  <c r="T36" i="9"/>
  <c r="U36" i="9"/>
  <c r="W36" i="9"/>
  <c r="T32" i="17"/>
  <c r="U32" i="17"/>
  <c r="Y33" i="17"/>
  <c r="X33" i="17"/>
  <c r="W36" i="30"/>
  <c r="W36" i="15"/>
  <c r="P34" i="3"/>
  <c r="Q34" i="3"/>
  <c r="W32" i="27"/>
  <c r="W35" i="27"/>
  <c r="P33" i="9"/>
  <c r="Q33" i="9"/>
  <c r="S33" i="9"/>
  <c r="X36" i="17"/>
  <c r="Y36" i="17"/>
  <c r="U35" i="7"/>
  <c r="T35" i="7"/>
  <c r="Q36" i="5" l="1"/>
  <c r="T34" i="7"/>
  <c r="P35" i="5"/>
  <c r="Y36" i="7"/>
  <c r="W34" i="7"/>
  <c r="AA34" i="7" s="1"/>
  <c r="X36" i="7"/>
  <c r="T33" i="10"/>
  <c r="W33" i="10"/>
  <c r="U33" i="10"/>
  <c r="O34" i="5"/>
  <c r="P36" i="5"/>
  <c r="T36" i="13"/>
  <c r="S34" i="10"/>
  <c r="S32" i="10"/>
  <c r="U35" i="13"/>
  <c r="Q33" i="13"/>
  <c r="S33" i="13"/>
  <c r="P33" i="13"/>
  <c r="Q32" i="13"/>
  <c r="P32" i="13"/>
  <c r="T35" i="13"/>
  <c r="U36" i="13"/>
  <c r="T36" i="15"/>
  <c r="P33" i="5"/>
  <c r="S33" i="5"/>
  <c r="Q33" i="5"/>
  <c r="Q32" i="5"/>
  <c r="P32" i="5"/>
  <c r="Q32" i="30"/>
  <c r="S32" i="30" s="1"/>
  <c r="U36" i="30"/>
  <c r="Y32" i="27"/>
  <c r="X32" i="27"/>
  <c r="AA34" i="17"/>
  <c r="X34" i="17"/>
  <c r="Y34" i="17"/>
  <c r="Y35" i="27"/>
  <c r="AA35" i="27"/>
  <c r="X35" i="27"/>
  <c r="W32" i="17"/>
  <c r="W35" i="17"/>
  <c r="S34" i="9"/>
  <c r="S32" i="9"/>
  <c r="T35" i="30"/>
  <c r="U35" i="30"/>
  <c r="Y34" i="7"/>
  <c r="U33" i="9"/>
  <c r="W33" i="9"/>
  <c r="T33" i="9"/>
  <c r="Q33" i="30"/>
  <c r="P33" i="30"/>
  <c r="S33" i="30"/>
  <c r="S34" i="15"/>
  <c r="S32" i="15"/>
  <c r="AB33" i="27"/>
  <c r="T36" i="30"/>
  <c r="T32" i="7"/>
  <c r="U32" i="7"/>
  <c r="Y33" i="7"/>
  <c r="X33" i="7"/>
  <c r="U35" i="15"/>
  <c r="T35" i="15"/>
  <c r="S33" i="15"/>
  <c r="Q33" i="15"/>
  <c r="P33" i="15"/>
  <c r="S36" i="3"/>
  <c r="S34" i="3"/>
  <c r="U36" i="15"/>
  <c r="AC33" i="27"/>
  <c r="U35" i="3"/>
  <c r="W35" i="3"/>
  <c r="T35" i="3"/>
  <c r="AB34" i="27"/>
  <c r="AC34" i="27"/>
  <c r="U36" i="5" l="1"/>
  <c r="S34" i="30"/>
  <c r="Y36" i="30" s="1"/>
  <c r="X34" i="7"/>
  <c r="U35" i="5"/>
  <c r="T36" i="5"/>
  <c r="T35" i="5"/>
  <c r="Y36" i="9"/>
  <c r="T32" i="10"/>
  <c r="U32" i="10"/>
  <c r="Y36" i="10"/>
  <c r="X36" i="10"/>
  <c r="Q34" i="5"/>
  <c r="P34" i="5"/>
  <c r="W34" i="10"/>
  <c r="T34" i="10"/>
  <c r="U34" i="10"/>
  <c r="X33" i="10"/>
  <c r="Y33" i="10"/>
  <c r="AA33" i="10"/>
  <c r="X38" i="3"/>
  <c r="W33" i="13"/>
  <c r="U33" i="13"/>
  <c r="T33" i="13"/>
  <c r="S32" i="13"/>
  <c r="S34" i="13"/>
  <c r="W33" i="5"/>
  <c r="U33" i="5"/>
  <c r="T33" i="5"/>
  <c r="X36" i="15"/>
  <c r="Y36" i="15"/>
  <c r="X35" i="17"/>
  <c r="AA35" i="17"/>
  <c r="Y35" i="17"/>
  <c r="T34" i="3"/>
  <c r="U34" i="3"/>
  <c r="W33" i="15"/>
  <c r="U33" i="15"/>
  <c r="T33" i="15"/>
  <c r="W32" i="7"/>
  <c r="AC34" i="7" s="1"/>
  <c r="W35" i="7"/>
  <c r="AE33" i="27"/>
  <c r="AE34" i="27"/>
  <c r="Y33" i="9"/>
  <c r="AA33" i="9"/>
  <c r="X33" i="9"/>
  <c r="Y32" i="17"/>
  <c r="X32" i="17"/>
  <c r="AB33" i="17"/>
  <c r="AC33" i="17"/>
  <c r="AB34" i="17"/>
  <c r="AC34" i="17"/>
  <c r="U36" i="3"/>
  <c r="T36" i="3"/>
  <c r="W36" i="3"/>
  <c r="U32" i="15"/>
  <c r="T32" i="15"/>
  <c r="U32" i="9"/>
  <c r="T32" i="9"/>
  <c r="AA36" i="27"/>
  <c r="AA32" i="27"/>
  <c r="U32" i="30"/>
  <c r="T32" i="30"/>
  <c r="Y35" i="3"/>
  <c r="X35" i="3"/>
  <c r="AA35" i="3"/>
  <c r="X36" i="30"/>
  <c r="Y38" i="3"/>
  <c r="U34" i="15"/>
  <c r="T34" i="15"/>
  <c r="W34" i="15"/>
  <c r="U33" i="30"/>
  <c r="T33" i="30"/>
  <c r="W33" i="30"/>
  <c r="X36" i="9"/>
  <c r="W34" i="9"/>
  <c r="T34" i="9"/>
  <c r="U34" i="9"/>
  <c r="AB35" i="27"/>
  <c r="AC35" i="27"/>
  <c r="AE35" i="27"/>
  <c r="U34" i="30" l="1"/>
  <c r="W34" i="30"/>
  <c r="AA34" i="30" s="1"/>
  <c r="T34" i="30"/>
  <c r="S32" i="5"/>
  <c r="U32" i="5" s="1"/>
  <c r="AB34" i="7"/>
  <c r="S34" i="5"/>
  <c r="Y34" i="10"/>
  <c r="AA34" i="10"/>
  <c r="X34" i="10"/>
  <c r="W35" i="10"/>
  <c r="W32" i="10"/>
  <c r="U34" i="13"/>
  <c r="W34" i="13"/>
  <c r="T34" i="13"/>
  <c r="AA33" i="13"/>
  <c r="Y33" i="13"/>
  <c r="X33" i="13"/>
  <c r="X36" i="13"/>
  <c r="Y36" i="13"/>
  <c r="T32" i="13"/>
  <c r="U32" i="13"/>
  <c r="AA33" i="5"/>
  <c r="W32" i="30"/>
  <c r="W35" i="30"/>
  <c r="W37" i="3"/>
  <c r="W34" i="3"/>
  <c r="AC35" i="3" s="1"/>
  <c r="X34" i="9"/>
  <c r="Y34" i="9"/>
  <c r="AA34" i="9"/>
  <c r="AB36" i="27"/>
  <c r="AC36" i="27"/>
  <c r="AE36" i="27"/>
  <c r="Y36" i="3"/>
  <c r="X36" i="3"/>
  <c r="AA36" i="3"/>
  <c r="Y35" i="7"/>
  <c r="AA35" i="7"/>
  <c r="X35" i="7"/>
  <c r="X34" i="15"/>
  <c r="AA34" i="15"/>
  <c r="Y34" i="15"/>
  <c r="AE34" i="17"/>
  <c r="AE33" i="17"/>
  <c r="AF34" i="27"/>
  <c r="AG34" i="27"/>
  <c r="AI34" i="27"/>
  <c r="W32" i="9"/>
  <c r="W35" i="9"/>
  <c r="W35" i="15"/>
  <c r="W32" i="15"/>
  <c r="Y32" i="7"/>
  <c r="X32" i="7"/>
  <c r="AC33" i="7"/>
  <c r="AB33" i="7"/>
  <c r="AG35" i="27"/>
  <c r="AF35" i="27"/>
  <c r="X33" i="30"/>
  <c r="Y33" i="30"/>
  <c r="AA33" i="30"/>
  <c r="AB32" i="27"/>
  <c r="AC32" i="27"/>
  <c r="AE32" i="27"/>
  <c r="AA32" i="17"/>
  <c r="AA36" i="17"/>
  <c r="AF33" i="27"/>
  <c r="AG33" i="27"/>
  <c r="X33" i="15"/>
  <c r="Y33" i="15"/>
  <c r="AA33" i="15"/>
  <c r="AE35" i="17"/>
  <c r="AB35" i="17"/>
  <c r="AC35" i="17"/>
  <c r="Y34" i="30" l="1"/>
  <c r="X34" i="30"/>
  <c r="AB34" i="30" s="1"/>
  <c r="Y33" i="5"/>
  <c r="T32" i="5"/>
  <c r="W35" i="5" s="1"/>
  <c r="X33" i="5"/>
  <c r="Y36" i="5"/>
  <c r="X36" i="5"/>
  <c r="T34" i="5"/>
  <c r="W34" i="5"/>
  <c r="AA34" i="5" s="1"/>
  <c r="U34" i="5"/>
  <c r="Y35" i="10"/>
  <c r="AA35" i="10"/>
  <c r="X35" i="10"/>
  <c r="AC34" i="10"/>
  <c r="AB34" i="10"/>
  <c r="AB33" i="10"/>
  <c r="Y32" i="10"/>
  <c r="X32" i="10"/>
  <c r="AC33" i="10"/>
  <c r="Y34" i="13"/>
  <c r="AA34" i="13"/>
  <c r="X34" i="13"/>
  <c r="W35" i="13"/>
  <c r="W32" i="13"/>
  <c r="AB35" i="3"/>
  <c r="AF35" i="17"/>
  <c r="AG35" i="17"/>
  <c r="X35" i="30"/>
  <c r="AA35" i="30"/>
  <c r="Y35" i="30"/>
  <c r="AC32" i="17"/>
  <c r="AB32" i="17"/>
  <c r="AE32" i="17"/>
  <c r="AA35" i="15"/>
  <c r="Y35" i="15"/>
  <c r="X35" i="15"/>
  <c r="AG33" i="17"/>
  <c r="AF33" i="17"/>
  <c r="AC34" i="15"/>
  <c r="AB34" i="15"/>
  <c r="AB35" i="7"/>
  <c r="AC35" i="7"/>
  <c r="AE35" i="7"/>
  <c r="AG36" i="27"/>
  <c r="AF36" i="27"/>
  <c r="AI36" i="27"/>
  <c r="Y34" i="3"/>
  <c r="X34" i="3"/>
  <c r="AC34" i="30"/>
  <c r="AI35" i="27"/>
  <c r="AI33" i="27"/>
  <c r="Y35" i="9"/>
  <c r="AA35" i="9"/>
  <c r="X35" i="9"/>
  <c r="AG34" i="17"/>
  <c r="AF34" i="17"/>
  <c r="AI34" i="17"/>
  <c r="AB34" i="9"/>
  <c r="AC34" i="9"/>
  <c r="AA37" i="3"/>
  <c r="X37" i="3"/>
  <c r="Y37" i="3"/>
  <c r="AB33" i="15"/>
  <c r="AC33" i="15"/>
  <c r="AB36" i="17"/>
  <c r="AE36" i="17"/>
  <c r="AC36" i="17"/>
  <c r="AB33" i="30"/>
  <c r="AC33" i="30"/>
  <c r="X32" i="9"/>
  <c r="Y32" i="9"/>
  <c r="AB33" i="9"/>
  <c r="AC36" i="3"/>
  <c r="AB36" i="3"/>
  <c r="X32" i="30"/>
  <c r="Y32" i="30"/>
  <c r="AA32" i="7"/>
  <c r="AA36" i="7"/>
  <c r="AI32" i="27"/>
  <c r="AF32" i="27"/>
  <c r="AG32" i="27"/>
  <c r="AE34" i="7"/>
  <c r="AE33" i="7"/>
  <c r="Y32" i="15"/>
  <c r="X32" i="15"/>
  <c r="AM34" i="27"/>
  <c r="AJ34" i="27"/>
  <c r="AK34" i="27"/>
  <c r="AC33" i="9"/>
  <c r="W32" i="5" l="1"/>
  <c r="AB33" i="5" s="1"/>
  <c r="Y34" i="5"/>
  <c r="X34" i="5"/>
  <c r="AE35" i="3"/>
  <c r="AA36" i="10"/>
  <c r="AA32" i="10"/>
  <c r="AE33" i="10"/>
  <c r="AE34" i="10"/>
  <c r="AE35" i="10"/>
  <c r="AC35" i="10"/>
  <c r="AB35" i="10"/>
  <c r="AA35" i="13"/>
  <c r="Y35" i="13"/>
  <c r="X35" i="13"/>
  <c r="AC34" i="13"/>
  <c r="AB34" i="13"/>
  <c r="AC33" i="13"/>
  <c r="Y32" i="13"/>
  <c r="X32" i="13"/>
  <c r="AB33" i="13"/>
  <c r="AE36" i="3"/>
  <c r="AI36" i="3" s="1"/>
  <c r="AA35" i="5"/>
  <c r="Y35" i="5"/>
  <c r="X35" i="5"/>
  <c r="AA32" i="15"/>
  <c r="AA36" i="15"/>
  <c r="AE34" i="30"/>
  <c r="AE33" i="30"/>
  <c r="AM35" i="27"/>
  <c r="AJ35" i="27"/>
  <c r="AK35" i="27"/>
  <c r="AI35" i="17"/>
  <c r="AI33" i="17"/>
  <c r="AC35" i="15"/>
  <c r="AE35" i="15"/>
  <c r="AB35" i="15"/>
  <c r="AJ34" i="17"/>
  <c r="AM34" i="17"/>
  <c r="AK34" i="17"/>
  <c r="AC35" i="9"/>
  <c r="AB35" i="9"/>
  <c r="AE35" i="9"/>
  <c r="AG32" i="17"/>
  <c r="AF32" i="17"/>
  <c r="AI32" i="17"/>
  <c r="AB35" i="30"/>
  <c r="AE35" i="30"/>
  <c r="AC35" i="30"/>
  <c r="AF34" i="7"/>
  <c r="AG34" i="7"/>
  <c r="AI34" i="7"/>
  <c r="AB32" i="7"/>
  <c r="AE32" i="7"/>
  <c r="AC32" i="7"/>
  <c r="AJ33" i="27"/>
  <c r="AK33" i="27"/>
  <c r="AE34" i="9"/>
  <c r="AE33" i="9"/>
  <c r="AC37" i="3"/>
  <c r="AB37" i="3"/>
  <c r="AE37" i="3"/>
  <c r="AO34" i="27"/>
  <c r="AN34" i="27"/>
  <c r="AE34" i="15"/>
  <c r="AE33" i="15"/>
  <c r="AG35" i="7"/>
  <c r="AF35" i="7"/>
  <c r="AF33" i="7"/>
  <c r="AG33" i="7"/>
  <c r="AM32" i="27"/>
  <c r="AK32" i="27"/>
  <c r="AJ32" i="27"/>
  <c r="AC36" i="7"/>
  <c r="AB36" i="7"/>
  <c r="AE36" i="7"/>
  <c r="AA36" i="30"/>
  <c r="AA32" i="30"/>
  <c r="AA36" i="9"/>
  <c r="AA32" i="9"/>
  <c r="AI36" i="17"/>
  <c r="AG36" i="17"/>
  <c r="AF36" i="17"/>
  <c r="AA34" i="3"/>
  <c r="AA38" i="3"/>
  <c r="AJ36" i="27"/>
  <c r="AK36" i="27"/>
  <c r="X32" i="5" l="1"/>
  <c r="AB34" i="5"/>
  <c r="AC33" i="5"/>
  <c r="Y32" i="5"/>
  <c r="AC34" i="5"/>
  <c r="AF33" i="10"/>
  <c r="AG33" i="10"/>
  <c r="AC32" i="10"/>
  <c r="AE32" i="10"/>
  <c r="AB32" i="10"/>
  <c r="AG35" i="10"/>
  <c r="AF35" i="10"/>
  <c r="AB36" i="10"/>
  <c r="AC36" i="10"/>
  <c r="AE36" i="10"/>
  <c r="AG34" i="10"/>
  <c r="AF34" i="10"/>
  <c r="AI34" i="10"/>
  <c r="AA36" i="13"/>
  <c r="AA32" i="13"/>
  <c r="AE34" i="13"/>
  <c r="AE33" i="13"/>
  <c r="AB35" i="13"/>
  <c r="AE35" i="13"/>
  <c r="AC35" i="13"/>
  <c r="AB35" i="5"/>
  <c r="AE35" i="5"/>
  <c r="AC35" i="5"/>
  <c r="AC34" i="3"/>
  <c r="AB34" i="3"/>
  <c r="AE34" i="3"/>
  <c r="AI34" i="9"/>
  <c r="AF34" i="9"/>
  <c r="AG34" i="9"/>
  <c r="AC32" i="15"/>
  <c r="AE32" i="15"/>
  <c r="AB32" i="15"/>
  <c r="AB36" i="9"/>
  <c r="AE36" i="9"/>
  <c r="AC36" i="9"/>
  <c r="AK33" i="17"/>
  <c r="AJ33" i="17"/>
  <c r="AF33" i="30"/>
  <c r="AG33" i="30"/>
  <c r="AF36" i="3"/>
  <c r="AG34" i="15"/>
  <c r="AI34" i="15"/>
  <c r="AF34" i="15"/>
  <c r="AJ34" i="7"/>
  <c r="AK34" i="7"/>
  <c r="AM34" i="7"/>
  <c r="AF35" i="30"/>
  <c r="AG35" i="30"/>
  <c r="AG35" i="3"/>
  <c r="AJ35" i="17"/>
  <c r="AK35" i="17"/>
  <c r="AM35" i="17"/>
  <c r="AF34" i="30"/>
  <c r="AI34" i="30"/>
  <c r="AG34" i="30"/>
  <c r="AM36" i="3"/>
  <c r="AE32" i="9"/>
  <c r="AB32" i="9"/>
  <c r="AC32" i="9"/>
  <c r="AF36" i="7"/>
  <c r="AG36" i="7"/>
  <c r="AI36" i="7"/>
  <c r="AG37" i="3"/>
  <c r="AF37" i="3"/>
  <c r="AF32" i="7"/>
  <c r="AG32" i="7"/>
  <c r="AI32" i="7"/>
  <c r="AJ32" i="17"/>
  <c r="AM32" i="17"/>
  <c r="AK32" i="17"/>
  <c r="AN32" i="27"/>
  <c r="AO32" i="27"/>
  <c r="AQ32" i="27"/>
  <c r="AF33" i="15"/>
  <c r="AG33" i="15"/>
  <c r="AM36" i="27"/>
  <c r="AM33" i="27"/>
  <c r="AF35" i="3"/>
  <c r="AO35" i="27"/>
  <c r="AN35" i="27"/>
  <c r="AC32" i="30"/>
  <c r="AB32" i="30"/>
  <c r="AE32" i="30"/>
  <c r="AB38" i="3"/>
  <c r="AC38" i="3"/>
  <c r="AE38" i="3"/>
  <c r="AJ36" i="17"/>
  <c r="AK36" i="17"/>
  <c r="AE36" i="30"/>
  <c r="AC36" i="30"/>
  <c r="AB36" i="30"/>
  <c r="AI35" i="7"/>
  <c r="AI33" i="7"/>
  <c r="AF33" i="9"/>
  <c r="AG33" i="9"/>
  <c r="AG35" i="9"/>
  <c r="AF35" i="9"/>
  <c r="AN34" i="17"/>
  <c r="AO34" i="17"/>
  <c r="AF35" i="15"/>
  <c r="AG35" i="15"/>
  <c r="AE36" i="15"/>
  <c r="AB36" i="15"/>
  <c r="AC36" i="15"/>
  <c r="AG36" i="3"/>
  <c r="AA36" i="5" l="1"/>
  <c r="AE36" i="5" s="1"/>
  <c r="AE33" i="5"/>
  <c r="AA32" i="5"/>
  <c r="AG35" i="5" s="1"/>
  <c r="AE34" i="5"/>
  <c r="AI34" i="5" s="1"/>
  <c r="AM34" i="5" s="1"/>
  <c r="AK36" i="3"/>
  <c r="AF32" i="10"/>
  <c r="AI32" i="10"/>
  <c r="AG32" i="10"/>
  <c r="AJ36" i="3"/>
  <c r="AF36" i="10"/>
  <c r="AI36" i="10"/>
  <c r="AG36" i="10"/>
  <c r="AJ34" i="10"/>
  <c r="AM34" i="10"/>
  <c r="AK34" i="10"/>
  <c r="AI33" i="10"/>
  <c r="AI35" i="10"/>
  <c r="AI34" i="13"/>
  <c r="AF34" i="13"/>
  <c r="AG34" i="13"/>
  <c r="AG35" i="13"/>
  <c r="AF35" i="13"/>
  <c r="AE32" i="13"/>
  <c r="AC32" i="13"/>
  <c r="AB32" i="13"/>
  <c r="AF33" i="13"/>
  <c r="AG33" i="13"/>
  <c r="AB36" i="13"/>
  <c r="AC36" i="13"/>
  <c r="AE36" i="13"/>
  <c r="AE32" i="5"/>
  <c r="AQ34" i="27"/>
  <c r="AS34" i="27" s="1"/>
  <c r="AM35" i="7"/>
  <c r="AJ35" i="7"/>
  <c r="AK35" i="7"/>
  <c r="AI36" i="15"/>
  <c r="AF36" i="15"/>
  <c r="AG36" i="15"/>
  <c r="AI32" i="30"/>
  <c r="AF32" i="30"/>
  <c r="AG32" i="30"/>
  <c r="AI35" i="3"/>
  <c r="AI37" i="3"/>
  <c r="AM34" i="30"/>
  <c r="AK34" i="30"/>
  <c r="AJ34" i="30"/>
  <c r="AJ33" i="7"/>
  <c r="AK33" i="7"/>
  <c r="AF36" i="30"/>
  <c r="AG36" i="30"/>
  <c r="AI36" i="30"/>
  <c r="AN36" i="27"/>
  <c r="AO36" i="27"/>
  <c r="AQ36" i="27"/>
  <c r="AI35" i="15"/>
  <c r="AI33" i="15"/>
  <c r="AK36" i="7"/>
  <c r="AJ36" i="7"/>
  <c r="AO35" i="17"/>
  <c r="AN35" i="17"/>
  <c r="AQ35" i="27"/>
  <c r="AG36" i="9"/>
  <c r="AI36" i="9"/>
  <c r="AF36" i="9"/>
  <c r="AR32" i="27"/>
  <c r="AS32" i="27"/>
  <c r="AU32" i="27"/>
  <c r="AF32" i="9"/>
  <c r="AG32" i="9"/>
  <c r="AI32" i="9"/>
  <c r="AN32" i="17"/>
  <c r="AQ32" i="17"/>
  <c r="AO32" i="17"/>
  <c r="AN34" i="7"/>
  <c r="AO34" i="7"/>
  <c r="AJ34" i="15"/>
  <c r="AM34" i="15"/>
  <c r="AK34" i="15"/>
  <c r="AI35" i="30"/>
  <c r="AI33" i="30"/>
  <c r="AI35" i="9"/>
  <c r="AI33" i="9"/>
  <c r="AG38" i="3"/>
  <c r="AF38" i="3"/>
  <c r="AI38" i="3"/>
  <c r="AN33" i="27"/>
  <c r="AQ33" i="27"/>
  <c r="AO33" i="27"/>
  <c r="AM32" i="7"/>
  <c r="AJ32" i="7"/>
  <c r="AK32" i="7"/>
  <c r="AM33" i="17"/>
  <c r="AM36" i="17"/>
  <c r="AF32" i="15"/>
  <c r="AI32" i="15"/>
  <c r="AG32" i="15"/>
  <c r="AK34" i="9"/>
  <c r="AM34" i="9"/>
  <c r="AJ34" i="9"/>
  <c r="AF34" i="3"/>
  <c r="AG34" i="3"/>
  <c r="AI34" i="3"/>
  <c r="AB36" i="5" l="1"/>
  <c r="AF36" i="5" s="1"/>
  <c r="AG33" i="5"/>
  <c r="AB32" i="5"/>
  <c r="AF32" i="5" s="1"/>
  <c r="AF35" i="5"/>
  <c r="AF33" i="5"/>
  <c r="AC36" i="5"/>
  <c r="AG36" i="5" s="1"/>
  <c r="AC32" i="5"/>
  <c r="AG32" i="5" s="1"/>
  <c r="AG34" i="5"/>
  <c r="AK34" i="5" s="1"/>
  <c r="AF34" i="5"/>
  <c r="AJ34" i="5" s="1"/>
  <c r="AR34" i="27"/>
  <c r="AN36" i="3"/>
  <c r="AK35" i="10"/>
  <c r="AM35" i="10"/>
  <c r="AJ35" i="10"/>
  <c r="AJ33" i="10"/>
  <c r="AK33" i="10"/>
  <c r="AK36" i="10"/>
  <c r="AJ36" i="10"/>
  <c r="AK32" i="10"/>
  <c r="AM32" i="10"/>
  <c r="AJ32" i="10"/>
  <c r="AN34" i="10"/>
  <c r="AO34" i="10"/>
  <c r="AG32" i="13"/>
  <c r="AI32" i="13"/>
  <c r="AF32" i="13"/>
  <c r="AF36" i="13"/>
  <c r="AI36" i="13"/>
  <c r="AG36" i="13"/>
  <c r="AI33" i="13"/>
  <c r="AI35" i="13"/>
  <c r="AK34" i="13"/>
  <c r="AM34" i="13"/>
  <c r="AJ34" i="13"/>
  <c r="AI32" i="5"/>
  <c r="AI36" i="5"/>
  <c r="AQ34" i="17"/>
  <c r="AR34" i="17" s="1"/>
  <c r="AN33" i="17"/>
  <c r="AO33" i="17"/>
  <c r="AQ33" i="17"/>
  <c r="AK32" i="9"/>
  <c r="AM32" i="9"/>
  <c r="AJ32" i="9"/>
  <c r="AO34" i="30"/>
  <c r="AN34" i="30"/>
  <c r="AM34" i="3"/>
  <c r="AK34" i="3"/>
  <c r="AJ34" i="3"/>
  <c r="AN34" i="9"/>
  <c r="AO34" i="9"/>
  <c r="AQ36" i="17"/>
  <c r="AO36" i="17"/>
  <c r="AN36" i="17"/>
  <c r="AQ32" i="7"/>
  <c r="AO32" i="7"/>
  <c r="AN32" i="7"/>
  <c r="AK38" i="3"/>
  <c r="AJ38" i="3"/>
  <c r="AM35" i="30"/>
  <c r="AK35" i="30"/>
  <c r="AJ35" i="30"/>
  <c r="AU32" i="17"/>
  <c r="AR32" i="17"/>
  <c r="AS32" i="17"/>
  <c r="AO36" i="3"/>
  <c r="AK33" i="15"/>
  <c r="AJ33" i="15"/>
  <c r="AU35" i="27"/>
  <c r="AS35" i="27"/>
  <c r="AR35" i="27"/>
  <c r="AM36" i="7"/>
  <c r="AM33" i="7"/>
  <c r="AK32" i="15"/>
  <c r="AM32" i="15"/>
  <c r="AJ32" i="15"/>
  <c r="AS33" i="27"/>
  <c r="AR33" i="27"/>
  <c r="AU33" i="27"/>
  <c r="AJ33" i="9"/>
  <c r="AK33" i="9"/>
  <c r="AO34" i="15"/>
  <c r="AN34" i="15"/>
  <c r="AW32" i="27"/>
  <c r="AY32" i="27"/>
  <c r="AV32" i="27"/>
  <c r="AR36" i="27"/>
  <c r="AS36" i="27"/>
  <c r="AQ35" i="17"/>
  <c r="AJ37" i="3"/>
  <c r="AM37" i="3"/>
  <c r="AK37" i="3"/>
  <c r="AJ32" i="30"/>
  <c r="AM32" i="30"/>
  <c r="AK32" i="30"/>
  <c r="AJ35" i="15"/>
  <c r="AM35" i="15"/>
  <c r="AK35" i="15"/>
  <c r="AJ36" i="30"/>
  <c r="AK36" i="30"/>
  <c r="AJ36" i="15"/>
  <c r="AK36" i="15"/>
  <c r="AM35" i="9"/>
  <c r="AK35" i="9"/>
  <c r="AJ35" i="9"/>
  <c r="AJ33" i="30"/>
  <c r="AK33" i="30"/>
  <c r="AJ36" i="9"/>
  <c r="AK36" i="9"/>
  <c r="AK35" i="3"/>
  <c r="AJ35" i="3"/>
  <c r="AO35" i="7"/>
  <c r="AN35" i="7"/>
  <c r="AI35" i="5" l="1"/>
  <c r="AM35" i="5" s="1"/>
  <c r="AI33" i="5"/>
  <c r="AN34" i="5" s="1"/>
  <c r="AM33" i="10"/>
  <c r="AM36" i="10"/>
  <c r="AQ34" i="7"/>
  <c r="AR34" i="7" s="1"/>
  <c r="AN35" i="10"/>
  <c r="AO35" i="10"/>
  <c r="AN32" i="10"/>
  <c r="AO32" i="10"/>
  <c r="AQ32" i="10"/>
  <c r="AN34" i="13"/>
  <c r="AO34" i="13"/>
  <c r="AK33" i="13"/>
  <c r="AJ33" i="13"/>
  <c r="AK36" i="13"/>
  <c r="AJ36" i="13"/>
  <c r="AM32" i="13"/>
  <c r="AJ32" i="13"/>
  <c r="AK32" i="13"/>
  <c r="AJ35" i="13"/>
  <c r="AK35" i="13"/>
  <c r="AM35" i="13"/>
  <c r="AS34" i="17"/>
  <c r="AK36" i="5"/>
  <c r="AJ36" i="5"/>
  <c r="AM32" i="5"/>
  <c r="AK32" i="5"/>
  <c r="AJ32" i="5"/>
  <c r="AK35" i="5"/>
  <c r="AQ35" i="7"/>
  <c r="AU35" i="7" s="1"/>
  <c r="AU34" i="27"/>
  <c r="AY34" i="27" s="1"/>
  <c r="AM33" i="30"/>
  <c r="AM36" i="30"/>
  <c r="AQ33" i="7"/>
  <c r="AN33" i="7"/>
  <c r="AO33" i="7"/>
  <c r="AM33" i="15"/>
  <c r="AM36" i="15"/>
  <c r="AO35" i="9"/>
  <c r="AN35" i="9"/>
  <c r="AN35" i="15"/>
  <c r="AO35" i="15"/>
  <c r="AU36" i="27"/>
  <c r="AM35" i="3"/>
  <c r="AM38" i="3"/>
  <c r="AR36" i="17"/>
  <c r="AS36" i="17"/>
  <c r="AO32" i="30"/>
  <c r="AN32" i="30"/>
  <c r="AQ32" i="30"/>
  <c r="AM33" i="9"/>
  <c r="AM36" i="9"/>
  <c r="AN36" i="7"/>
  <c r="AQ36" i="7"/>
  <c r="AO36" i="7"/>
  <c r="AN35" i="30"/>
  <c r="AO35" i="30"/>
  <c r="AS32" i="7"/>
  <c r="AR32" i="7"/>
  <c r="AU32" i="7"/>
  <c r="AO34" i="3"/>
  <c r="AN34" i="3"/>
  <c r="AQ34" i="3"/>
  <c r="AO32" i="9"/>
  <c r="AN32" i="9"/>
  <c r="AQ32" i="9"/>
  <c r="AU33" i="17"/>
  <c r="AS33" i="17"/>
  <c r="AR33" i="17"/>
  <c r="AO37" i="3"/>
  <c r="AN37" i="3"/>
  <c r="AV35" i="27"/>
  <c r="AW35" i="27"/>
  <c r="AR35" i="17"/>
  <c r="AS35" i="17"/>
  <c r="AU35" i="17"/>
  <c r="AZ32" i="27"/>
  <c r="F44" i="27"/>
  <c r="BA32" i="27"/>
  <c r="AV33" i="27"/>
  <c r="AW33" i="27"/>
  <c r="AY33" i="27"/>
  <c r="AO32" i="15"/>
  <c r="AN32" i="15"/>
  <c r="AQ32" i="15"/>
  <c r="AV32" i="17"/>
  <c r="AW32" i="17"/>
  <c r="AY32" i="17"/>
  <c r="AJ35" i="5" l="1"/>
  <c r="AK33" i="5"/>
  <c r="AJ33" i="5"/>
  <c r="AO34" i="5"/>
  <c r="AS34" i="7"/>
  <c r="AS35" i="7"/>
  <c r="AW35" i="7" s="1"/>
  <c r="AQ35" i="30"/>
  <c r="AR35" i="30" s="1"/>
  <c r="AQ35" i="15"/>
  <c r="AR35" i="15" s="1"/>
  <c r="AV34" i="27"/>
  <c r="AZ34" i="27" s="1"/>
  <c r="AR35" i="7"/>
  <c r="AV35" i="7" s="1"/>
  <c r="AO36" i="10"/>
  <c r="AN36" i="10"/>
  <c r="AQ36" i="10"/>
  <c r="AQ34" i="15"/>
  <c r="AS34" i="15" s="1"/>
  <c r="AN33" i="10"/>
  <c r="AQ33" i="10"/>
  <c r="AO33" i="10"/>
  <c r="AU32" i="10"/>
  <c r="AS32" i="10"/>
  <c r="AR32" i="10"/>
  <c r="AQ34" i="10"/>
  <c r="AQ35" i="10"/>
  <c r="AN35" i="13"/>
  <c r="AO35" i="13"/>
  <c r="AM33" i="13"/>
  <c r="AM36" i="13"/>
  <c r="AU36" i="17"/>
  <c r="AW36" i="17" s="1"/>
  <c r="AQ35" i="9"/>
  <c r="AS35" i="9" s="1"/>
  <c r="AQ32" i="13"/>
  <c r="AN32" i="13"/>
  <c r="AO32" i="13"/>
  <c r="AW34" i="27"/>
  <c r="BA34" i="27" s="1"/>
  <c r="AN35" i="5"/>
  <c r="AO35" i="5"/>
  <c r="AQ32" i="5"/>
  <c r="AO32" i="5"/>
  <c r="AN32" i="5"/>
  <c r="AQ34" i="30"/>
  <c r="AS34" i="30" s="1"/>
  <c r="AQ37" i="3"/>
  <c r="AQ36" i="3"/>
  <c r="AU34" i="17"/>
  <c r="AQ34" i="9"/>
  <c r="L44" i="27"/>
  <c r="K44" i="27"/>
  <c r="J44" i="27"/>
  <c r="AQ38" i="3"/>
  <c r="AN38" i="3"/>
  <c r="AO38" i="3"/>
  <c r="F46" i="27"/>
  <c r="AS36" i="7"/>
  <c r="AR36" i="7"/>
  <c r="BA32" i="17"/>
  <c r="AZ32" i="17"/>
  <c r="F44" i="17"/>
  <c r="AV32" i="7"/>
  <c r="AY32" i="7"/>
  <c r="AW32" i="7"/>
  <c r="AO36" i="9"/>
  <c r="AQ36" i="9"/>
  <c r="AN36" i="9"/>
  <c r="AR32" i="30"/>
  <c r="AU32" i="30"/>
  <c r="AS32" i="30"/>
  <c r="AQ35" i="3"/>
  <c r="AO35" i="3"/>
  <c r="AN35" i="3"/>
  <c r="AN36" i="15"/>
  <c r="AO36" i="15"/>
  <c r="AQ36" i="15"/>
  <c r="AR33" i="7"/>
  <c r="AU33" i="7"/>
  <c r="AS33" i="7"/>
  <c r="AQ36" i="30"/>
  <c r="AN36" i="30"/>
  <c r="AO36" i="30"/>
  <c r="AR32" i="15"/>
  <c r="AS32" i="15"/>
  <c r="AU32" i="15"/>
  <c r="AS32" i="9"/>
  <c r="AU32" i="9"/>
  <c r="AR32" i="9"/>
  <c r="AZ33" i="27"/>
  <c r="F45" i="27"/>
  <c r="BA33" i="27"/>
  <c r="AW35" i="17"/>
  <c r="AV35" i="17"/>
  <c r="AW33" i="17"/>
  <c r="AY33" i="17"/>
  <c r="AV33" i="17"/>
  <c r="AR34" i="3"/>
  <c r="AU34" i="3"/>
  <c r="AS34" i="3"/>
  <c r="AQ33" i="9"/>
  <c r="AN33" i="9"/>
  <c r="AO33" i="9"/>
  <c r="AW36" i="27"/>
  <c r="AV36" i="27"/>
  <c r="AQ33" i="15"/>
  <c r="AN33" i="15"/>
  <c r="AO33" i="15"/>
  <c r="AO33" i="30"/>
  <c r="AN33" i="30"/>
  <c r="AQ33" i="30"/>
  <c r="AM36" i="5" l="1"/>
  <c r="AO36" i="5" s="1"/>
  <c r="AM33" i="5"/>
  <c r="AQ33" i="5" s="1"/>
  <c r="AU35" i="30"/>
  <c r="AV35" i="30" s="1"/>
  <c r="AS35" i="30"/>
  <c r="AU35" i="15"/>
  <c r="AV35" i="15" s="1"/>
  <c r="AS35" i="15"/>
  <c r="AR35" i="9"/>
  <c r="AU35" i="9"/>
  <c r="AW35" i="9" s="1"/>
  <c r="AQ34" i="13"/>
  <c r="AR34" i="13" s="1"/>
  <c r="AR34" i="15"/>
  <c r="AU34" i="7"/>
  <c r="AY34" i="7" s="1"/>
  <c r="AV36" i="17"/>
  <c r="AY36" i="17" s="1"/>
  <c r="AU36" i="7"/>
  <c r="AV36" i="7" s="1"/>
  <c r="AR34" i="10"/>
  <c r="AS34" i="10"/>
  <c r="AS36" i="10"/>
  <c r="AR36" i="10"/>
  <c r="AU33" i="10"/>
  <c r="AS33" i="10"/>
  <c r="AR33" i="10"/>
  <c r="AR35" i="10"/>
  <c r="AS35" i="10"/>
  <c r="AU35" i="10"/>
  <c r="AW32" i="10"/>
  <c r="AY32" i="10"/>
  <c r="AV32" i="10"/>
  <c r="AO36" i="13"/>
  <c r="AQ36" i="13"/>
  <c r="AN36" i="13"/>
  <c r="AQ35" i="13"/>
  <c r="AR32" i="13"/>
  <c r="AS32" i="13"/>
  <c r="AU32" i="13"/>
  <c r="AN33" i="13"/>
  <c r="AQ33" i="13"/>
  <c r="AO33" i="13"/>
  <c r="AR34" i="30"/>
  <c r="AQ35" i="5"/>
  <c r="AU35" i="5" s="1"/>
  <c r="AY35" i="27"/>
  <c r="F47" i="27" s="1"/>
  <c r="AR32" i="5"/>
  <c r="AS32" i="5"/>
  <c r="AU32" i="5"/>
  <c r="AQ34" i="5"/>
  <c r="AY36" i="27"/>
  <c r="BA36" i="27" s="1"/>
  <c r="F45" i="17"/>
  <c r="BA33" i="17"/>
  <c r="AZ33" i="17"/>
  <c r="F44" i="7"/>
  <c r="AZ32" i="7"/>
  <c r="BA32" i="7"/>
  <c r="AR38" i="3"/>
  <c r="AS38" i="3"/>
  <c r="AR37" i="3"/>
  <c r="AS37" i="3"/>
  <c r="AU37" i="3"/>
  <c r="AU33" i="30"/>
  <c r="AS33" i="30"/>
  <c r="AR33" i="30"/>
  <c r="AY34" i="3"/>
  <c r="AV34" i="3"/>
  <c r="AW34" i="3"/>
  <c r="K45" i="27"/>
  <c r="J45" i="27"/>
  <c r="L45" i="27"/>
  <c r="AR36" i="30"/>
  <c r="AS36" i="30"/>
  <c r="AR36" i="15"/>
  <c r="AS36" i="15"/>
  <c r="AS36" i="9"/>
  <c r="AR36" i="9"/>
  <c r="K46" i="27"/>
  <c r="L46" i="27"/>
  <c r="O46" i="27"/>
  <c r="J46" i="27"/>
  <c r="M44" i="27"/>
  <c r="AS34" i="9"/>
  <c r="AR34" i="9"/>
  <c r="AW32" i="15"/>
  <c r="AY32" i="15"/>
  <c r="AV32" i="15"/>
  <c r="AR33" i="15"/>
  <c r="AS33" i="15"/>
  <c r="AU33" i="15"/>
  <c r="AW32" i="30"/>
  <c r="AV32" i="30"/>
  <c r="AY32" i="30"/>
  <c r="L44" i="17"/>
  <c r="J44" i="17"/>
  <c r="K44" i="17"/>
  <c r="AV34" i="17"/>
  <c r="AW34" i="17"/>
  <c r="AY34" i="17"/>
  <c r="AV32" i="9"/>
  <c r="AY32" i="9"/>
  <c r="AW32" i="9"/>
  <c r="AS35" i="3"/>
  <c r="AR35" i="3"/>
  <c r="AU35" i="3"/>
  <c r="AS33" i="9"/>
  <c r="AR33" i="9"/>
  <c r="AU33" i="9"/>
  <c r="AY33" i="7"/>
  <c r="AW33" i="7"/>
  <c r="AV33" i="7"/>
  <c r="AS36" i="3"/>
  <c r="AR36" i="3"/>
  <c r="AO33" i="5" l="1"/>
  <c r="AS33" i="5" s="1"/>
  <c r="AQ36" i="5"/>
  <c r="AS36" i="5" s="1"/>
  <c r="AN36" i="5"/>
  <c r="AN33" i="5"/>
  <c r="AR33" i="5" s="1"/>
  <c r="AW35" i="30"/>
  <c r="AW35" i="15"/>
  <c r="AV35" i="9"/>
  <c r="AV34" i="7"/>
  <c r="AZ34" i="7" s="1"/>
  <c r="AW34" i="7"/>
  <c r="BA34" i="7" s="1"/>
  <c r="AS35" i="5"/>
  <c r="AW35" i="5" s="1"/>
  <c r="AS34" i="13"/>
  <c r="AW36" i="7"/>
  <c r="AY35" i="7" s="1"/>
  <c r="AY35" i="17"/>
  <c r="F47" i="17" s="1"/>
  <c r="BA35" i="27"/>
  <c r="AR35" i="5"/>
  <c r="AV35" i="5" s="1"/>
  <c r="AU36" i="30"/>
  <c r="AW36" i="30" s="1"/>
  <c r="AZ35" i="27"/>
  <c r="AU34" i="30"/>
  <c r="AV34" i="30" s="1"/>
  <c r="F44" i="10"/>
  <c r="BA32" i="10"/>
  <c r="AZ32" i="10"/>
  <c r="AV35" i="10"/>
  <c r="AW35" i="10"/>
  <c r="AY33" i="10"/>
  <c r="AV33" i="10"/>
  <c r="AW33" i="10"/>
  <c r="AU34" i="10"/>
  <c r="AU36" i="10"/>
  <c r="F48" i="27"/>
  <c r="L48" i="27" s="1"/>
  <c r="AU35" i="13"/>
  <c r="AR35" i="13"/>
  <c r="AS35" i="13"/>
  <c r="AS36" i="13"/>
  <c r="AR36" i="13"/>
  <c r="AV32" i="13"/>
  <c r="AY32" i="13"/>
  <c r="AW32" i="13"/>
  <c r="AS33" i="13"/>
  <c r="AR33" i="13"/>
  <c r="AU33" i="13"/>
  <c r="AS34" i="5"/>
  <c r="AR34" i="5"/>
  <c r="AU33" i="5"/>
  <c r="AU36" i="15"/>
  <c r="AV36" i="15" s="1"/>
  <c r="AZ36" i="27"/>
  <c r="AW32" i="5"/>
  <c r="AV32" i="5"/>
  <c r="AY32" i="5"/>
  <c r="M45" i="27"/>
  <c r="O44" i="27" s="1"/>
  <c r="AY35" i="3"/>
  <c r="AW35" i="3"/>
  <c r="AV35" i="3"/>
  <c r="AW37" i="3"/>
  <c r="AV37" i="3"/>
  <c r="J45" i="17"/>
  <c r="L45" i="17"/>
  <c r="K45" i="17"/>
  <c r="AY33" i="9"/>
  <c r="AW33" i="9"/>
  <c r="AV33" i="9"/>
  <c r="AZ33" i="7"/>
  <c r="F45" i="7"/>
  <c r="BA33" i="7"/>
  <c r="F46" i="7"/>
  <c r="M44" i="17"/>
  <c r="AZ32" i="30"/>
  <c r="BA32" i="30"/>
  <c r="F44" i="30"/>
  <c r="M46" i="27"/>
  <c r="Q46" i="27" s="1"/>
  <c r="AU34" i="15"/>
  <c r="AW33" i="30"/>
  <c r="AV33" i="30"/>
  <c r="AY33" i="30"/>
  <c r="AU36" i="3"/>
  <c r="AU38" i="3"/>
  <c r="BA36" i="17"/>
  <c r="AZ36" i="17"/>
  <c r="F48" i="17"/>
  <c r="AZ32" i="9"/>
  <c r="BA32" i="9"/>
  <c r="F44" i="9"/>
  <c r="BA32" i="15"/>
  <c r="F44" i="15"/>
  <c r="AZ32" i="15"/>
  <c r="AZ34" i="3"/>
  <c r="F46" i="3"/>
  <c r="BA34" i="3"/>
  <c r="L47" i="27"/>
  <c r="O47" i="27"/>
  <c r="K47" i="27"/>
  <c r="J47" i="27"/>
  <c r="BA34" i="17"/>
  <c r="F46" i="17"/>
  <c r="AZ34" i="17"/>
  <c r="R46" i="27"/>
  <c r="P46" i="27"/>
  <c r="K44" i="7"/>
  <c r="J44" i="7"/>
  <c r="L44" i="7"/>
  <c r="AY33" i="15"/>
  <c r="AW33" i="15"/>
  <c r="AV33" i="15"/>
  <c r="AU34" i="9"/>
  <c r="AU36" i="9"/>
  <c r="AR36" i="5" l="1"/>
  <c r="AU36" i="5" s="1"/>
  <c r="AZ35" i="17"/>
  <c r="AV36" i="30"/>
  <c r="AY35" i="30" s="1"/>
  <c r="F47" i="30" s="1"/>
  <c r="BA35" i="17"/>
  <c r="AY36" i="7"/>
  <c r="AZ36" i="7" s="1"/>
  <c r="AW34" i="30"/>
  <c r="J48" i="27"/>
  <c r="F47" i="7"/>
  <c r="K47" i="7" s="1"/>
  <c r="AZ35" i="7"/>
  <c r="BA35" i="7"/>
  <c r="AY34" i="30"/>
  <c r="F46" i="30" s="1"/>
  <c r="O48" i="27"/>
  <c r="S48" i="27" s="1"/>
  <c r="K48" i="27"/>
  <c r="O45" i="27"/>
  <c r="S45" i="27" s="1"/>
  <c r="AV36" i="10"/>
  <c r="AW36" i="10"/>
  <c r="F45" i="10"/>
  <c r="AZ33" i="10"/>
  <c r="BA33" i="10"/>
  <c r="AV34" i="10"/>
  <c r="AY34" i="10"/>
  <c r="AW34" i="10"/>
  <c r="K44" i="10"/>
  <c r="J44" i="10"/>
  <c r="L44" i="10"/>
  <c r="P44" i="27"/>
  <c r="Q44" i="27"/>
  <c r="AW36" i="15"/>
  <c r="AY35" i="15" s="1"/>
  <c r="AZ35" i="15" s="1"/>
  <c r="AW33" i="13"/>
  <c r="AV33" i="13"/>
  <c r="AY33" i="13"/>
  <c r="F44" i="13"/>
  <c r="BA32" i="13"/>
  <c r="AZ32" i="13"/>
  <c r="AU34" i="13"/>
  <c r="AU36" i="13"/>
  <c r="AV35" i="13"/>
  <c r="AW35" i="13"/>
  <c r="R44" i="27"/>
  <c r="AZ32" i="5"/>
  <c r="F44" i="5"/>
  <c r="BA32" i="5"/>
  <c r="AW33" i="5"/>
  <c r="AY33" i="5"/>
  <c r="AV33" i="5"/>
  <c r="M45" i="17"/>
  <c r="O45" i="17" s="1"/>
  <c r="L46" i="17"/>
  <c r="K46" i="17"/>
  <c r="J46" i="17"/>
  <c r="O46" i="17"/>
  <c r="M44" i="7"/>
  <c r="M47" i="27"/>
  <c r="Q47" i="27" s="1"/>
  <c r="J46" i="3"/>
  <c r="K46" i="3"/>
  <c r="L46" i="3"/>
  <c r="O48" i="17"/>
  <c r="K48" i="17"/>
  <c r="J48" i="17"/>
  <c r="L48" i="17"/>
  <c r="AV36" i="3"/>
  <c r="AW36" i="3"/>
  <c r="AY36" i="3"/>
  <c r="AW34" i="15"/>
  <c r="AV34" i="15"/>
  <c r="AY34" i="15"/>
  <c r="P47" i="27"/>
  <c r="R47" i="27"/>
  <c r="S47" i="27"/>
  <c r="J44" i="30"/>
  <c r="K44" i="30"/>
  <c r="L44" i="30"/>
  <c r="J46" i="7"/>
  <c r="L46" i="7"/>
  <c r="K46" i="7"/>
  <c r="O46" i="7"/>
  <c r="AW36" i="9"/>
  <c r="AV36" i="9"/>
  <c r="L44" i="9"/>
  <c r="K44" i="9"/>
  <c r="J44" i="9"/>
  <c r="AZ33" i="30"/>
  <c r="F45" i="30"/>
  <c r="BA33" i="30"/>
  <c r="K47" i="17"/>
  <c r="O47" i="17"/>
  <c r="J47" i="17"/>
  <c r="L47" i="17"/>
  <c r="AY34" i="9"/>
  <c r="AV34" i="9"/>
  <c r="AW34" i="9"/>
  <c r="BA33" i="15"/>
  <c r="AZ33" i="15"/>
  <c r="F45" i="15"/>
  <c r="L44" i="15"/>
  <c r="J44" i="15"/>
  <c r="K44" i="15"/>
  <c r="AV38" i="3"/>
  <c r="AW38" i="3"/>
  <c r="J45" i="7"/>
  <c r="L45" i="7"/>
  <c r="K45" i="7"/>
  <c r="BA33" i="9"/>
  <c r="AZ33" i="9"/>
  <c r="F45" i="9"/>
  <c r="BA35" i="3"/>
  <c r="F47" i="3"/>
  <c r="AZ35" i="3"/>
  <c r="AU34" i="5" l="1"/>
  <c r="AV34" i="5" s="1"/>
  <c r="AY36" i="30"/>
  <c r="AZ36" i="30" s="1"/>
  <c r="BA34" i="30"/>
  <c r="BA36" i="7"/>
  <c r="F48" i="7"/>
  <c r="L48" i="7" s="1"/>
  <c r="R48" i="27"/>
  <c r="V48" i="27" s="1"/>
  <c r="P48" i="27"/>
  <c r="T48" i="27" s="1"/>
  <c r="BA35" i="15"/>
  <c r="M48" i="27"/>
  <c r="Q48" i="27" s="1"/>
  <c r="U48" i="27" s="1"/>
  <c r="BA35" i="30"/>
  <c r="Q45" i="27"/>
  <c r="U45" i="27" s="1"/>
  <c r="J47" i="7"/>
  <c r="P45" i="27"/>
  <c r="T45" i="27" s="1"/>
  <c r="L47" i="7"/>
  <c r="M47" i="7" s="1"/>
  <c r="R45" i="27"/>
  <c r="V45" i="27" s="1"/>
  <c r="O47" i="7"/>
  <c r="R47" i="7" s="1"/>
  <c r="AZ35" i="30"/>
  <c r="S46" i="27"/>
  <c r="W46" i="27" s="1"/>
  <c r="M44" i="15"/>
  <c r="AZ34" i="30"/>
  <c r="S44" i="27"/>
  <c r="V44" i="27" s="1"/>
  <c r="O44" i="17"/>
  <c r="R44" i="17" s="1"/>
  <c r="F47" i="15"/>
  <c r="K47" i="15" s="1"/>
  <c r="AY36" i="15"/>
  <c r="BA36" i="15" s="1"/>
  <c r="M48" i="17"/>
  <c r="Q48" i="17" s="1"/>
  <c r="M44" i="10"/>
  <c r="AY37" i="3"/>
  <c r="F49" i="3" s="1"/>
  <c r="F46" i="10"/>
  <c r="BA34" i="10"/>
  <c r="AZ34" i="10"/>
  <c r="J45" i="10"/>
  <c r="L45" i="10"/>
  <c r="K45" i="10"/>
  <c r="AY35" i="10"/>
  <c r="AY36" i="10"/>
  <c r="AV36" i="13"/>
  <c r="AW36" i="13"/>
  <c r="K44" i="13"/>
  <c r="J44" i="13"/>
  <c r="L44" i="13"/>
  <c r="BA33" i="13"/>
  <c r="F45" i="13"/>
  <c r="AZ33" i="13"/>
  <c r="AV34" i="13"/>
  <c r="AW34" i="13"/>
  <c r="AY34" i="13"/>
  <c r="BA33" i="5"/>
  <c r="F45" i="5"/>
  <c r="AZ33" i="5"/>
  <c r="AW36" i="5"/>
  <c r="AV36" i="5"/>
  <c r="AW34" i="5"/>
  <c r="K44" i="5"/>
  <c r="L44" i="5"/>
  <c r="J44" i="5"/>
  <c r="Q45" i="17"/>
  <c r="P45" i="17"/>
  <c r="R45" i="17"/>
  <c r="S45" i="17"/>
  <c r="W45" i="17" s="1"/>
  <c r="M44" i="9"/>
  <c r="AY38" i="3"/>
  <c r="AZ38" i="3" s="1"/>
  <c r="R46" i="7"/>
  <c r="P46" i="7"/>
  <c r="AZ34" i="15"/>
  <c r="F46" i="15"/>
  <c r="BA34" i="15"/>
  <c r="K45" i="30"/>
  <c r="L45" i="30"/>
  <c r="J45" i="30"/>
  <c r="M46" i="7"/>
  <c r="Q46" i="7" s="1"/>
  <c r="M44" i="30"/>
  <c r="S48" i="17"/>
  <c r="P48" i="17"/>
  <c r="R48" i="17"/>
  <c r="K46" i="30"/>
  <c r="J46" i="30"/>
  <c r="O46" i="30"/>
  <c r="L46" i="30"/>
  <c r="R46" i="17"/>
  <c r="P46" i="17"/>
  <c r="L47" i="30"/>
  <c r="O47" i="30"/>
  <c r="K47" i="30"/>
  <c r="J47" i="30"/>
  <c r="J47" i="3"/>
  <c r="L47" i="3"/>
  <c r="K47" i="3"/>
  <c r="S47" i="17"/>
  <c r="P47" i="17"/>
  <c r="R47" i="17"/>
  <c r="AY36" i="9"/>
  <c r="AY35" i="9"/>
  <c r="T47" i="27"/>
  <c r="V47" i="27"/>
  <c r="U47" i="27"/>
  <c r="J45" i="9"/>
  <c r="K45" i="9"/>
  <c r="L45" i="9"/>
  <c r="W48" i="27"/>
  <c r="M45" i="7"/>
  <c r="O45" i="7" s="1"/>
  <c r="K45" i="15"/>
  <c r="L45" i="15"/>
  <c r="J45" i="15"/>
  <c r="AZ34" i="9"/>
  <c r="BA34" i="9"/>
  <c r="F46" i="9"/>
  <c r="M47" i="17"/>
  <c r="Q47" i="17" s="1"/>
  <c r="W45" i="27"/>
  <c r="F48" i="3"/>
  <c r="BA36" i="3"/>
  <c r="AZ36" i="3"/>
  <c r="M46" i="3"/>
  <c r="M46" i="17"/>
  <c r="Q46" i="17" s="1"/>
  <c r="AY34" i="5" l="1"/>
  <c r="K48" i="7"/>
  <c r="M48" i="7" s="1"/>
  <c r="U44" i="27"/>
  <c r="F48" i="15"/>
  <c r="J48" i="15" s="1"/>
  <c r="F48" i="30"/>
  <c r="J48" i="30" s="1"/>
  <c r="BA36" i="30"/>
  <c r="J48" i="7"/>
  <c r="O48" i="7"/>
  <c r="S48" i="7" s="1"/>
  <c r="W48" i="7" s="1"/>
  <c r="BA38" i="3"/>
  <c r="Q47" i="7"/>
  <c r="V46" i="27"/>
  <c r="Z46" i="27" s="1"/>
  <c r="P47" i="7"/>
  <c r="S47" i="7"/>
  <c r="U46" i="27"/>
  <c r="Y46" i="27" s="1"/>
  <c r="AZ36" i="15"/>
  <c r="K48" i="15"/>
  <c r="T46" i="27"/>
  <c r="X46" i="27" s="1"/>
  <c r="O47" i="15"/>
  <c r="S47" i="15" s="1"/>
  <c r="T44" i="27"/>
  <c r="W44" i="27" s="1"/>
  <c r="AZ37" i="3"/>
  <c r="L47" i="15"/>
  <c r="M47" i="15" s="1"/>
  <c r="M45" i="10"/>
  <c r="O44" i="10" s="1"/>
  <c r="Q44" i="17"/>
  <c r="P44" i="17"/>
  <c r="U45" i="17"/>
  <c r="O45" i="10"/>
  <c r="Q45" i="10" s="1"/>
  <c r="T45" i="17"/>
  <c r="M44" i="5"/>
  <c r="V45" i="17"/>
  <c r="J47" i="15"/>
  <c r="M47" i="30"/>
  <c r="Q47" i="30" s="1"/>
  <c r="BA37" i="3"/>
  <c r="F50" i="3"/>
  <c r="K50" i="3" s="1"/>
  <c r="F47" i="10"/>
  <c r="BA35" i="10"/>
  <c r="AZ35" i="10"/>
  <c r="J46" i="10"/>
  <c r="O46" i="10"/>
  <c r="K46" i="10"/>
  <c r="L46" i="10"/>
  <c r="F48" i="10"/>
  <c r="AZ36" i="10"/>
  <c r="BA36" i="10"/>
  <c r="AY36" i="13"/>
  <c r="BA34" i="13"/>
  <c r="AZ34" i="13"/>
  <c r="F46" i="13"/>
  <c r="K45" i="13"/>
  <c r="J45" i="13"/>
  <c r="L45" i="13"/>
  <c r="M44" i="13"/>
  <c r="AY35" i="13"/>
  <c r="AY35" i="5"/>
  <c r="AY36" i="5"/>
  <c r="F46" i="5"/>
  <c r="BA34" i="5"/>
  <c r="AZ34" i="5"/>
  <c r="J45" i="5"/>
  <c r="L45" i="5"/>
  <c r="K45" i="5"/>
  <c r="M45" i="15"/>
  <c r="O45" i="15" s="1"/>
  <c r="R45" i="15" s="1"/>
  <c r="O44" i="7"/>
  <c r="P44" i="7" s="1"/>
  <c r="R47" i="30"/>
  <c r="S47" i="30"/>
  <c r="P47" i="30"/>
  <c r="O46" i="15"/>
  <c r="J46" i="15"/>
  <c r="K46" i="15"/>
  <c r="L46" i="15"/>
  <c r="J48" i="3"/>
  <c r="O48" i="3"/>
  <c r="K48" i="3"/>
  <c r="L48" i="3"/>
  <c r="S45" i="7"/>
  <c r="R45" i="7"/>
  <c r="P45" i="7"/>
  <c r="Q45" i="7"/>
  <c r="M45" i="9"/>
  <c r="M46" i="30"/>
  <c r="Q46" i="30" s="1"/>
  <c r="J49" i="3"/>
  <c r="O49" i="3"/>
  <c r="L49" i="3"/>
  <c r="K49" i="3"/>
  <c r="Z48" i="27"/>
  <c r="Y48" i="27"/>
  <c r="X48" i="27"/>
  <c r="X45" i="27"/>
  <c r="Z45" i="27"/>
  <c r="AA45" i="27"/>
  <c r="Y45" i="27"/>
  <c r="O46" i="9"/>
  <c r="J46" i="9"/>
  <c r="K46" i="9"/>
  <c r="L46" i="9"/>
  <c r="F47" i="9"/>
  <c r="BA35" i="9"/>
  <c r="AZ35" i="9"/>
  <c r="V48" i="17"/>
  <c r="W48" i="17"/>
  <c r="U48" i="17"/>
  <c r="T48" i="17"/>
  <c r="AA46" i="27"/>
  <c r="AA45" i="17"/>
  <c r="AZ36" i="9"/>
  <c r="F48" i="9"/>
  <c r="BA36" i="9"/>
  <c r="T47" i="17"/>
  <c r="V47" i="17"/>
  <c r="U47" i="17"/>
  <c r="M47" i="3"/>
  <c r="O46" i="3" s="1"/>
  <c r="P46" i="30"/>
  <c r="R46" i="30"/>
  <c r="M45" i="30"/>
  <c r="L48" i="15" l="1"/>
  <c r="O48" i="15"/>
  <c r="S48" i="15" s="1"/>
  <c r="W48" i="15" s="1"/>
  <c r="L48" i="30"/>
  <c r="O48" i="30"/>
  <c r="P48" i="30" s="1"/>
  <c r="K48" i="30"/>
  <c r="Q48" i="7"/>
  <c r="U48" i="7" s="1"/>
  <c r="R48" i="7"/>
  <c r="V48" i="7" s="1"/>
  <c r="P48" i="7"/>
  <c r="T48" i="7" s="1"/>
  <c r="L50" i="3"/>
  <c r="M50" i="3" s="1"/>
  <c r="P45" i="10"/>
  <c r="W47" i="27"/>
  <c r="AA47" i="27" s="1"/>
  <c r="P47" i="15"/>
  <c r="R47" i="15"/>
  <c r="O44" i="15"/>
  <c r="Q44" i="15" s="1"/>
  <c r="J50" i="3"/>
  <c r="Q47" i="15"/>
  <c r="M48" i="15"/>
  <c r="S46" i="17"/>
  <c r="V46" i="17" s="1"/>
  <c r="S44" i="17"/>
  <c r="Y45" i="17" s="1"/>
  <c r="Q45" i="15"/>
  <c r="R45" i="10"/>
  <c r="Q44" i="7"/>
  <c r="M45" i="5"/>
  <c r="O44" i="5" s="1"/>
  <c r="U47" i="7"/>
  <c r="S45" i="10"/>
  <c r="U45" i="10" s="1"/>
  <c r="P44" i="10"/>
  <c r="Q44" i="10"/>
  <c r="R44" i="10"/>
  <c r="O50" i="3"/>
  <c r="S50" i="3" s="1"/>
  <c r="K48" i="10"/>
  <c r="J48" i="10"/>
  <c r="L48" i="10"/>
  <c r="O48" i="10"/>
  <c r="M46" i="10"/>
  <c r="Q46" i="10" s="1"/>
  <c r="P45" i="15"/>
  <c r="R46" i="10"/>
  <c r="P46" i="10"/>
  <c r="J47" i="10"/>
  <c r="O47" i="10"/>
  <c r="L47" i="10"/>
  <c r="K47" i="10"/>
  <c r="V47" i="7"/>
  <c r="R44" i="7"/>
  <c r="L46" i="13"/>
  <c r="O46" i="13"/>
  <c r="K46" i="13"/>
  <c r="J46" i="13"/>
  <c r="T47" i="7"/>
  <c r="BA35" i="13"/>
  <c r="AZ35" i="13"/>
  <c r="F47" i="13"/>
  <c r="M45" i="13"/>
  <c r="O45" i="13" s="1"/>
  <c r="AZ36" i="13"/>
  <c r="BA36" i="13"/>
  <c r="F48" i="13"/>
  <c r="J46" i="5"/>
  <c r="K46" i="5"/>
  <c r="O46" i="5"/>
  <c r="L46" i="5"/>
  <c r="M49" i="3"/>
  <c r="Q49" i="3" s="1"/>
  <c r="F48" i="5"/>
  <c r="BA36" i="5"/>
  <c r="AZ36" i="5"/>
  <c r="AZ35" i="5"/>
  <c r="BA35" i="5"/>
  <c r="F47" i="5"/>
  <c r="M46" i="15"/>
  <c r="Q46" i="15" s="1"/>
  <c r="S45" i="15"/>
  <c r="W45" i="15" s="1"/>
  <c r="Q46" i="3"/>
  <c r="P46" i="3"/>
  <c r="R46" i="3"/>
  <c r="O47" i="9"/>
  <c r="J47" i="9"/>
  <c r="K47" i="9"/>
  <c r="L47" i="9"/>
  <c r="O45" i="30"/>
  <c r="O44" i="30"/>
  <c r="L48" i="9"/>
  <c r="J48" i="9"/>
  <c r="K48" i="9"/>
  <c r="O48" i="9"/>
  <c r="P46" i="9"/>
  <c r="R46" i="9"/>
  <c r="M48" i="3"/>
  <c r="Q48" i="3" s="1"/>
  <c r="O47" i="3"/>
  <c r="S49" i="3"/>
  <c r="P49" i="3"/>
  <c r="R49" i="3"/>
  <c r="W45" i="7"/>
  <c r="V45" i="7"/>
  <c r="U45" i="7"/>
  <c r="T45" i="7"/>
  <c r="R48" i="3"/>
  <c r="P48" i="3"/>
  <c r="R46" i="15"/>
  <c r="P46" i="15"/>
  <c r="AB46" i="27"/>
  <c r="AC46" i="27"/>
  <c r="AD46" i="27"/>
  <c r="Z44" i="27"/>
  <c r="X44" i="27"/>
  <c r="Y44" i="27"/>
  <c r="M46" i="9"/>
  <c r="Q46" i="9" s="1"/>
  <c r="AC45" i="27"/>
  <c r="AD45" i="27"/>
  <c r="AB45" i="27"/>
  <c r="O44" i="9"/>
  <c r="O45" i="9"/>
  <c r="P48" i="15" l="1"/>
  <c r="T48" i="15" s="1"/>
  <c r="Q48" i="15"/>
  <c r="U48" i="15" s="1"/>
  <c r="R48" i="15"/>
  <c r="V48" i="15" s="1"/>
  <c r="S48" i="30"/>
  <c r="W48" i="30" s="1"/>
  <c r="R48" i="30"/>
  <c r="M48" i="30"/>
  <c r="Q48" i="30" s="1"/>
  <c r="W46" i="17"/>
  <c r="Z46" i="17" s="1"/>
  <c r="P44" i="15"/>
  <c r="S44" i="7"/>
  <c r="V44" i="7" s="1"/>
  <c r="T47" i="15"/>
  <c r="Y47" i="27"/>
  <c r="AC47" i="27" s="1"/>
  <c r="X47" i="27"/>
  <c r="AB47" i="27" s="1"/>
  <c r="Z47" i="27"/>
  <c r="AD47" i="27" s="1"/>
  <c r="U47" i="15"/>
  <c r="V47" i="15"/>
  <c r="R44" i="15"/>
  <c r="P50" i="3"/>
  <c r="T50" i="3" s="1"/>
  <c r="U46" i="17"/>
  <c r="T46" i="17"/>
  <c r="U45" i="15"/>
  <c r="V45" i="15"/>
  <c r="P44" i="5"/>
  <c r="Q44" i="5"/>
  <c r="Z48" i="17"/>
  <c r="T44" i="17"/>
  <c r="Y48" i="17"/>
  <c r="V44" i="17"/>
  <c r="O45" i="5"/>
  <c r="R45" i="5" s="1"/>
  <c r="X48" i="17"/>
  <c r="U44" i="17"/>
  <c r="X45" i="17"/>
  <c r="Z45" i="17"/>
  <c r="W45" i="10"/>
  <c r="AA45" i="10" s="1"/>
  <c r="M47" i="10"/>
  <c r="Q47" i="10" s="1"/>
  <c r="T45" i="15"/>
  <c r="S46" i="7"/>
  <c r="W46" i="7" s="1"/>
  <c r="V45" i="10"/>
  <c r="T45" i="10"/>
  <c r="R50" i="3"/>
  <c r="V50" i="3" s="1"/>
  <c r="R44" i="5"/>
  <c r="Q50" i="3"/>
  <c r="U50" i="3" s="1"/>
  <c r="S48" i="10"/>
  <c r="R48" i="10"/>
  <c r="P48" i="10"/>
  <c r="M46" i="5"/>
  <c r="Q46" i="5" s="1"/>
  <c r="P47" i="10"/>
  <c r="R47" i="10"/>
  <c r="S47" i="10"/>
  <c r="S46" i="10"/>
  <c r="S44" i="10"/>
  <c r="M48" i="10"/>
  <c r="Q48" i="10" s="1"/>
  <c r="R45" i="13"/>
  <c r="S45" i="13"/>
  <c r="P45" i="13"/>
  <c r="Q45" i="13"/>
  <c r="O44" i="13"/>
  <c r="K48" i="13"/>
  <c r="J48" i="13"/>
  <c r="O48" i="13"/>
  <c r="L48" i="13"/>
  <c r="K47" i="13"/>
  <c r="J47" i="13"/>
  <c r="O47" i="13"/>
  <c r="L47" i="13"/>
  <c r="M46" i="13"/>
  <c r="Q46" i="13" s="1"/>
  <c r="P46" i="13"/>
  <c r="R46" i="13"/>
  <c r="K47" i="5"/>
  <c r="O47" i="5"/>
  <c r="L47" i="5"/>
  <c r="J47" i="5"/>
  <c r="P46" i="5"/>
  <c r="R46" i="5"/>
  <c r="J48" i="5"/>
  <c r="L48" i="5"/>
  <c r="O48" i="5"/>
  <c r="K48" i="5"/>
  <c r="V47" i="30"/>
  <c r="M48" i="9"/>
  <c r="Q48" i="9" s="1"/>
  <c r="W50" i="3"/>
  <c r="S47" i="9"/>
  <c r="R47" i="9"/>
  <c r="P47" i="9"/>
  <c r="T47" i="30"/>
  <c r="AA45" i="7"/>
  <c r="U49" i="3"/>
  <c r="V49" i="3"/>
  <c r="T49" i="3"/>
  <c r="S47" i="3"/>
  <c r="Q47" i="3"/>
  <c r="R47" i="3"/>
  <c r="P47" i="3"/>
  <c r="AE47" i="27"/>
  <c r="S46" i="3"/>
  <c r="S48" i="3"/>
  <c r="Q45" i="9"/>
  <c r="P45" i="9"/>
  <c r="S45" i="9"/>
  <c r="R45" i="9"/>
  <c r="AE46" i="27"/>
  <c r="AE45" i="27"/>
  <c r="R48" i="9"/>
  <c r="P48" i="9"/>
  <c r="S48" i="9"/>
  <c r="P44" i="9"/>
  <c r="R44" i="9"/>
  <c r="Q44" i="9"/>
  <c r="P44" i="30"/>
  <c r="R44" i="30"/>
  <c r="Q44" i="30"/>
  <c r="AA48" i="27"/>
  <c r="AA44" i="27"/>
  <c r="AA45" i="15"/>
  <c r="P45" i="30"/>
  <c r="S45" i="30"/>
  <c r="Q45" i="30"/>
  <c r="R45" i="30"/>
  <c r="U47" i="30"/>
  <c r="M47" i="9"/>
  <c r="Q47" i="9" s="1"/>
  <c r="V48" i="30" l="1"/>
  <c r="T48" i="30"/>
  <c r="U48" i="30"/>
  <c r="AA46" i="17"/>
  <c r="S44" i="15"/>
  <c r="V44" i="15" s="1"/>
  <c r="S46" i="15"/>
  <c r="U46" i="15" s="1"/>
  <c r="X46" i="17"/>
  <c r="Y46" i="17"/>
  <c r="U44" i="7"/>
  <c r="X45" i="7"/>
  <c r="Y45" i="7"/>
  <c r="T44" i="7"/>
  <c r="Z45" i="7"/>
  <c r="T46" i="7"/>
  <c r="X46" i="7" s="1"/>
  <c r="W44" i="17"/>
  <c r="X44" i="17" s="1"/>
  <c r="W47" i="17"/>
  <c r="Y47" i="17" s="1"/>
  <c r="X45" i="10"/>
  <c r="Y45" i="10"/>
  <c r="Z45" i="10"/>
  <c r="Z48" i="7"/>
  <c r="S45" i="5"/>
  <c r="V45" i="5" s="1"/>
  <c r="Y48" i="7"/>
  <c r="V46" i="7"/>
  <c r="Z46" i="7" s="1"/>
  <c r="Q45" i="5"/>
  <c r="U46" i="7"/>
  <c r="Y46" i="7" s="1"/>
  <c r="X48" i="7"/>
  <c r="P45" i="5"/>
  <c r="M47" i="13"/>
  <c r="Q47" i="13" s="1"/>
  <c r="M48" i="13"/>
  <c r="Q48" i="13" s="1"/>
  <c r="M47" i="5"/>
  <c r="Q47" i="5" s="1"/>
  <c r="V47" i="10"/>
  <c r="T47" i="10"/>
  <c r="U47" i="10"/>
  <c r="S46" i="5"/>
  <c r="V46" i="5" s="1"/>
  <c r="V44" i="10"/>
  <c r="U44" i="10"/>
  <c r="T44" i="10"/>
  <c r="U46" i="10"/>
  <c r="W46" i="10"/>
  <c r="V46" i="10"/>
  <c r="T46" i="10"/>
  <c r="T48" i="10"/>
  <c r="V48" i="10"/>
  <c r="U48" i="10"/>
  <c r="W48" i="10"/>
  <c r="S44" i="5"/>
  <c r="V44" i="5" s="1"/>
  <c r="W45" i="13"/>
  <c r="T45" i="13"/>
  <c r="U45" i="13"/>
  <c r="V45" i="13"/>
  <c r="M48" i="5"/>
  <c r="Q48" i="5" s="1"/>
  <c r="P47" i="13"/>
  <c r="R47" i="13"/>
  <c r="S47" i="13"/>
  <c r="P48" i="13"/>
  <c r="S48" i="13"/>
  <c r="R48" i="13"/>
  <c r="R44" i="13"/>
  <c r="Q44" i="13"/>
  <c r="P44" i="13"/>
  <c r="P48" i="5"/>
  <c r="S48" i="5"/>
  <c r="R48" i="5"/>
  <c r="R47" i="5"/>
  <c r="P47" i="5"/>
  <c r="S47" i="5"/>
  <c r="U45" i="30"/>
  <c r="V45" i="30"/>
  <c r="W45" i="30"/>
  <c r="T45" i="30"/>
  <c r="AD44" i="27"/>
  <c r="AE44" i="27"/>
  <c r="AC44" i="27"/>
  <c r="AB44" i="27"/>
  <c r="S46" i="30"/>
  <c r="S44" i="30"/>
  <c r="T48" i="3"/>
  <c r="U48" i="3"/>
  <c r="V48" i="3"/>
  <c r="W48" i="3"/>
  <c r="T46" i="3"/>
  <c r="U46" i="3"/>
  <c r="V46" i="3"/>
  <c r="S44" i="9"/>
  <c r="S46" i="9"/>
  <c r="AH45" i="27"/>
  <c r="AG45" i="27"/>
  <c r="AF45" i="27"/>
  <c r="AA46" i="7"/>
  <c r="T47" i="3"/>
  <c r="W47" i="3"/>
  <c r="U47" i="3"/>
  <c r="V47" i="3"/>
  <c r="Y50" i="3"/>
  <c r="Z50" i="3"/>
  <c r="X50" i="3"/>
  <c r="AB48" i="27"/>
  <c r="AC48" i="27"/>
  <c r="AD48" i="27"/>
  <c r="AE48" i="27"/>
  <c r="U45" i="9"/>
  <c r="T45" i="9"/>
  <c r="V45" i="9"/>
  <c r="W45" i="9"/>
  <c r="U48" i="9"/>
  <c r="W48" i="9"/>
  <c r="V48" i="9"/>
  <c r="T48" i="9"/>
  <c r="AH46" i="27"/>
  <c r="AF46" i="27"/>
  <c r="AI46" i="27"/>
  <c r="AG46" i="27"/>
  <c r="AF47" i="27"/>
  <c r="AG47" i="27"/>
  <c r="AH47" i="27"/>
  <c r="V47" i="9"/>
  <c r="U47" i="9"/>
  <c r="T47" i="9"/>
  <c r="W46" i="15" l="1"/>
  <c r="AA46" i="15" s="1"/>
  <c r="T46" i="15"/>
  <c r="V46" i="15"/>
  <c r="U46" i="5"/>
  <c r="Z48" i="15"/>
  <c r="U44" i="15"/>
  <c r="T44" i="15"/>
  <c r="Y48" i="15"/>
  <c r="Z45" i="15"/>
  <c r="X48" i="15"/>
  <c r="Y45" i="15"/>
  <c r="X45" i="15"/>
  <c r="W44" i="7"/>
  <c r="AD45" i="7" s="1"/>
  <c r="W47" i="7"/>
  <c r="X47" i="7" s="1"/>
  <c r="Z44" i="17"/>
  <c r="AD46" i="17"/>
  <c r="AD45" i="17"/>
  <c r="AB46" i="17"/>
  <c r="AB45" i="17"/>
  <c r="Y44" i="17"/>
  <c r="AC46" i="17"/>
  <c r="AC45" i="17"/>
  <c r="AA47" i="17"/>
  <c r="AE47" i="17" s="1"/>
  <c r="Z47" i="17"/>
  <c r="X47" i="17"/>
  <c r="U45" i="5"/>
  <c r="T45" i="5"/>
  <c r="W45" i="5"/>
  <c r="AA45" i="5" s="1"/>
  <c r="W46" i="5"/>
  <c r="U44" i="5"/>
  <c r="T46" i="5"/>
  <c r="T44" i="5"/>
  <c r="Z48" i="10"/>
  <c r="Y48" i="10"/>
  <c r="X48" i="10"/>
  <c r="W44" i="10"/>
  <c r="W47" i="10"/>
  <c r="X46" i="10"/>
  <c r="Y46" i="10"/>
  <c r="Z46" i="10"/>
  <c r="AA46" i="10"/>
  <c r="S46" i="13"/>
  <c r="S44" i="13"/>
  <c r="X45" i="13" s="1"/>
  <c r="U48" i="13"/>
  <c r="T48" i="13"/>
  <c r="V48" i="13"/>
  <c r="W48" i="13"/>
  <c r="V47" i="13"/>
  <c r="T47" i="13"/>
  <c r="U47" i="13"/>
  <c r="AA45" i="13"/>
  <c r="V47" i="5"/>
  <c r="U47" i="5"/>
  <c r="T47" i="5"/>
  <c r="T48" i="5"/>
  <c r="U48" i="5"/>
  <c r="W48" i="5"/>
  <c r="V48" i="5"/>
  <c r="AA45" i="9"/>
  <c r="Z45" i="9"/>
  <c r="X45" i="9"/>
  <c r="Y45" i="9"/>
  <c r="AI45" i="27"/>
  <c r="AI47" i="27"/>
  <c r="W46" i="9"/>
  <c r="T46" i="9"/>
  <c r="U46" i="9"/>
  <c r="V46" i="9"/>
  <c r="AK46" i="27"/>
  <c r="AL46" i="27"/>
  <c r="AM46" i="27"/>
  <c r="AJ46" i="27"/>
  <c r="AF48" i="27"/>
  <c r="AH48" i="27"/>
  <c r="AI48" i="27"/>
  <c r="AG48" i="27"/>
  <c r="Y46" i="15"/>
  <c r="W46" i="3"/>
  <c r="W49" i="3"/>
  <c r="W46" i="30"/>
  <c r="V46" i="30"/>
  <c r="T46" i="30"/>
  <c r="U46" i="30"/>
  <c r="Y47" i="3"/>
  <c r="Z47" i="3"/>
  <c r="AA47" i="3"/>
  <c r="X47" i="3"/>
  <c r="V44" i="9"/>
  <c r="T44" i="9"/>
  <c r="U44" i="9"/>
  <c r="Z45" i="30"/>
  <c r="X45" i="30"/>
  <c r="AA45" i="30"/>
  <c r="Y45" i="30"/>
  <c r="Y48" i="9"/>
  <c r="X48" i="9"/>
  <c r="Z48" i="9"/>
  <c r="X48" i="3"/>
  <c r="Y48" i="3"/>
  <c r="Z48" i="3"/>
  <c r="AA48" i="3"/>
  <c r="T44" i="30"/>
  <c r="V44" i="30"/>
  <c r="U44" i="30"/>
  <c r="Y48" i="30"/>
  <c r="X48" i="30"/>
  <c r="Z48" i="30"/>
  <c r="AF44" i="27"/>
  <c r="AG44" i="27"/>
  <c r="AH44" i="27"/>
  <c r="AI44" i="27"/>
  <c r="AC45" i="7" l="1"/>
  <c r="AB46" i="7"/>
  <c r="Z46" i="15"/>
  <c r="X46" i="15"/>
  <c r="W47" i="15"/>
  <c r="Z47" i="15" s="1"/>
  <c r="AA47" i="7"/>
  <c r="AE47" i="7" s="1"/>
  <c r="W44" i="15"/>
  <c r="AC45" i="15" s="1"/>
  <c r="Z44" i="7"/>
  <c r="AC46" i="7"/>
  <c r="AB45" i="7"/>
  <c r="X44" i="7"/>
  <c r="AD46" i="7"/>
  <c r="Y44" i="7"/>
  <c r="Y46" i="5"/>
  <c r="AC47" i="17"/>
  <c r="Z47" i="7"/>
  <c r="Y47" i="7"/>
  <c r="AD47" i="17"/>
  <c r="AA44" i="17"/>
  <c r="AD44" i="17" s="1"/>
  <c r="AA48" i="17"/>
  <c r="AB48" i="17" s="1"/>
  <c r="AE46" i="17"/>
  <c r="AI46" i="17" s="1"/>
  <c r="AB47" i="17"/>
  <c r="AE45" i="17"/>
  <c r="Y45" i="5"/>
  <c r="Z45" i="5"/>
  <c r="X45" i="5"/>
  <c r="Z44" i="15"/>
  <c r="AA46" i="5"/>
  <c r="Z46" i="5"/>
  <c r="Z45" i="13"/>
  <c r="X46" i="5"/>
  <c r="Y45" i="13"/>
  <c r="W44" i="5"/>
  <c r="AB45" i="10"/>
  <c r="AC45" i="10"/>
  <c r="X44" i="10"/>
  <c r="Y44" i="10"/>
  <c r="AD45" i="10"/>
  <c r="Z44" i="10"/>
  <c r="AD46" i="10"/>
  <c r="AB46" i="10"/>
  <c r="AC46" i="10"/>
  <c r="X47" i="10"/>
  <c r="Y47" i="10"/>
  <c r="Z47" i="10"/>
  <c r="AA47" i="10"/>
  <c r="Y48" i="13"/>
  <c r="X48" i="13"/>
  <c r="Z48" i="13"/>
  <c r="V44" i="13"/>
  <c r="U44" i="13"/>
  <c r="T44" i="13"/>
  <c r="W46" i="13"/>
  <c r="T46" i="13"/>
  <c r="U46" i="13"/>
  <c r="V46" i="13"/>
  <c r="X44" i="5"/>
  <c r="X48" i="5"/>
  <c r="Y48" i="5"/>
  <c r="Z48" i="5"/>
  <c r="W47" i="5"/>
  <c r="AD48" i="3"/>
  <c r="AC48" i="3"/>
  <c r="AB48" i="3"/>
  <c r="Y46" i="30"/>
  <c r="Z46" i="30"/>
  <c r="X46" i="30"/>
  <c r="AA46" i="30"/>
  <c r="Z46" i="3"/>
  <c r="X46" i="3"/>
  <c r="Y46" i="3"/>
  <c r="W44" i="30"/>
  <c r="AC45" i="30" s="1"/>
  <c r="W47" i="30"/>
  <c r="AC47" i="3"/>
  <c r="AB47" i="3"/>
  <c r="AD47" i="3"/>
  <c r="AJ48" i="27"/>
  <c r="AL48" i="27"/>
  <c r="AK48" i="27"/>
  <c r="AN46" i="27"/>
  <c r="AP46" i="27"/>
  <c r="AO46" i="27"/>
  <c r="AL45" i="27"/>
  <c r="AK45" i="27"/>
  <c r="AJ45" i="27"/>
  <c r="W47" i="9"/>
  <c r="W44" i="9"/>
  <c r="AD45" i="9" s="1"/>
  <c r="AA49" i="3"/>
  <c r="X49" i="3"/>
  <c r="Y49" i="3"/>
  <c r="Z49" i="3"/>
  <c r="X46" i="9"/>
  <c r="Z46" i="9"/>
  <c r="Y46" i="9"/>
  <c r="AA46" i="9"/>
  <c r="AL44" i="27"/>
  <c r="AM44" i="27"/>
  <c r="AJ44" i="27"/>
  <c r="AK44" i="27"/>
  <c r="AK47" i="27"/>
  <c r="AM47" i="27"/>
  <c r="AL47" i="27"/>
  <c r="AJ47" i="27"/>
  <c r="AG45" i="17" l="1"/>
  <c r="X47" i="15"/>
  <c r="AB46" i="15"/>
  <c r="AD45" i="15"/>
  <c r="Y47" i="15"/>
  <c r="AB47" i="7"/>
  <c r="AC45" i="5"/>
  <c r="AD47" i="7"/>
  <c r="AC47" i="7"/>
  <c r="AA47" i="15"/>
  <c r="AE47" i="15" s="1"/>
  <c r="AD46" i="15"/>
  <c r="AB45" i="15"/>
  <c r="Y44" i="15"/>
  <c r="AC46" i="15"/>
  <c r="X44" i="15"/>
  <c r="AE46" i="7"/>
  <c r="AI46" i="7" s="1"/>
  <c r="AE45" i="7"/>
  <c r="AA44" i="7"/>
  <c r="AB44" i="7" s="1"/>
  <c r="AA48" i="7"/>
  <c r="AD48" i="7" s="1"/>
  <c r="AH47" i="17"/>
  <c r="AB44" i="17"/>
  <c r="AG47" i="17"/>
  <c r="AE44" i="17"/>
  <c r="AI44" i="17" s="1"/>
  <c r="AC44" i="17"/>
  <c r="AF47" i="17"/>
  <c r="AG46" i="17"/>
  <c r="AH46" i="17"/>
  <c r="AF46" i="17"/>
  <c r="AC48" i="17"/>
  <c r="AD48" i="17"/>
  <c r="AE48" i="17"/>
  <c r="AI48" i="17" s="1"/>
  <c r="AF45" i="17"/>
  <c r="AH45" i="17"/>
  <c r="Z44" i="5"/>
  <c r="AB45" i="5"/>
  <c r="AB46" i="5"/>
  <c r="AC46" i="5"/>
  <c r="AD45" i="5"/>
  <c r="Y44" i="5"/>
  <c r="AD46" i="5"/>
  <c r="W44" i="13"/>
  <c r="AC45" i="13" s="1"/>
  <c r="AA44" i="10"/>
  <c r="AA48" i="10"/>
  <c r="AE47" i="10"/>
  <c r="AB47" i="10"/>
  <c r="AD47" i="10"/>
  <c r="AC47" i="10"/>
  <c r="AE45" i="10"/>
  <c r="AE46" i="10"/>
  <c r="X46" i="13"/>
  <c r="AA46" i="13"/>
  <c r="Y46" i="13"/>
  <c r="Z46" i="13"/>
  <c r="W47" i="13"/>
  <c r="AA47" i="5"/>
  <c r="Y47" i="5"/>
  <c r="X47" i="5"/>
  <c r="Z47" i="5"/>
  <c r="AB45" i="9"/>
  <c r="AA47" i="30"/>
  <c r="Y47" i="30"/>
  <c r="Z47" i="30"/>
  <c r="X47" i="30"/>
  <c r="AC46" i="9"/>
  <c r="AB46" i="9"/>
  <c r="AD46" i="9"/>
  <c r="AM46" i="17"/>
  <c r="AD49" i="3"/>
  <c r="AC49" i="3"/>
  <c r="AB49" i="3"/>
  <c r="AE49" i="3"/>
  <c r="AC46" i="30"/>
  <c r="AD46" i="30"/>
  <c r="AB46" i="30"/>
  <c r="X47" i="9"/>
  <c r="Z47" i="9"/>
  <c r="Y47" i="9"/>
  <c r="AA47" i="9"/>
  <c r="AA50" i="3"/>
  <c r="AA46" i="3"/>
  <c r="X44" i="30"/>
  <c r="Y44" i="30"/>
  <c r="Z44" i="30"/>
  <c r="AD45" i="30"/>
  <c r="AN47" i="27"/>
  <c r="AP47" i="27"/>
  <c r="AO47" i="27"/>
  <c r="AO44" i="27"/>
  <c r="AN44" i="27"/>
  <c r="AP44" i="27"/>
  <c r="AQ44" i="27"/>
  <c r="AB45" i="30"/>
  <c r="Z44" i="9"/>
  <c r="X44" i="9"/>
  <c r="Y44" i="9"/>
  <c r="AM45" i="27"/>
  <c r="AM48" i="27"/>
  <c r="AE47" i="3"/>
  <c r="AE48" i="3"/>
  <c r="AC45" i="9"/>
  <c r="AB47" i="15" l="1"/>
  <c r="AG47" i="7"/>
  <c r="AF47" i="7"/>
  <c r="AE44" i="7"/>
  <c r="AI44" i="7" s="1"/>
  <c r="AE46" i="15"/>
  <c r="AC47" i="15"/>
  <c r="AD47" i="15"/>
  <c r="AA44" i="15"/>
  <c r="AB44" i="15" s="1"/>
  <c r="AE45" i="15"/>
  <c r="AH47" i="7"/>
  <c r="AC44" i="7"/>
  <c r="AD44" i="7"/>
  <c r="AF46" i="7"/>
  <c r="AA48" i="15"/>
  <c r="AD48" i="15" s="1"/>
  <c r="AC48" i="7"/>
  <c r="AG46" i="7"/>
  <c r="AE48" i="7"/>
  <c r="AH48" i="7" s="1"/>
  <c r="AB48" i="7"/>
  <c r="AH46" i="7"/>
  <c r="AH45" i="7"/>
  <c r="AF45" i="7"/>
  <c r="AG45" i="7"/>
  <c r="AJ46" i="17"/>
  <c r="AF48" i="17"/>
  <c r="AJ48" i="17" s="1"/>
  <c r="AL46" i="17"/>
  <c r="AF44" i="17"/>
  <c r="AJ44" i="17" s="1"/>
  <c r="AH44" i="17"/>
  <c r="AL44" i="17" s="1"/>
  <c r="AK46" i="17"/>
  <c r="AG44" i="17"/>
  <c r="AK44" i="17" s="1"/>
  <c r="AA44" i="5"/>
  <c r="AE44" i="5" s="1"/>
  <c r="AH48" i="17"/>
  <c r="AL48" i="17" s="1"/>
  <c r="AG48" i="17"/>
  <c r="AK48" i="17" s="1"/>
  <c r="AI45" i="17"/>
  <c r="AK45" i="17" s="1"/>
  <c r="AI47" i="17"/>
  <c r="AK47" i="17" s="1"/>
  <c r="AA48" i="5"/>
  <c r="AE48" i="5" s="1"/>
  <c r="Y44" i="13"/>
  <c r="AD45" i="13"/>
  <c r="AB45" i="13"/>
  <c r="X44" i="13"/>
  <c r="AE46" i="5"/>
  <c r="AE45" i="5"/>
  <c r="Z44" i="13"/>
  <c r="AE46" i="9"/>
  <c r="AI46" i="9" s="1"/>
  <c r="AF46" i="10"/>
  <c r="AI46" i="10"/>
  <c r="AH46" i="10"/>
  <c r="AG46" i="10"/>
  <c r="AF45" i="10"/>
  <c r="AG45" i="10"/>
  <c r="AH45" i="10"/>
  <c r="AF47" i="10"/>
  <c r="AG47" i="10"/>
  <c r="AH47" i="10"/>
  <c r="AD48" i="10"/>
  <c r="AC48" i="10"/>
  <c r="AE48" i="10"/>
  <c r="AB48" i="10"/>
  <c r="AC44" i="10"/>
  <c r="AB44" i="10"/>
  <c r="AE44" i="10"/>
  <c r="AD44" i="10"/>
  <c r="AA47" i="13"/>
  <c r="X47" i="13"/>
  <c r="Z47" i="13"/>
  <c r="Y47" i="13"/>
  <c r="AD46" i="13"/>
  <c r="AC46" i="13"/>
  <c r="AB46" i="13"/>
  <c r="AC47" i="5"/>
  <c r="AD47" i="5"/>
  <c r="AB47" i="5"/>
  <c r="AE47" i="5"/>
  <c r="AQ46" i="27"/>
  <c r="AT46" i="27" s="1"/>
  <c r="AS44" i="27"/>
  <c r="AU44" i="27"/>
  <c r="AR44" i="27"/>
  <c r="AT44" i="27"/>
  <c r="AQ47" i="27"/>
  <c r="AB47" i="30"/>
  <c r="AD47" i="30"/>
  <c r="AC47" i="30"/>
  <c r="AE47" i="30"/>
  <c r="AA48" i="9"/>
  <c r="AA44" i="9"/>
  <c r="AE45" i="9"/>
  <c r="AI48" i="3"/>
  <c r="AH48" i="3"/>
  <c r="AG48" i="3"/>
  <c r="AF48" i="3"/>
  <c r="AO48" i="27"/>
  <c r="AN48" i="27"/>
  <c r="AQ48" i="27"/>
  <c r="AP48" i="27"/>
  <c r="AM44" i="17"/>
  <c r="AA48" i="30"/>
  <c r="AA44" i="30"/>
  <c r="AE46" i="3"/>
  <c r="AC46" i="3"/>
  <c r="AD46" i="3"/>
  <c r="AB46" i="3"/>
  <c r="AD47" i="9"/>
  <c r="AC47" i="9"/>
  <c r="AB47" i="9"/>
  <c r="AE47" i="9"/>
  <c r="AH47" i="3"/>
  <c r="AF47" i="3"/>
  <c r="AG47" i="3"/>
  <c r="AP45" i="27"/>
  <c r="AO45" i="27"/>
  <c r="AN45" i="27"/>
  <c r="AQ45" i="27"/>
  <c r="AE45" i="30"/>
  <c r="AE46" i="30"/>
  <c r="AB50" i="3"/>
  <c r="AD50" i="3"/>
  <c r="AC50" i="3"/>
  <c r="AE50" i="3"/>
  <c r="AM46" i="7"/>
  <c r="AF49" i="3"/>
  <c r="AG49" i="3"/>
  <c r="AH49" i="3"/>
  <c r="AH44" i="7" l="1"/>
  <c r="AL44" i="7" s="1"/>
  <c r="AE44" i="15"/>
  <c r="AI44" i="15" s="1"/>
  <c r="AM44" i="15" s="1"/>
  <c r="AH47" i="15"/>
  <c r="AG45" i="15"/>
  <c r="AF46" i="15"/>
  <c r="AI46" i="15"/>
  <c r="AG47" i="15"/>
  <c r="AG44" i="7"/>
  <c r="AK44" i="7" s="1"/>
  <c r="AC44" i="15"/>
  <c r="AF44" i="7"/>
  <c r="AJ44" i="7" s="1"/>
  <c r="AH46" i="15"/>
  <c r="AF47" i="15"/>
  <c r="AL46" i="7"/>
  <c r="AK46" i="7"/>
  <c r="AG46" i="15"/>
  <c r="AD44" i="15"/>
  <c r="AJ46" i="7"/>
  <c r="AF45" i="15"/>
  <c r="AH45" i="15"/>
  <c r="AI48" i="7"/>
  <c r="AL48" i="7" s="1"/>
  <c r="AB48" i="15"/>
  <c r="AC48" i="15"/>
  <c r="AE48" i="15"/>
  <c r="AH48" i="15" s="1"/>
  <c r="AG48" i="7"/>
  <c r="AK48" i="7" s="1"/>
  <c r="AF48" i="7"/>
  <c r="AI47" i="7"/>
  <c r="AK47" i="7" s="1"/>
  <c r="AI45" i="7"/>
  <c r="AL45" i="7" s="1"/>
  <c r="AB44" i="5"/>
  <c r="AF44" i="5" s="1"/>
  <c r="AD44" i="5"/>
  <c r="AH44" i="5" s="1"/>
  <c r="AC44" i="5"/>
  <c r="AG44" i="5" s="1"/>
  <c r="AF45" i="5"/>
  <c r="AJ47" i="17"/>
  <c r="AG46" i="5"/>
  <c r="AO46" i="17"/>
  <c r="AN46" i="17"/>
  <c r="AP46" i="17"/>
  <c r="AD48" i="5"/>
  <c r="AH48" i="5" s="1"/>
  <c r="AL45" i="17"/>
  <c r="AC48" i="5"/>
  <c r="AG48" i="5" s="1"/>
  <c r="AJ45" i="17"/>
  <c r="AM47" i="17"/>
  <c r="AO47" i="17" s="1"/>
  <c r="AL47" i="17"/>
  <c r="AG45" i="5"/>
  <c r="AB48" i="5"/>
  <c r="AF48" i="5" s="1"/>
  <c r="AH46" i="5"/>
  <c r="AH45" i="5"/>
  <c r="AA44" i="13"/>
  <c r="AD44" i="13" s="1"/>
  <c r="AA48" i="13"/>
  <c r="AD48" i="13" s="1"/>
  <c r="AF46" i="5"/>
  <c r="AI46" i="5"/>
  <c r="AM46" i="5" s="1"/>
  <c r="AG46" i="9"/>
  <c r="AE45" i="13"/>
  <c r="AL46" i="10"/>
  <c r="AM46" i="10"/>
  <c r="AJ46" i="10"/>
  <c r="AK46" i="10"/>
  <c r="AS46" i="27"/>
  <c r="AG44" i="10"/>
  <c r="AI44" i="10"/>
  <c r="AF44" i="10"/>
  <c r="AH44" i="10"/>
  <c r="AH48" i="10"/>
  <c r="AI48" i="10"/>
  <c r="AG48" i="10"/>
  <c r="AF48" i="10"/>
  <c r="AI45" i="10"/>
  <c r="AI47" i="10"/>
  <c r="AE46" i="13"/>
  <c r="AE47" i="13"/>
  <c r="AC47" i="13"/>
  <c r="AD47" i="13"/>
  <c r="AB47" i="13"/>
  <c r="AR46" i="27"/>
  <c r="AF47" i="5"/>
  <c r="AH47" i="5"/>
  <c r="AG47" i="5"/>
  <c r="AI44" i="5"/>
  <c r="AI48" i="5"/>
  <c r="AH46" i="9"/>
  <c r="AH45" i="30"/>
  <c r="AF45" i="30"/>
  <c r="AG45" i="30"/>
  <c r="AT48" i="27"/>
  <c r="AS48" i="27"/>
  <c r="AR48" i="27"/>
  <c r="AG46" i="3"/>
  <c r="AF46" i="3"/>
  <c r="AI46" i="3"/>
  <c r="AH46" i="3"/>
  <c r="AC44" i="9"/>
  <c r="AE44" i="9"/>
  <c r="AD44" i="9"/>
  <c r="AB44" i="9"/>
  <c r="AI49" i="3"/>
  <c r="AI47" i="3"/>
  <c r="AG47" i="9"/>
  <c r="AF47" i="9"/>
  <c r="AH47" i="9"/>
  <c r="AD44" i="30"/>
  <c r="AB44" i="30"/>
  <c r="AC44" i="30"/>
  <c r="AE44" i="30"/>
  <c r="AJ48" i="3"/>
  <c r="AK48" i="3"/>
  <c r="AL48" i="3"/>
  <c r="AM48" i="3"/>
  <c r="AH45" i="9"/>
  <c r="AF45" i="9"/>
  <c r="AG45" i="9"/>
  <c r="AD48" i="9"/>
  <c r="AE48" i="9"/>
  <c r="AC48" i="9"/>
  <c r="AB48" i="9"/>
  <c r="AR47" i="27"/>
  <c r="AU47" i="27"/>
  <c r="AT47" i="27"/>
  <c r="AS47" i="27"/>
  <c r="AF46" i="9"/>
  <c r="AV44" i="27"/>
  <c r="AX44" i="27"/>
  <c r="AW44" i="27"/>
  <c r="AY44" i="27"/>
  <c r="AR45" i="27"/>
  <c r="AU45" i="27"/>
  <c r="AS45" i="27"/>
  <c r="AT45" i="27"/>
  <c r="AM44" i="7"/>
  <c r="AI50" i="3"/>
  <c r="AG50" i="3"/>
  <c r="AH50" i="3"/>
  <c r="AF50" i="3"/>
  <c r="AF46" i="30"/>
  <c r="AH46" i="30"/>
  <c r="AG46" i="30"/>
  <c r="AI46" i="30"/>
  <c r="AE48" i="30"/>
  <c r="AB48" i="30"/>
  <c r="AC48" i="30"/>
  <c r="AD48" i="30"/>
  <c r="AN44" i="17"/>
  <c r="AO44" i="17"/>
  <c r="AP44" i="17"/>
  <c r="AQ44" i="17"/>
  <c r="AG47" i="30"/>
  <c r="AF47" i="30"/>
  <c r="AH47" i="30"/>
  <c r="AM46" i="9"/>
  <c r="AH44" i="15" l="1"/>
  <c r="AL44" i="15" s="1"/>
  <c r="AP44" i="15" s="1"/>
  <c r="AF44" i="15"/>
  <c r="AJ44" i="15" s="1"/>
  <c r="AN44" i="15" s="1"/>
  <c r="AG44" i="15"/>
  <c r="AK44" i="15" s="1"/>
  <c r="AO44" i="15" s="1"/>
  <c r="AJ46" i="15"/>
  <c r="AM46" i="15"/>
  <c r="AK46" i="15"/>
  <c r="AL46" i="15"/>
  <c r="AI48" i="15"/>
  <c r="AL48" i="15" s="1"/>
  <c r="AF48" i="15"/>
  <c r="AI47" i="15"/>
  <c r="AJ47" i="15" s="1"/>
  <c r="AI45" i="15"/>
  <c r="AJ45" i="15" s="1"/>
  <c r="AJ47" i="7"/>
  <c r="AJ48" i="7"/>
  <c r="AK45" i="7"/>
  <c r="AG48" i="15"/>
  <c r="AO46" i="7"/>
  <c r="AJ45" i="7"/>
  <c r="AL47" i="7"/>
  <c r="AM47" i="7"/>
  <c r="AO47" i="7" s="1"/>
  <c r="AP46" i="7"/>
  <c r="AN46" i="7"/>
  <c r="AM48" i="17"/>
  <c r="AP48" i="17" s="1"/>
  <c r="AN47" i="17"/>
  <c r="AP47" i="17"/>
  <c r="AM45" i="17"/>
  <c r="AO45" i="17" s="1"/>
  <c r="AB48" i="13"/>
  <c r="AE48" i="13"/>
  <c r="AH48" i="13" s="1"/>
  <c r="AK46" i="5"/>
  <c r="AB44" i="13"/>
  <c r="AE44" i="13"/>
  <c r="AH44" i="13" s="1"/>
  <c r="AC44" i="13"/>
  <c r="AG45" i="13"/>
  <c r="AK46" i="9"/>
  <c r="AJ46" i="5"/>
  <c r="AC48" i="13"/>
  <c r="AG48" i="13" s="1"/>
  <c r="AL46" i="5"/>
  <c r="AH45" i="13"/>
  <c r="AF45" i="13"/>
  <c r="AU46" i="27"/>
  <c r="AV46" i="27" s="1"/>
  <c r="AI47" i="5"/>
  <c r="AM47" i="5" s="1"/>
  <c r="AM47" i="10"/>
  <c r="AL47" i="10"/>
  <c r="AK47" i="10"/>
  <c r="AJ47" i="10"/>
  <c r="AL48" i="10"/>
  <c r="AK48" i="10"/>
  <c r="AJ48" i="10"/>
  <c r="AM44" i="10"/>
  <c r="AK44" i="10"/>
  <c r="AJ44" i="10"/>
  <c r="AL44" i="10"/>
  <c r="AJ45" i="10"/>
  <c r="AK45" i="10"/>
  <c r="AL45" i="10"/>
  <c r="AO46" i="10"/>
  <c r="AN46" i="10"/>
  <c r="AP46" i="10"/>
  <c r="AI46" i="13"/>
  <c r="AH46" i="13"/>
  <c r="AG46" i="13"/>
  <c r="AF46" i="13"/>
  <c r="AI45" i="5"/>
  <c r="AJ45" i="5" s="1"/>
  <c r="AH47" i="13"/>
  <c r="AG47" i="13"/>
  <c r="AF47" i="13"/>
  <c r="AK48" i="5"/>
  <c r="AJ48" i="5"/>
  <c r="AL48" i="5"/>
  <c r="AK44" i="5"/>
  <c r="AM44" i="5"/>
  <c r="AL44" i="5"/>
  <c r="AJ44" i="5"/>
  <c r="AU48" i="27"/>
  <c r="AV48" i="27" s="1"/>
  <c r="AP44" i="7"/>
  <c r="AQ44" i="7"/>
  <c r="AO44" i="7"/>
  <c r="AN44" i="7"/>
  <c r="AH44" i="30"/>
  <c r="AI44" i="30"/>
  <c r="AF44" i="30"/>
  <c r="AG44" i="30"/>
  <c r="AI44" i="9"/>
  <c r="AF44" i="9"/>
  <c r="AG44" i="9"/>
  <c r="AH44" i="9"/>
  <c r="AR44" i="17"/>
  <c r="AU44" i="17"/>
  <c r="AT44" i="17"/>
  <c r="AS44" i="17"/>
  <c r="AM46" i="30"/>
  <c r="AJ46" i="30"/>
  <c r="AL46" i="30"/>
  <c r="AK46" i="30"/>
  <c r="BB44" i="27"/>
  <c r="AZ44" i="27"/>
  <c r="F56" i="27"/>
  <c r="BA44" i="27"/>
  <c r="AG48" i="9"/>
  <c r="AF48" i="9"/>
  <c r="AI48" i="9"/>
  <c r="AH48" i="9"/>
  <c r="AJ50" i="3"/>
  <c r="AK50" i="3"/>
  <c r="AL50" i="3"/>
  <c r="AI45" i="9"/>
  <c r="AI47" i="9"/>
  <c r="AV47" i="27"/>
  <c r="AW47" i="27"/>
  <c r="AX47" i="27"/>
  <c r="AO48" i="3"/>
  <c r="AN48" i="3"/>
  <c r="AP48" i="3"/>
  <c r="AI47" i="30"/>
  <c r="AI45" i="30"/>
  <c r="AF48" i="30"/>
  <c r="AI48" i="30"/>
  <c r="AG48" i="30"/>
  <c r="AH48" i="30"/>
  <c r="AK49" i="3"/>
  <c r="AM49" i="3"/>
  <c r="AL49" i="3"/>
  <c r="AJ49" i="3"/>
  <c r="AL46" i="9"/>
  <c r="AJ46" i="9"/>
  <c r="AQ44" i="15"/>
  <c r="AW45" i="27"/>
  <c r="AV45" i="27"/>
  <c r="AX45" i="27"/>
  <c r="AY45" i="27"/>
  <c r="AK47" i="3"/>
  <c r="AJ47" i="3"/>
  <c r="AL47" i="3"/>
  <c r="AL46" i="3"/>
  <c r="AM46" i="3"/>
  <c r="AJ46" i="3"/>
  <c r="AK46" i="3"/>
  <c r="AK48" i="15" l="1"/>
  <c r="AM47" i="15"/>
  <c r="AN47" i="15" s="1"/>
  <c r="AK47" i="15"/>
  <c r="AL47" i="15"/>
  <c r="AP46" i="15"/>
  <c r="AL45" i="15"/>
  <c r="AJ48" i="15"/>
  <c r="AK45" i="15"/>
  <c r="AN46" i="15"/>
  <c r="AO46" i="15"/>
  <c r="AM45" i="7"/>
  <c r="AQ45" i="7" s="1"/>
  <c r="AN47" i="7"/>
  <c r="AM48" i="7"/>
  <c r="AP48" i="7" s="1"/>
  <c r="AP47" i="7"/>
  <c r="AN45" i="17"/>
  <c r="AO48" i="17"/>
  <c r="AQ48" i="17"/>
  <c r="AT48" i="17" s="1"/>
  <c r="AN48" i="17"/>
  <c r="AQ45" i="17"/>
  <c r="AR45" i="17" s="1"/>
  <c r="AQ46" i="17"/>
  <c r="AR46" i="17" s="1"/>
  <c r="AQ47" i="17"/>
  <c r="AS47" i="17" s="1"/>
  <c r="AP45" i="17"/>
  <c r="AF44" i="13"/>
  <c r="AF48" i="13"/>
  <c r="AI48" i="13"/>
  <c r="AK48" i="13" s="1"/>
  <c r="AI44" i="13"/>
  <c r="AM44" i="13" s="1"/>
  <c r="AG44" i="13"/>
  <c r="AX46" i="27"/>
  <c r="AY46" i="27"/>
  <c r="AZ46" i="27" s="1"/>
  <c r="AP46" i="5"/>
  <c r="AW46" i="27"/>
  <c r="AL47" i="5"/>
  <c r="AP47" i="5" s="1"/>
  <c r="AJ47" i="5"/>
  <c r="AN47" i="5" s="1"/>
  <c r="AK47" i="5"/>
  <c r="AO47" i="5" s="1"/>
  <c r="AK45" i="5"/>
  <c r="AI47" i="13"/>
  <c r="AL47" i="13" s="1"/>
  <c r="AN46" i="5"/>
  <c r="AI45" i="13"/>
  <c r="AK45" i="13" s="1"/>
  <c r="AM48" i="10"/>
  <c r="AM45" i="10"/>
  <c r="AN44" i="10"/>
  <c r="AP44" i="10"/>
  <c r="AQ44" i="10"/>
  <c r="AO44" i="10"/>
  <c r="AW48" i="27"/>
  <c r="AN47" i="10"/>
  <c r="AP47" i="10"/>
  <c r="AO47" i="10"/>
  <c r="AO46" i="5"/>
  <c r="AL45" i="5"/>
  <c r="AL46" i="13"/>
  <c r="AJ46" i="13"/>
  <c r="AK46" i="13"/>
  <c r="AM46" i="13"/>
  <c r="AX48" i="27"/>
  <c r="AP44" i="5"/>
  <c r="AO44" i="5"/>
  <c r="AN44" i="5"/>
  <c r="AQ44" i="5"/>
  <c r="AO46" i="9"/>
  <c r="M56" i="27"/>
  <c r="O20" i="26" s="1"/>
  <c r="H56" i="27"/>
  <c r="I20" i="26" s="1"/>
  <c r="G56" i="27"/>
  <c r="H20" i="26" s="1"/>
  <c r="G20" i="26"/>
  <c r="J56" i="27"/>
  <c r="K20" i="26" s="1"/>
  <c r="L56" i="27"/>
  <c r="M20" i="26" s="1"/>
  <c r="I56" i="27"/>
  <c r="J20" i="26" s="1"/>
  <c r="K56" i="27"/>
  <c r="L20" i="26" s="1"/>
  <c r="AN46" i="3"/>
  <c r="AQ46" i="3"/>
  <c r="AP46" i="3"/>
  <c r="AO46" i="3"/>
  <c r="AK47" i="30"/>
  <c r="AM47" i="30"/>
  <c r="AJ47" i="30"/>
  <c r="AL47" i="30"/>
  <c r="AW44" i="17"/>
  <c r="AY44" i="17"/>
  <c r="AV44" i="17"/>
  <c r="AX44" i="17"/>
  <c r="AJ45" i="9"/>
  <c r="AK45" i="9"/>
  <c r="AL45" i="9"/>
  <c r="AP46" i="9"/>
  <c r="AM47" i="3"/>
  <c r="AM50" i="3"/>
  <c r="AL45" i="30"/>
  <c r="AK45" i="30"/>
  <c r="AJ45" i="30"/>
  <c r="AJ44" i="9"/>
  <c r="AK44" i="9"/>
  <c r="AL44" i="9"/>
  <c r="AM44" i="9"/>
  <c r="AS44" i="15"/>
  <c r="AU44" i="15"/>
  <c r="AR44" i="15"/>
  <c r="AT44" i="15"/>
  <c r="BA45" i="27"/>
  <c r="AZ45" i="27"/>
  <c r="BB45" i="27"/>
  <c r="F57" i="27"/>
  <c r="AP49" i="3"/>
  <c r="AN49" i="3"/>
  <c r="AO49" i="3"/>
  <c r="AJ48" i="30"/>
  <c r="AK48" i="30"/>
  <c r="AL48" i="30"/>
  <c r="AK47" i="9"/>
  <c r="AM47" i="9"/>
  <c r="AL47" i="9"/>
  <c r="AJ47" i="9"/>
  <c r="AK48" i="9"/>
  <c r="AJ48" i="9"/>
  <c r="AL48" i="9"/>
  <c r="AP46" i="30"/>
  <c r="AN46" i="30"/>
  <c r="AO46" i="30"/>
  <c r="AN46" i="9"/>
  <c r="AK44" i="30"/>
  <c r="AJ44" i="30"/>
  <c r="AM44" i="30"/>
  <c r="AL44" i="30"/>
  <c r="AU44" i="7"/>
  <c r="AS44" i="7"/>
  <c r="AR44" i="7"/>
  <c r="AT44" i="7"/>
  <c r="AP47" i="15" l="1"/>
  <c r="AO47" i="15"/>
  <c r="AM48" i="15"/>
  <c r="AN48" i="15" s="1"/>
  <c r="AM45" i="15"/>
  <c r="AN45" i="15" s="1"/>
  <c r="AQ46" i="7"/>
  <c r="AR46" i="7" s="1"/>
  <c r="AP45" i="7"/>
  <c r="AT45" i="7" s="1"/>
  <c r="AS45" i="17"/>
  <c r="AO45" i="7"/>
  <c r="AS45" i="7" s="1"/>
  <c r="AN45" i="7"/>
  <c r="AO48" i="7"/>
  <c r="AR48" i="17"/>
  <c r="AN48" i="7"/>
  <c r="AQ48" i="7"/>
  <c r="AT46" i="17"/>
  <c r="AS48" i="17"/>
  <c r="AS46" i="17"/>
  <c r="AU45" i="17"/>
  <c r="AY45" i="17" s="1"/>
  <c r="AT45" i="17"/>
  <c r="AT47" i="17"/>
  <c r="AR47" i="17"/>
  <c r="AU47" i="17"/>
  <c r="AW47" i="17" s="1"/>
  <c r="AJ44" i="13"/>
  <c r="AN44" i="13" s="1"/>
  <c r="AL48" i="13"/>
  <c r="AJ48" i="13"/>
  <c r="AK44" i="13"/>
  <c r="AO44" i="13" s="1"/>
  <c r="AL44" i="13"/>
  <c r="AP44" i="13" s="1"/>
  <c r="BB46" i="27"/>
  <c r="F58" i="27"/>
  <c r="G58" i="27" s="1"/>
  <c r="H22" i="26" s="1"/>
  <c r="BA46" i="27"/>
  <c r="AY48" i="27"/>
  <c r="BA48" i="27" s="1"/>
  <c r="AK47" i="13"/>
  <c r="AJ47" i="13"/>
  <c r="AM47" i="13"/>
  <c r="AM48" i="5"/>
  <c r="AQ48" i="5" s="1"/>
  <c r="AM45" i="5"/>
  <c r="AQ45" i="5" s="1"/>
  <c r="AL45" i="13"/>
  <c r="AJ45" i="13"/>
  <c r="AY47" i="27"/>
  <c r="AZ47" i="27" s="1"/>
  <c r="AN45" i="10"/>
  <c r="AP45" i="10"/>
  <c r="AO45" i="10"/>
  <c r="AQ45" i="10"/>
  <c r="AQ46" i="5"/>
  <c r="AT44" i="10"/>
  <c r="AS44" i="10"/>
  <c r="AU44" i="10"/>
  <c r="AR44" i="10"/>
  <c r="AQ48" i="10"/>
  <c r="AO48" i="10"/>
  <c r="AN48" i="10"/>
  <c r="AP48" i="10"/>
  <c r="AQ47" i="10"/>
  <c r="AQ46" i="10"/>
  <c r="AP46" i="13"/>
  <c r="AO46" i="13"/>
  <c r="AN46" i="13"/>
  <c r="AQ44" i="13"/>
  <c r="AQ47" i="5"/>
  <c r="AQ49" i="3"/>
  <c r="AS49" i="3" s="1"/>
  <c r="AU44" i="5"/>
  <c r="AR44" i="5"/>
  <c r="AS44" i="5"/>
  <c r="AT44" i="5"/>
  <c r="N20" i="26"/>
  <c r="AQ48" i="3"/>
  <c r="AT48" i="3" s="1"/>
  <c r="AP50" i="3"/>
  <c r="AO50" i="3"/>
  <c r="AQ50" i="3"/>
  <c r="AN50" i="3"/>
  <c r="F56" i="17"/>
  <c r="AZ44" i="17"/>
  <c r="BB44" i="17"/>
  <c r="BA44" i="17"/>
  <c r="AQ44" i="30"/>
  <c r="AP44" i="30"/>
  <c r="AN44" i="30"/>
  <c r="AO44" i="30"/>
  <c r="AP47" i="9"/>
  <c r="AN47" i="9"/>
  <c r="AO47" i="9"/>
  <c r="AW44" i="15"/>
  <c r="AY44" i="15"/>
  <c r="AX44" i="15"/>
  <c r="AV44" i="15"/>
  <c r="AP47" i="30"/>
  <c r="AN47" i="30"/>
  <c r="AO47" i="30"/>
  <c r="AT46" i="3"/>
  <c r="AU46" i="3"/>
  <c r="AR46" i="3"/>
  <c r="AS46" i="3"/>
  <c r="AP45" i="15"/>
  <c r="AU45" i="7"/>
  <c r="AW44" i="7"/>
  <c r="AY44" i="7"/>
  <c r="AX44" i="7"/>
  <c r="AV44" i="7"/>
  <c r="G57" i="27"/>
  <c r="H21" i="26" s="1"/>
  <c r="H57" i="27"/>
  <c r="I21" i="26" s="1"/>
  <c r="M57" i="27"/>
  <c r="O21" i="26" s="1"/>
  <c r="G21" i="26"/>
  <c r="K57" i="27"/>
  <c r="L21" i="26" s="1"/>
  <c r="J57" i="27"/>
  <c r="K21" i="26" s="1"/>
  <c r="I57" i="27"/>
  <c r="J21" i="26" s="1"/>
  <c r="L57" i="27"/>
  <c r="M21" i="26" s="1"/>
  <c r="AN44" i="9"/>
  <c r="AP44" i="9"/>
  <c r="AQ44" i="9"/>
  <c r="AO44" i="9"/>
  <c r="AM45" i="30"/>
  <c r="AM48" i="30"/>
  <c r="AQ47" i="3"/>
  <c r="AO47" i="3"/>
  <c r="AN47" i="3"/>
  <c r="AP47" i="3"/>
  <c r="AM48" i="9"/>
  <c r="AM45" i="9"/>
  <c r="AQ46" i="15" l="1"/>
  <c r="AR46" i="15" s="1"/>
  <c r="AQ45" i="15"/>
  <c r="AU45" i="15" s="1"/>
  <c r="AO45" i="15"/>
  <c r="AQ47" i="15"/>
  <c r="AU47" i="15" s="1"/>
  <c r="AP48" i="15"/>
  <c r="AS48" i="7"/>
  <c r="AQ47" i="7"/>
  <c r="AT47" i="7" s="1"/>
  <c r="AO48" i="15"/>
  <c r="AQ48" i="15"/>
  <c r="AR48" i="15" s="1"/>
  <c r="AR45" i="7"/>
  <c r="AV45" i="7" s="1"/>
  <c r="AT46" i="7"/>
  <c r="AS46" i="7"/>
  <c r="AU48" i="17"/>
  <c r="AV48" i="17" s="1"/>
  <c r="AU46" i="17"/>
  <c r="AW46" i="17" s="1"/>
  <c r="AR48" i="7"/>
  <c r="AT48" i="7"/>
  <c r="AW45" i="17"/>
  <c r="BA45" i="17" s="1"/>
  <c r="AV45" i="17"/>
  <c r="AZ45" i="17" s="1"/>
  <c r="AX45" i="17"/>
  <c r="BB45" i="17" s="1"/>
  <c r="AV47" i="17"/>
  <c r="AX47" i="17"/>
  <c r="J58" i="27"/>
  <c r="K22" i="26" s="1"/>
  <c r="F60" i="27"/>
  <c r="K60" i="27" s="1"/>
  <c r="L24" i="26" s="1"/>
  <c r="M58" i="27"/>
  <c r="O22" i="26" s="1"/>
  <c r="G22" i="26"/>
  <c r="I58" i="27"/>
  <c r="J22" i="26" s="1"/>
  <c r="L58" i="27"/>
  <c r="M22" i="26" s="1"/>
  <c r="K58" i="27"/>
  <c r="L22" i="26" s="1"/>
  <c r="H58" i="27"/>
  <c r="I22" i="26" s="1"/>
  <c r="AZ48" i="27"/>
  <c r="BB48" i="27"/>
  <c r="AO48" i="5"/>
  <c r="AS48" i="5" s="1"/>
  <c r="AN48" i="5"/>
  <c r="AR48" i="5" s="1"/>
  <c r="AN45" i="5"/>
  <c r="AR45" i="5" s="1"/>
  <c r="AP45" i="5"/>
  <c r="AT45" i="5" s="1"/>
  <c r="AO45" i="5"/>
  <c r="AS45" i="5" s="1"/>
  <c r="AT46" i="5"/>
  <c r="BA47" i="27"/>
  <c r="AN47" i="13"/>
  <c r="AP48" i="5"/>
  <c r="AT48" i="5" s="1"/>
  <c r="AO47" i="13"/>
  <c r="AP47" i="13"/>
  <c r="AM45" i="13"/>
  <c r="AP45" i="13" s="1"/>
  <c r="AR46" i="5"/>
  <c r="AM48" i="13"/>
  <c r="AO48" i="13" s="1"/>
  <c r="AT49" i="3"/>
  <c r="F59" i="27"/>
  <c r="J59" i="27" s="1"/>
  <c r="K23" i="26" s="1"/>
  <c r="BB47" i="27"/>
  <c r="AU49" i="3"/>
  <c r="AQ46" i="30"/>
  <c r="AR46" i="30" s="1"/>
  <c r="AS46" i="5"/>
  <c r="AX44" i="10"/>
  <c r="AV44" i="10"/>
  <c r="AY44" i="10"/>
  <c r="AW44" i="10"/>
  <c r="AR45" i="10"/>
  <c r="AT45" i="10"/>
  <c r="AS45" i="10"/>
  <c r="AU45" i="10"/>
  <c r="AR46" i="10"/>
  <c r="AS46" i="10"/>
  <c r="AT46" i="10"/>
  <c r="AS48" i="3"/>
  <c r="AU47" i="10"/>
  <c r="AS47" i="10"/>
  <c r="AR47" i="10"/>
  <c r="AT47" i="10"/>
  <c r="AT48" i="10"/>
  <c r="AR48" i="10"/>
  <c r="AS48" i="10"/>
  <c r="AQ47" i="30"/>
  <c r="AR47" i="30" s="1"/>
  <c r="AR48" i="3"/>
  <c r="AR49" i="3"/>
  <c r="AQ46" i="9"/>
  <c r="AT46" i="9" s="1"/>
  <c r="AR44" i="13"/>
  <c r="AU44" i="13"/>
  <c r="AT44" i="13"/>
  <c r="AS44" i="13"/>
  <c r="AR47" i="5"/>
  <c r="AS47" i="5"/>
  <c r="AT47" i="5"/>
  <c r="AU47" i="5"/>
  <c r="AU45" i="5"/>
  <c r="AW44" i="5"/>
  <c r="AV44" i="5"/>
  <c r="AX44" i="5"/>
  <c r="AY44" i="5"/>
  <c r="AQ47" i="9"/>
  <c r="AS47" i="9" s="1"/>
  <c r="AQ45" i="30"/>
  <c r="AN45" i="30"/>
  <c r="AO45" i="30"/>
  <c r="AP45" i="30"/>
  <c r="N21" i="26"/>
  <c r="AP48" i="30"/>
  <c r="AN48" i="30"/>
  <c r="AQ48" i="30"/>
  <c r="AO48" i="30"/>
  <c r="AR50" i="3"/>
  <c r="AT50" i="3"/>
  <c r="AS50" i="3"/>
  <c r="AP45" i="9"/>
  <c r="AO45" i="9"/>
  <c r="AN45" i="9"/>
  <c r="AQ45" i="9"/>
  <c r="BB44" i="15"/>
  <c r="F56" i="15"/>
  <c r="AZ44" i="15"/>
  <c r="BA44" i="15"/>
  <c r="AT44" i="30"/>
  <c r="AR44" i="30"/>
  <c r="AU44" i="30"/>
  <c r="AS44" i="30"/>
  <c r="L56" i="17"/>
  <c r="M20" i="16" s="1"/>
  <c r="J56" i="17"/>
  <c r="K20" i="16" s="1"/>
  <c r="H56" i="17"/>
  <c r="I20" i="16" s="1"/>
  <c r="I56" i="17"/>
  <c r="J20" i="16" s="1"/>
  <c r="K56" i="17"/>
  <c r="L20" i="16" s="1"/>
  <c r="M56" i="17"/>
  <c r="O20" i="16" s="1"/>
  <c r="G56" i="17"/>
  <c r="H20" i="16" s="1"/>
  <c r="G20" i="16"/>
  <c r="F57" i="17"/>
  <c r="AO48" i="9"/>
  <c r="AP48" i="9"/>
  <c r="AN48" i="9"/>
  <c r="AQ48" i="9"/>
  <c r="AT47" i="3"/>
  <c r="AR47" i="3"/>
  <c r="AS47" i="3"/>
  <c r="AU47" i="3"/>
  <c r="AT44" i="9"/>
  <c r="AR44" i="9"/>
  <c r="AU44" i="9"/>
  <c r="AS44" i="9"/>
  <c r="BA44" i="7"/>
  <c r="AZ44" i="7"/>
  <c r="BB44" i="7"/>
  <c r="F56" i="7"/>
  <c r="AY45" i="7"/>
  <c r="AX45" i="7"/>
  <c r="AW45" i="7"/>
  <c r="AW46" i="3"/>
  <c r="AV46" i="3"/>
  <c r="AY46" i="3"/>
  <c r="AX46" i="3"/>
  <c r="AT45" i="15" l="1"/>
  <c r="AX45" i="15" s="1"/>
  <c r="AX48" i="17"/>
  <c r="AS46" i="15"/>
  <c r="AT47" i="15"/>
  <c r="AX47" i="15" s="1"/>
  <c r="AT46" i="15"/>
  <c r="AR45" i="15"/>
  <c r="AV45" i="15" s="1"/>
  <c r="AV46" i="17"/>
  <c r="AS45" i="15"/>
  <c r="AW45" i="15" s="1"/>
  <c r="AR47" i="7"/>
  <c r="AS47" i="7"/>
  <c r="AU47" i="7"/>
  <c r="AS47" i="15"/>
  <c r="AW47" i="15" s="1"/>
  <c r="AR47" i="15"/>
  <c r="AV47" i="15" s="1"/>
  <c r="AS48" i="15"/>
  <c r="AT48" i="15"/>
  <c r="AX46" i="17"/>
  <c r="AY46" i="17"/>
  <c r="BA46" i="17" s="1"/>
  <c r="AW48" i="17"/>
  <c r="AY47" i="17" s="1"/>
  <c r="AU46" i="7"/>
  <c r="AW46" i="7" s="1"/>
  <c r="AU48" i="7"/>
  <c r="AV48" i="7" s="1"/>
  <c r="AX49" i="3"/>
  <c r="G24" i="26"/>
  <c r="G60" i="27"/>
  <c r="H24" i="26" s="1"/>
  <c r="L60" i="27"/>
  <c r="M24" i="26" s="1"/>
  <c r="N24" i="26" s="1"/>
  <c r="J60" i="27"/>
  <c r="K24" i="26" s="1"/>
  <c r="N22" i="26"/>
  <c r="M59" i="27"/>
  <c r="O23" i="26" s="1"/>
  <c r="G23" i="26"/>
  <c r="AT47" i="30"/>
  <c r="H60" i="27"/>
  <c r="I24" i="26" s="1"/>
  <c r="I60" i="27"/>
  <c r="J24" i="26" s="1"/>
  <c r="M60" i="27"/>
  <c r="N20" i="16"/>
  <c r="AQ48" i="13"/>
  <c r="AS48" i="13" s="1"/>
  <c r="AN48" i="13"/>
  <c r="AP48" i="13"/>
  <c r="AQ46" i="13"/>
  <c r="AS46" i="13" s="1"/>
  <c r="AQ47" i="13"/>
  <c r="AT47" i="13" s="1"/>
  <c r="AN45" i="13"/>
  <c r="AQ45" i="13"/>
  <c r="AU45" i="13" s="1"/>
  <c r="AO45" i="13"/>
  <c r="AS46" i="9"/>
  <c r="L59" i="27"/>
  <c r="M23" i="26" s="1"/>
  <c r="G59" i="27"/>
  <c r="H23" i="26" s="1"/>
  <c r="H59" i="27"/>
  <c r="I23" i="26" s="1"/>
  <c r="K59" i="27"/>
  <c r="L23" i="26" s="1"/>
  <c r="AS47" i="30"/>
  <c r="I59" i="27"/>
  <c r="J23" i="26" s="1"/>
  <c r="AU47" i="30"/>
  <c r="AX47" i="30" s="1"/>
  <c r="AW49" i="3"/>
  <c r="AT46" i="30"/>
  <c r="AU50" i="3"/>
  <c r="AX50" i="3" s="1"/>
  <c r="AS46" i="30"/>
  <c r="AV49" i="3"/>
  <c r="AR46" i="9"/>
  <c r="AU46" i="5"/>
  <c r="AV46" i="5" s="1"/>
  <c r="AT47" i="9"/>
  <c r="AV45" i="10"/>
  <c r="AW45" i="10"/>
  <c r="AY45" i="10"/>
  <c r="AX45" i="10"/>
  <c r="AU48" i="5"/>
  <c r="AX48" i="5" s="1"/>
  <c r="AZ44" i="10"/>
  <c r="F56" i="10"/>
  <c r="BB44" i="10"/>
  <c r="BA44" i="10"/>
  <c r="AX47" i="10"/>
  <c r="AW47" i="10"/>
  <c r="AV47" i="10"/>
  <c r="AU46" i="10"/>
  <c r="AU48" i="10"/>
  <c r="AX44" i="13"/>
  <c r="AW44" i="13"/>
  <c r="AV44" i="13"/>
  <c r="AY44" i="13"/>
  <c r="BA44" i="5"/>
  <c r="BB44" i="5"/>
  <c r="F56" i="5"/>
  <c r="AZ44" i="5"/>
  <c r="AU47" i="9"/>
  <c r="AW47" i="9" s="1"/>
  <c r="AX47" i="5"/>
  <c r="AW47" i="5"/>
  <c r="AV47" i="5"/>
  <c r="AW45" i="5"/>
  <c r="AX45" i="5"/>
  <c r="AV45" i="5"/>
  <c r="AY45" i="5"/>
  <c r="AR47" i="9"/>
  <c r="AU48" i="3"/>
  <c r="AV48" i="3" s="1"/>
  <c r="F57" i="7"/>
  <c r="BB45" i="7"/>
  <c r="AZ45" i="7"/>
  <c r="BA45" i="7"/>
  <c r="AW44" i="9"/>
  <c r="AX44" i="9"/>
  <c r="AV44" i="9"/>
  <c r="AY44" i="9"/>
  <c r="AY45" i="15"/>
  <c r="E37" i="19"/>
  <c r="AS48" i="30"/>
  <c r="AR48" i="30"/>
  <c r="AT48" i="30"/>
  <c r="AT45" i="30"/>
  <c r="AR45" i="30"/>
  <c r="AU45" i="30"/>
  <c r="AS45" i="30"/>
  <c r="J56" i="7"/>
  <c r="K20" i="6" s="1"/>
  <c r="G56" i="7"/>
  <c r="H20" i="6" s="1"/>
  <c r="I56" i="7"/>
  <c r="J20" i="6" s="1"/>
  <c r="M56" i="7"/>
  <c r="O20" i="6" s="1"/>
  <c r="H56" i="7"/>
  <c r="I20" i="6" s="1"/>
  <c r="L56" i="7"/>
  <c r="M20" i="6" s="1"/>
  <c r="K56" i="7"/>
  <c r="L20" i="6" s="1"/>
  <c r="G20" i="6"/>
  <c r="AX44" i="30"/>
  <c r="AY44" i="30"/>
  <c r="AW44" i="30"/>
  <c r="AV44" i="30"/>
  <c r="L56" i="15"/>
  <c r="M20" i="14" s="1"/>
  <c r="G56" i="15"/>
  <c r="H20" i="14" s="1"/>
  <c r="I56" i="15"/>
  <c r="J20" i="14" s="1"/>
  <c r="G20" i="14"/>
  <c r="M56" i="15"/>
  <c r="O20" i="14" s="1"/>
  <c r="H56" i="15"/>
  <c r="I20" i="14" s="1"/>
  <c r="J56" i="15"/>
  <c r="K20" i="14" s="1"/>
  <c r="K56" i="15"/>
  <c r="L20" i="14" s="1"/>
  <c r="AR45" i="9"/>
  <c r="AU45" i="9"/>
  <c r="AS45" i="9"/>
  <c r="AT45" i="9"/>
  <c r="AZ46" i="3"/>
  <c r="BB46" i="3"/>
  <c r="F58" i="3"/>
  <c r="BA46" i="3"/>
  <c r="AX47" i="3"/>
  <c r="AV47" i="3"/>
  <c r="AY47" i="3"/>
  <c r="AW47" i="3"/>
  <c r="AR48" i="9"/>
  <c r="AS48" i="9"/>
  <c r="AT48" i="9"/>
  <c r="G57" i="17"/>
  <c r="H21" i="16" s="1"/>
  <c r="J57" i="17"/>
  <c r="K21" i="16" s="1"/>
  <c r="L57" i="17"/>
  <c r="M21" i="16" s="1"/>
  <c r="M57" i="17"/>
  <c r="O21" i="16" s="1"/>
  <c r="I57" i="17"/>
  <c r="J21" i="16" s="1"/>
  <c r="K57" i="17"/>
  <c r="L21" i="16" s="1"/>
  <c r="G21" i="16"/>
  <c r="H57" i="17"/>
  <c r="I21" i="16" s="1"/>
  <c r="AY48" i="17" l="1"/>
  <c r="BB48" i="17" s="1"/>
  <c r="AU48" i="15"/>
  <c r="AV48" i="15" s="1"/>
  <c r="AW47" i="7"/>
  <c r="AX48" i="7"/>
  <c r="AX46" i="7"/>
  <c r="AX47" i="7"/>
  <c r="AV47" i="7"/>
  <c r="AV46" i="7"/>
  <c r="AU46" i="15"/>
  <c r="AW46" i="15" s="1"/>
  <c r="BB46" i="17"/>
  <c r="AZ46" i="17"/>
  <c r="F58" i="17"/>
  <c r="M58" i="17" s="1"/>
  <c r="AW48" i="7"/>
  <c r="AR48" i="13"/>
  <c r="AU47" i="13"/>
  <c r="AX47" i="13" s="1"/>
  <c r="AT48" i="13"/>
  <c r="AR47" i="13"/>
  <c r="AS47" i="13"/>
  <c r="AT46" i="13"/>
  <c r="AR46" i="13"/>
  <c r="AX46" i="5"/>
  <c r="AV47" i="9"/>
  <c r="AW48" i="5"/>
  <c r="AW47" i="30"/>
  <c r="AS45" i="13"/>
  <c r="AW45" i="13" s="1"/>
  <c r="N23" i="26"/>
  <c r="AR45" i="13"/>
  <c r="AV45" i="13" s="1"/>
  <c r="AT45" i="13"/>
  <c r="AX45" i="13" s="1"/>
  <c r="AV47" i="30"/>
  <c r="AV50" i="3"/>
  <c r="AW50" i="3"/>
  <c r="AX47" i="9"/>
  <c r="AW48" i="3"/>
  <c r="AV48" i="5"/>
  <c r="AW46" i="5"/>
  <c r="AY46" i="5"/>
  <c r="AZ46" i="5" s="1"/>
  <c r="AV48" i="10"/>
  <c r="AX48" i="10"/>
  <c r="AW48" i="10"/>
  <c r="L56" i="10"/>
  <c r="M20" i="11" s="1"/>
  <c r="G56" i="10"/>
  <c r="H20" i="11" s="1"/>
  <c r="K56" i="10"/>
  <c r="L20" i="11" s="1"/>
  <c r="J56" i="10"/>
  <c r="K20" i="11" s="1"/>
  <c r="G20" i="11"/>
  <c r="M56" i="10"/>
  <c r="O20" i="11" s="1"/>
  <c r="H56" i="10"/>
  <c r="I20" i="11" s="1"/>
  <c r="I56" i="10"/>
  <c r="J20" i="11" s="1"/>
  <c r="BB45" i="10"/>
  <c r="F57" i="10"/>
  <c r="AZ45" i="10"/>
  <c r="BA45" i="10"/>
  <c r="AW46" i="10"/>
  <c r="AY46" i="10"/>
  <c r="AX46" i="10"/>
  <c r="AV46" i="10"/>
  <c r="AY45" i="13"/>
  <c r="F56" i="13"/>
  <c r="BB44" i="13"/>
  <c r="BA44" i="13"/>
  <c r="AZ44" i="13"/>
  <c r="N20" i="6"/>
  <c r="AU48" i="30"/>
  <c r="AV48" i="30" s="1"/>
  <c r="AY48" i="3"/>
  <c r="F60" i="3" s="1"/>
  <c r="G22" i="1" s="1"/>
  <c r="H56" i="5"/>
  <c r="I20" i="4" s="1"/>
  <c r="K56" i="5"/>
  <c r="L20" i="4" s="1"/>
  <c r="L56" i="5"/>
  <c r="M20" i="4" s="1"/>
  <c r="G20" i="4"/>
  <c r="I56" i="5"/>
  <c r="J20" i="4" s="1"/>
  <c r="M56" i="5"/>
  <c r="O20" i="4" s="1"/>
  <c r="J56" i="5"/>
  <c r="K20" i="4" s="1"/>
  <c r="G56" i="5"/>
  <c r="H20" i="4" s="1"/>
  <c r="E15" i="19" s="1"/>
  <c r="B53" i="25" s="1"/>
  <c r="BA45" i="5"/>
  <c r="F57" i="5"/>
  <c r="BB45" i="5"/>
  <c r="AZ45" i="5"/>
  <c r="AU46" i="9"/>
  <c r="AW46" i="9" s="1"/>
  <c r="AX48" i="3"/>
  <c r="AY45" i="9"/>
  <c r="AX45" i="9"/>
  <c r="AV45" i="9"/>
  <c r="AW45" i="9"/>
  <c r="Q12" i="19"/>
  <c r="E29" i="19"/>
  <c r="BB47" i="17"/>
  <c r="AZ47" i="17"/>
  <c r="BA47" i="17"/>
  <c r="F59" i="17"/>
  <c r="BB45" i="15"/>
  <c r="F57" i="15"/>
  <c r="BA45" i="15"/>
  <c r="AZ45" i="15"/>
  <c r="BA47" i="3"/>
  <c r="BB47" i="3"/>
  <c r="AZ47" i="3"/>
  <c r="F59" i="3"/>
  <c r="G21" i="1" s="1"/>
  <c r="AX45" i="30"/>
  <c r="AW45" i="30"/>
  <c r="AY45" i="30"/>
  <c r="AV45" i="30"/>
  <c r="B68" i="25"/>
  <c r="E31" i="19"/>
  <c r="F48" i="25" s="1"/>
  <c r="AU48" i="9"/>
  <c r="E11" i="19"/>
  <c r="AZ44" i="9"/>
  <c r="BB44" i="9"/>
  <c r="BA44" i="9"/>
  <c r="F56" i="9"/>
  <c r="AU46" i="30"/>
  <c r="H58" i="3"/>
  <c r="I20" i="1" s="1"/>
  <c r="I58" i="3"/>
  <c r="J20" i="1" s="1"/>
  <c r="L58" i="3"/>
  <c r="M20" i="1" s="1"/>
  <c r="M58" i="3"/>
  <c r="O20" i="1" s="1"/>
  <c r="G58" i="3"/>
  <c r="H20" i="1" s="1"/>
  <c r="J58" i="3"/>
  <c r="K20" i="1" s="1"/>
  <c r="K58" i="3"/>
  <c r="L20" i="1" s="1"/>
  <c r="G20" i="1"/>
  <c r="F60" i="17"/>
  <c r="N21" i="16"/>
  <c r="N20" i="14"/>
  <c r="AZ44" i="30"/>
  <c r="F56" i="30"/>
  <c r="BB44" i="30"/>
  <c r="BA44" i="30"/>
  <c r="Q13" i="19"/>
  <c r="G21" i="6"/>
  <c r="G57" i="7"/>
  <c r="H21" i="6" s="1"/>
  <c r="I57" i="7"/>
  <c r="J21" i="6" s="1"/>
  <c r="K57" i="7"/>
  <c r="L21" i="6" s="1"/>
  <c r="M57" i="7"/>
  <c r="O21" i="6" s="1"/>
  <c r="H57" i="7"/>
  <c r="I21" i="6" s="1"/>
  <c r="J57" i="7"/>
  <c r="K21" i="6" s="1"/>
  <c r="L57" i="7"/>
  <c r="M21" i="6" s="1"/>
  <c r="AZ48" i="17" l="1"/>
  <c r="BA48" i="17"/>
  <c r="AX48" i="15"/>
  <c r="AW48" i="15"/>
  <c r="I58" i="17"/>
  <c r="G58" i="17"/>
  <c r="AY48" i="7"/>
  <c r="BA48" i="7" s="1"/>
  <c r="J58" i="17"/>
  <c r="K58" i="17"/>
  <c r="N20" i="1"/>
  <c r="AY46" i="15"/>
  <c r="BA46" i="15" s="1"/>
  <c r="AX46" i="15"/>
  <c r="AY46" i="7"/>
  <c r="AZ46" i="7" s="1"/>
  <c r="AV46" i="15"/>
  <c r="AY47" i="7"/>
  <c r="F59" i="7" s="1"/>
  <c r="H58" i="17"/>
  <c r="L58" i="17"/>
  <c r="AV47" i="13"/>
  <c r="AW47" i="13"/>
  <c r="AU46" i="13"/>
  <c r="AV46" i="13" s="1"/>
  <c r="AU48" i="13"/>
  <c r="AV48" i="13" s="1"/>
  <c r="AY47" i="5"/>
  <c r="AZ47" i="5" s="1"/>
  <c r="AY48" i="5"/>
  <c r="AZ48" i="5" s="1"/>
  <c r="AY50" i="3"/>
  <c r="BA50" i="3" s="1"/>
  <c r="AW48" i="30"/>
  <c r="AY49" i="3"/>
  <c r="F61" i="3" s="1"/>
  <c r="G23" i="1" s="1"/>
  <c r="BA48" i="3"/>
  <c r="BB46" i="5"/>
  <c r="AZ48" i="3"/>
  <c r="BB48" i="3"/>
  <c r="N20" i="11"/>
  <c r="BA46" i="5"/>
  <c r="F58" i="5"/>
  <c r="K58" i="5" s="1"/>
  <c r="L22" i="4" s="1"/>
  <c r="AX48" i="30"/>
  <c r="E23" i="19"/>
  <c r="AV46" i="9"/>
  <c r="AZ46" i="10"/>
  <c r="F58" i="10"/>
  <c r="BB46" i="10"/>
  <c r="BA46" i="10"/>
  <c r="J57" i="10"/>
  <c r="K21" i="11" s="1"/>
  <c r="K57" i="10"/>
  <c r="L21" i="11" s="1"/>
  <c r="I57" i="10"/>
  <c r="J21" i="11" s="1"/>
  <c r="H57" i="10"/>
  <c r="I21" i="11" s="1"/>
  <c r="G21" i="11"/>
  <c r="G57" i="10"/>
  <c r="H21" i="11" s="1"/>
  <c r="L57" i="10"/>
  <c r="M21" i="11" s="1"/>
  <c r="M57" i="10"/>
  <c r="O21" i="11" s="1"/>
  <c r="AY48" i="10"/>
  <c r="AY47" i="10"/>
  <c r="N20" i="4"/>
  <c r="BB45" i="13"/>
  <c r="BA45" i="13"/>
  <c r="F57" i="13"/>
  <c r="AZ45" i="13"/>
  <c r="K56" i="13"/>
  <c r="J56" i="13"/>
  <c r="H56" i="13"/>
  <c r="G56" i="13"/>
  <c r="M56" i="13"/>
  <c r="I56" i="13"/>
  <c r="L56" i="13"/>
  <c r="E21" i="19"/>
  <c r="F58" i="25" s="1"/>
  <c r="AY46" i="9"/>
  <c r="H57" i="5"/>
  <c r="I21" i="4" s="1"/>
  <c r="K57" i="5"/>
  <c r="L21" i="4" s="1"/>
  <c r="G57" i="5"/>
  <c r="H21" i="4" s="1"/>
  <c r="I57" i="5"/>
  <c r="J21" i="4" s="1"/>
  <c r="M57" i="5"/>
  <c r="O21" i="4" s="1"/>
  <c r="J57" i="5"/>
  <c r="K21" i="4" s="1"/>
  <c r="G21" i="4"/>
  <c r="L57" i="5"/>
  <c r="M21" i="4" s="1"/>
  <c r="AX46" i="9"/>
  <c r="AZ45" i="9"/>
  <c r="F57" i="9"/>
  <c r="BB45" i="9"/>
  <c r="BA45" i="9"/>
  <c r="H60" i="3"/>
  <c r="I22" i="1" s="1"/>
  <c r="I60" i="3"/>
  <c r="J22" i="1" s="1"/>
  <c r="J60" i="3"/>
  <c r="K22" i="1" s="1"/>
  <c r="M60" i="3"/>
  <c r="L60" i="3"/>
  <c r="M22" i="1" s="1"/>
  <c r="G60" i="3"/>
  <c r="H22" i="1" s="1"/>
  <c r="K60" i="3"/>
  <c r="L22" i="1" s="1"/>
  <c r="L56" i="9"/>
  <c r="M20" i="8" s="1"/>
  <c r="K56" i="9"/>
  <c r="L20" i="8" s="1"/>
  <c r="H56" i="9"/>
  <c r="I20" i="8" s="1"/>
  <c r="M56" i="9"/>
  <c r="O20" i="8" s="1"/>
  <c r="I56" i="9"/>
  <c r="J20" i="8" s="1"/>
  <c r="G56" i="9"/>
  <c r="H20" i="8" s="1"/>
  <c r="J56" i="9"/>
  <c r="K20" i="8" s="1"/>
  <c r="G20" i="8"/>
  <c r="AW48" i="9"/>
  <c r="AX48" i="9"/>
  <c r="AV48" i="9"/>
  <c r="K57" i="15"/>
  <c r="L57" i="15"/>
  <c r="H57" i="15"/>
  <c r="I21" i="14" s="1"/>
  <c r="J57" i="15"/>
  <c r="G21" i="14"/>
  <c r="E39" i="19" s="1"/>
  <c r="I57" i="15"/>
  <c r="J21" i="14" s="1"/>
  <c r="M57" i="15"/>
  <c r="G57" i="15"/>
  <c r="B38" i="25"/>
  <c r="M59" i="3"/>
  <c r="G59" i="3"/>
  <c r="H21" i="1" s="1"/>
  <c r="L59" i="3"/>
  <c r="M21" i="1" s="1"/>
  <c r="I59" i="3"/>
  <c r="J21" i="1" s="1"/>
  <c r="J59" i="3"/>
  <c r="K21" i="1" s="1"/>
  <c r="H59" i="3"/>
  <c r="I21" i="1" s="1"/>
  <c r="K59" i="3"/>
  <c r="L21" i="1" s="1"/>
  <c r="N21" i="1" s="1"/>
  <c r="N21" i="6"/>
  <c r="AY46" i="30"/>
  <c r="AW46" i="30"/>
  <c r="AX46" i="30"/>
  <c r="AV46" i="30"/>
  <c r="I56" i="30"/>
  <c r="J20" i="29" s="1"/>
  <c r="J56" i="30"/>
  <c r="K20" i="29" s="1"/>
  <c r="H56" i="30"/>
  <c r="I20" i="29" s="1"/>
  <c r="K56" i="30"/>
  <c r="L20" i="29" s="1"/>
  <c r="G20" i="29"/>
  <c r="L56" i="30"/>
  <c r="M20" i="29" s="1"/>
  <c r="M56" i="30"/>
  <c r="O20" i="29" s="1"/>
  <c r="G56" i="30"/>
  <c r="H20" i="29" s="1"/>
  <c r="L60" i="17"/>
  <c r="M24" i="16" s="1"/>
  <c r="M60" i="17"/>
  <c r="O24" i="16" s="1"/>
  <c r="G60" i="17"/>
  <c r="H24" i="16" s="1"/>
  <c r="G24" i="16"/>
  <c r="K60" i="17"/>
  <c r="L24" i="16" s="1"/>
  <c r="J60" i="17"/>
  <c r="K24" i="16" s="1"/>
  <c r="H60" i="17"/>
  <c r="I24" i="16" s="1"/>
  <c r="I60" i="17"/>
  <c r="J24" i="16" s="1"/>
  <c r="E7" i="19"/>
  <c r="BB45" i="30"/>
  <c r="AZ45" i="30"/>
  <c r="BA45" i="30"/>
  <c r="F57" i="30"/>
  <c r="M59" i="17"/>
  <c r="I59" i="17"/>
  <c r="H59" i="17"/>
  <c r="K59" i="17"/>
  <c r="J59" i="17"/>
  <c r="G59" i="17"/>
  <c r="L59" i="17"/>
  <c r="B48" i="25"/>
  <c r="J30" i="19"/>
  <c r="E13" i="20" s="1"/>
  <c r="M45" i="25" s="1"/>
  <c r="AY47" i="15" l="1"/>
  <c r="BA47" i="15" s="1"/>
  <c r="N22" i="1"/>
  <c r="AY48" i="15"/>
  <c r="BA48" i="15" s="1"/>
  <c r="AY47" i="30"/>
  <c r="F59" i="30" s="1"/>
  <c r="J59" i="30" s="1"/>
  <c r="BB48" i="7"/>
  <c r="AZ47" i="7"/>
  <c r="F60" i="7"/>
  <c r="I60" i="7" s="1"/>
  <c r="J24" i="6" s="1"/>
  <c r="F58" i="15"/>
  <c r="G58" i="15" s="1"/>
  <c r="AZ48" i="7"/>
  <c r="BA47" i="7"/>
  <c r="BB46" i="15"/>
  <c r="AZ46" i="15"/>
  <c r="F58" i="7"/>
  <c r="K58" i="7" s="1"/>
  <c r="L22" i="6" s="1"/>
  <c r="BB46" i="7"/>
  <c r="BB47" i="7"/>
  <c r="AW48" i="13"/>
  <c r="BA46" i="7"/>
  <c r="AW46" i="13"/>
  <c r="AY46" i="13"/>
  <c r="F58" i="13" s="1"/>
  <c r="AX46" i="13"/>
  <c r="F59" i="5"/>
  <c r="I59" i="5" s="1"/>
  <c r="J23" i="4" s="1"/>
  <c r="BB49" i="3"/>
  <c r="AX48" i="13"/>
  <c r="BA49" i="3"/>
  <c r="BB47" i="5"/>
  <c r="BA47" i="5"/>
  <c r="F60" i="5"/>
  <c r="G24" i="4" s="1"/>
  <c r="AZ46" i="9"/>
  <c r="I58" i="5"/>
  <c r="J22" i="4" s="1"/>
  <c r="N24" i="16"/>
  <c r="AZ49" i="3"/>
  <c r="AZ50" i="3"/>
  <c r="BA48" i="5"/>
  <c r="BB48" i="5"/>
  <c r="F62" i="3"/>
  <c r="G24" i="1" s="1"/>
  <c r="BB50" i="3"/>
  <c r="G58" i="5"/>
  <c r="H22" i="4" s="1"/>
  <c r="L58" i="5"/>
  <c r="M22" i="4" s="1"/>
  <c r="N22" i="4" s="1"/>
  <c r="BA46" i="9"/>
  <c r="G22" i="4"/>
  <c r="BB46" i="9"/>
  <c r="AY48" i="30"/>
  <c r="BA48" i="30" s="1"/>
  <c r="F58" i="9"/>
  <c r="L58" i="9" s="1"/>
  <c r="M22" i="8" s="1"/>
  <c r="J58" i="5"/>
  <c r="K22" i="4" s="1"/>
  <c r="M58" i="5"/>
  <c r="O22" i="4" s="1"/>
  <c r="H58" i="5"/>
  <c r="I22" i="4" s="1"/>
  <c r="J24" i="19"/>
  <c r="E11" i="20" s="1"/>
  <c r="I45" i="25" s="1"/>
  <c r="B43" i="25"/>
  <c r="E35" i="19"/>
  <c r="F63" i="25" s="1"/>
  <c r="F60" i="10"/>
  <c r="AZ48" i="10"/>
  <c r="BA48" i="10"/>
  <c r="BB48" i="10"/>
  <c r="AZ47" i="10"/>
  <c r="BB47" i="10"/>
  <c r="BA47" i="10"/>
  <c r="F59" i="10"/>
  <c r="N21" i="11"/>
  <c r="I58" i="10"/>
  <c r="J22" i="11" s="1"/>
  <c r="G58" i="10"/>
  <c r="H22" i="11" s="1"/>
  <c r="J58" i="10"/>
  <c r="K22" i="11" s="1"/>
  <c r="G22" i="11"/>
  <c r="L58" i="10"/>
  <c r="M22" i="11" s="1"/>
  <c r="K58" i="10"/>
  <c r="L22" i="11" s="1"/>
  <c r="M58" i="10"/>
  <c r="H58" i="10"/>
  <c r="I22" i="11" s="1"/>
  <c r="K57" i="13"/>
  <c r="L57" i="13"/>
  <c r="I57" i="13"/>
  <c r="J20" i="12" s="1"/>
  <c r="H57" i="13"/>
  <c r="M57" i="13"/>
  <c r="J57" i="13"/>
  <c r="K20" i="12" s="1"/>
  <c r="G57" i="13"/>
  <c r="E9" i="19"/>
  <c r="F33" i="25" s="1"/>
  <c r="N21" i="4"/>
  <c r="E17" i="19"/>
  <c r="J16" i="19" s="1"/>
  <c r="E15" i="20" s="1"/>
  <c r="G61" i="3"/>
  <c r="H23" i="1" s="1"/>
  <c r="M61" i="3"/>
  <c r="O23" i="1" s="1"/>
  <c r="K61" i="3"/>
  <c r="L23" i="1" s="1"/>
  <c r="H61" i="3"/>
  <c r="I23" i="1" s="1"/>
  <c r="I61" i="3"/>
  <c r="J23" i="1" s="1"/>
  <c r="L61" i="3"/>
  <c r="M23" i="1" s="1"/>
  <c r="J61" i="3"/>
  <c r="K23" i="1" s="1"/>
  <c r="B33" i="25"/>
  <c r="F58" i="30"/>
  <c r="BB46" i="30"/>
  <c r="AZ46" i="30"/>
  <c r="BA46" i="30"/>
  <c r="AY47" i="9"/>
  <c r="AY48" i="9"/>
  <c r="M57" i="30"/>
  <c r="I57" i="30"/>
  <c r="J21" i="29" s="1"/>
  <c r="L57" i="30"/>
  <c r="M21" i="29" s="1"/>
  <c r="G21" i="29"/>
  <c r="K57" i="30"/>
  <c r="L21" i="29" s="1"/>
  <c r="J57" i="30"/>
  <c r="K21" i="29" s="1"/>
  <c r="H57" i="30"/>
  <c r="I21" i="29" s="1"/>
  <c r="G57" i="30"/>
  <c r="H21" i="29" s="1"/>
  <c r="N20" i="29"/>
  <c r="F68" i="25"/>
  <c r="J38" i="19"/>
  <c r="E21" i="20" s="1"/>
  <c r="M59" i="7"/>
  <c r="O23" i="6" s="1"/>
  <c r="K59" i="7"/>
  <c r="L23" i="6" s="1"/>
  <c r="I59" i="7"/>
  <c r="J23" i="6" s="1"/>
  <c r="G23" i="6"/>
  <c r="L59" i="7"/>
  <c r="M23" i="6" s="1"/>
  <c r="H59" i="7"/>
  <c r="I23" i="6" s="1"/>
  <c r="J59" i="7"/>
  <c r="K23" i="6" s="1"/>
  <c r="G59" i="7"/>
  <c r="H23" i="6" s="1"/>
  <c r="E19" i="19"/>
  <c r="N20" i="8"/>
  <c r="L57" i="9"/>
  <c r="M21" i="8" s="1"/>
  <c r="M57" i="9"/>
  <c r="O21" i="8" s="1"/>
  <c r="J57" i="9"/>
  <c r="K21" i="8" s="1"/>
  <c r="H57" i="9"/>
  <c r="I21" i="8" s="1"/>
  <c r="G57" i="9"/>
  <c r="H21" i="8" s="1"/>
  <c r="K57" i="9"/>
  <c r="L21" i="8" s="1"/>
  <c r="I57" i="9"/>
  <c r="J21" i="8" s="1"/>
  <c r="G21" i="8"/>
  <c r="F59" i="15" l="1"/>
  <c r="L59" i="15" s="1"/>
  <c r="M23" i="14" s="1"/>
  <c r="N23" i="14" s="1"/>
  <c r="AZ47" i="15"/>
  <c r="BB47" i="15"/>
  <c r="AZ48" i="15"/>
  <c r="N23" i="1"/>
  <c r="F60" i="15"/>
  <c r="K60" i="15" s="1"/>
  <c r="L24" i="14" s="1"/>
  <c r="N24" i="14" s="1"/>
  <c r="BB48" i="15"/>
  <c r="BB47" i="30"/>
  <c r="G58" i="7"/>
  <c r="H22" i="6" s="1"/>
  <c r="Q8" i="19" s="1"/>
  <c r="AZ47" i="30"/>
  <c r="BA47" i="30"/>
  <c r="M58" i="7"/>
  <c r="O22" i="6" s="1"/>
  <c r="H58" i="7"/>
  <c r="I22" i="6" s="1"/>
  <c r="L60" i="7"/>
  <c r="M24" i="6" s="1"/>
  <c r="J60" i="7"/>
  <c r="K24" i="6" s="1"/>
  <c r="H60" i="7"/>
  <c r="I24" i="6" s="1"/>
  <c r="M60" i="7"/>
  <c r="O24" i="6" s="1"/>
  <c r="G60" i="7"/>
  <c r="H24" i="6" s="1"/>
  <c r="K60" i="7"/>
  <c r="L24" i="6" s="1"/>
  <c r="G24" i="6"/>
  <c r="K58" i="15"/>
  <c r="H58" i="15"/>
  <c r="L58" i="15"/>
  <c r="G22" i="14"/>
  <c r="I58" i="15"/>
  <c r="J22" i="14" s="1"/>
  <c r="J58" i="15"/>
  <c r="M58" i="15"/>
  <c r="J58" i="7"/>
  <c r="K22" i="6" s="1"/>
  <c r="L58" i="7"/>
  <c r="M22" i="6" s="1"/>
  <c r="N22" i="6" s="1"/>
  <c r="I58" i="7"/>
  <c r="J22" i="6" s="1"/>
  <c r="G22" i="6"/>
  <c r="AY47" i="13"/>
  <c r="F59" i="13" s="1"/>
  <c r="H59" i="13" s="1"/>
  <c r="I22" i="12" s="1"/>
  <c r="H60" i="5"/>
  <c r="I24" i="4" s="1"/>
  <c r="AZ46" i="13"/>
  <c r="BA46" i="13"/>
  <c r="BB46" i="13"/>
  <c r="K60" i="5"/>
  <c r="L24" i="4" s="1"/>
  <c r="I60" i="5"/>
  <c r="J24" i="4" s="1"/>
  <c r="AY48" i="13"/>
  <c r="AZ48" i="13" s="1"/>
  <c r="Q6" i="19"/>
  <c r="G60" i="5"/>
  <c r="H24" i="4" s="1"/>
  <c r="L59" i="5"/>
  <c r="M23" i="4" s="1"/>
  <c r="G23" i="4"/>
  <c r="H59" i="5"/>
  <c r="I23" i="4" s="1"/>
  <c r="G59" i="5"/>
  <c r="H23" i="4" s="1"/>
  <c r="Q7" i="19" s="1"/>
  <c r="K59" i="5"/>
  <c r="L23" i="4" s="1"/>
  <c r="M59" i="5"/>
  <c r="O23" i="4" s="1"/>
  <c r="J59" i="5"/>
  <c r="K23" i="4" s="1"/>
  <c r="M58" i="9"/>
  <c r="O22" i="8" s="1"/>
  <c r="L60" i="5"/>
  <c r="M24" i="4" s="1"/>
  <c r="J60" i="5"/>
  <c r="K24" i="4" s="1"/>
  <c r="M60" i="5"/>
  <c r="O24" i="4" s="1"/>
  <c r="I58" i="9"/>
  <c r="J22" i="8" s="1"/>
  <c r="I60" i="15"/>
  <c r="J24" i="14" s="1"/>
  <c r="K62" i="3"/>
  <c r="L24" i="1" s="1"/>
  <c r="M62" i="3"/>
  <c r="J62" i="3"/>
  <c r="K24" i="1" s="1"/>
  <c r="H62" i="3"/>
  <c r="I24" i="1" s="1"/>
  <c r="G62" i="3"/>
  <c r="H24" i="1" s="1"/>
  <c r="I62" i="3"/>
  <c r="J24" i="1" s="1"/>
  <c r="L62" i="3"/>
  <c r="M24" i="1" s="1"/>
  <c r="L59" i="30"/>
  <c r="I59" i="30"/>
  <c r="H58" i="9"/>
  <c r="I22" i="8" s="1"/>
  <c r="J12" i="20"/>
  <c r="E9" i="21" s="1"/>
  <c r="T40" i="25" s="1"/>
  <c r="G58" i="9"/>
  <c r="H22" i="8" s="1"/>
  <c r="G22" i="8"/>
  <c r="J58" i="9"/>
  <c r="K22" i="8" s="1"/>
  <c r="K58" i="9"/>
  <c r="L22" i="8" s="1"/>
  <c r="N22" i="8" s="1"/>
  <c r="G60" i="15"/>
  <c r="F60" i="30"/>
  <c r="F53" i="25"/>
  <c r="M59" i="30"/>
  <c r="H59" i="30"/>
  <c r="G59" i="30"/>
  <c r="K59" i="30"/>
  <c r="BB48" i="30"/>
  <c r="AZ48" i="30"/>
  <c r="J34" i="19"/>
  <c r="E19" i="20" s="1"/>
  <c r="I65" i="25" s="1"/>
  <c r="N22" i="11"/>
  <c r="L59" i="10"/>
  <c r="M23" i="11" s="1"/>
  <c r="G23" i="11"/>
  <c r="G59" i="10"/>
  <c r="H23" i="11" s="1"/>
  <c r="Q10" i="19" s="1"/>
  <c r="K59" i="10"/>
  <c r="L23" i="11" s="1"/>
  <c r="H59" i="10"/>
  <c r="I23" i="11" s="1"/>
  <c r="I59" i="10"/>
  <c r="J23" i="11" s="1"/>
  <c r="J59" i="10"/>
  <c r="K23" i="11" s="1"/>
  <c r="M59" i="10"/>
  <c r="O23" i="11" s="1"/>
  <c r="E13" i="19"/>
  <c r="F38" i="25" s="1"/>
  <c r="I60" i="10"/>
  <c r="J24" i="11" s="1"/>
  <c r="M60" i="10"/>
  <c r="G60" i="10"/>
  <c r="H24" i="11" s="1"/>
  <c r="J60" i="10"/>
  <c r="K24" i="11" s="1"/>
  <c r="K60" i="10"/>
  <c r="L24" i="11" s="1"/>
  <c r="H60" i="10"/>
  <c r="I24" i="11" s="1"/>
  <c r="G24" i="11"/>
  <c r="L60" i="10"/>
  <c r="M24" i="11" s="1"/>
  <c r="N21" i="8"/>
  <c r="J8" i="19"/>
  <c r="E7" i="20" s="1"/>
  <c r="I35" i="25" s="1"/>
  <c r="J59" i="15"/>
  <c r="K23" i="14" s="1"/>
  <c r="I59" i="15"/>
  <c r="J23" i="14" s="1"/>
  <c r="G58" i="13"/>
  <c r="L58" i="13"/>
  <c r="M58" i="13"/>
  <c r="I58" i="13"/>
  <c r="J21" i="12" s="1"/>
  <c r="H58" i="13"/>
  <c r="J58" i="13"/>
  <c r="K21" i="12" s="1"/>
  <c r="K58" i="13"/>
  <c r="N23" i="6"/>
  <c r="B58" i="25"/>
  <c r="J20" i="19"/>
  <c r="E17" i="20" s="1"/>
  <c r="M55" i="25" s="1"/>
  <c r="M65" i="25"/>
  <c r="AZ48" i="9"/>
  <c r="F60" i="9"/>
  <c r="BB48" i="9"/>
  <c r="BA48" i="9"/>
  <c r="H58" i="30"/>
  <c r="G58" i="30"/>
  <c r="K58" i="30"/>
  <c r="I58" i="30"/>
  <c r="M58" i="30"/>
  <c r="J58" i="30"/>
  <c r="L58" i="30"/>
  <c r="I55" i="25"/>
  <c r="AZ47" i="9"/>
  <c r="BA47" i="9"/>
  <c r="F59" i="9"/>
  <c r="BB47" i="9"/>
  <c r="N21" i="29"/>
  <c r="M59" i="15" l="1"/>
  <c r="G23" i="14"/>
  <c r="G59" i="15"/>
  <c r="H59" i="15"/>
  <c r="K59" i="15"/>
  <c r="N24" i="1"/>
  <c r="L60" i="15"/>
  <c r="M60" i="15"/>
  <c r="H60" i="15"/>
  <c r="I24" i="14" s="1"/>
  <c r="G24" i="14"/>
  <c r="J60" i="15"/>
  <c r="N24" i="6"/>
  <c r="G22" i="12"/>
  <c r="J59" i="13"/>
  <c r="K59" i="13"/>
  <c r="I59" i="13"/>
  <c r="J22" i="12" s="1"/>
  <c r="M59" i="13"/>
  <c r="L59" i="13"/>
  <c r="AZ47" i="13"/>
  <c r="G59" i="13"/>
  <c r="BB47" i="13"/>
  <c r="BA47" i="13"/>
  <c r="N23" i="4"/>
  <c r="BA48" i="13"/>
  <c r="N24" i="4"/>
  <c r="BB48" i="13"/>
  <c r="F60" i="13"/>
  <c r="M60" i="13" s="1"/>
  <c r="J16" i="20"/>
  <c r="E11" i="21" s="1"/>
  <c r="P60" i="25" s="1"/>
  <c r="G24" i="29"/>
  <c r="G60" i="30"/>
  <c r="H24" i="29" s="1"/>
  <c r="I60" i="30"/>
  <c r="J24" i="29" s="1"/>
  <c r="L60" i="30"/>
  <c r="M24" i="29" s="1"/>
  <c r="K60" i="30"/>
  <c r="L24" i="29" s="1"/>
  <c r="H60" i="30"/>
  <c r="I24" i="29" s="1"/>
  <c r="M60" i="30"/>
  <c r="J60" i="30"/>
  <c r="K24" i="29" s="1"/>
  <c r="J20" i="20"/>
  <c r="E13" i="21" s="1"/>
  <c r="T60" i="25" s="1"/>
  <c r="J12" i="19"/>
  <c r="E9" i="20" s="1"/>
  <c r="M35" i="25" s="1"/>
  <c r="N23" i="11"/>
  <c r="N24" i="11"/>
  <c r="L59" i="9"/>
  <c r="M23" i="8" s="1"/>
  <c r="G23" i="8"/>
  <c r="M59" i="9"/>
  <c r="O23" i="8" s="1"/>
  <c r="H59" i="9"/>
  <c r="I23" i="8" s="1"/>
  <c r="K59" i="9"/>
  <c r="L23" i="8" s="1"/>
  <c r="G59" i="9"/>
  <c r="H23" i="8" s="1"/>
  <c r="Q9" i="19" s="1"/>
  <c r="J59" i="9"/>
  <c r="K23" i="8" s="1"/>
  <c r="I59" i="9"/>
  <c r="J23" i="8" s="1"/>
  <c r="I60" i="9"/>
  <c r="J24" i="8" s="1"/>
  <c r="J60" i="9"/>
  <c r="K24" i="8" s="1"/>
  <c r="H60" i="9"/>
  <c r="I24" i="8" s="1"/>
  <c r="K60" i="9"/>
  <c r="L24" i="8" s="1"/>
  <c r="G60" i="9"/>
  <c r="H24" i="8" s="1"/>
  <c r="M60" i="9"/>
  <c r="O24" i="8" s="1"/>
  <c r="L60" i="9"/>
  <c r="M24" i="8" s="1"/>
  <c r="G24" i="8"/>
  <c r="J60" i="13" l="1"/>
  <c r="K23" i="12" s="1"/>
  <c r="I60" i="13"/>
  <c r="J23" i="12" s="1"/>
  <c r="G60" i="13"/>
  <c r="L60" i="13"/>
  <c r="M23" i="12" s="1"/>
  <c r="K60" i="13"/>
  <c r="L23" i="12" s="1"/>
  <c r="H60" i="13"/>
  <c r="I23" i="12" s="1"/>
  <c r="G23" i="12"/>
  <c r="J12" i="21"/>
  <c r="E11" i="22" s="1"/>
  <c r="AA48" i="25" s="1"/>
  <c r="J8" i="20"/>
  <c r="E7" i="21" s="1"/>
  <c r="J8" i="21" s="1"/>
  <c r="E9" i="22" s="1"/>
  <c r="N24" i="29"/>
  <c r="N23" i="8"/>
  <c r="N24" i="8"/>
  <c r="N23" i="12" l="1"/>
  <c r="P40" i="25"/>
  <c r="J10" i="22"/>
  <c r="W48" i="25"/>
  <c r="I11" i="22" l="1"/>
  <c r="AC48" i="25"/>
</calcChain>
</file>

<file path=xl/sharedStrings.xml><?xml version="1.0" encoding="utf-8"?>
<sst xmlns="http://schemas.openxmlformats.org/spreadsheetml/2006/main" count="1660" uniqueCount="359">
  <si>
    <t>Cuartos de Final</t>
  </si>
  <si>
    <t>Semifinal</t>
  </si>
  <si>
    <t>Final</t>
  </si>
  <si>
    <r>
      <t xml:space="preserve">Grupo </t>
    </r>
    <r>
      <rPr>
        <b/>
        <sz val="10"/>
        <color indexed="8"/>
        <rFont val="Arial"/>
        <family val="2"/>
      </rPr>
      <t>A</t>
    </r>
  </si>
  <si>
    <r>
      <t xml:space="preserve">Grupo </t>
    </r>
    <r>
      <rPr>
        <b/>
        <sz val="10"/>
        <color indexed="8"/>
        <rFont val="Arial"/>
        <family val="2"/>
      </rPr>
      <t>B</t>
    </r>
  </si>
  <si>
    <r>
      <t xml:space="preserve">Grupo </t>
    </r>
    <r>
      <rPr>
        <b/>
        <sz val="10"/>
        <color indexed="8"/>
        <rFont val="Arial"/>
        <family val="2"/>
      </rPr>
      <t>C</t>
    </r>
  </si>
  <si>
    <r>
      <t xml:space="preserve">Grupo </t>
    </r>
    <r>
      <rPr>
        <b/>
        <sz val="10"/>
        <color indexed="8"/>
        <rFont val="Arial"/>
        <family val="2"/>
      </rPr>
      <t>D</t>
    </r>
  </si>
  <si>
    <r>
      <t xml:space="preserve">Grupo </t>
    </r>
    <r>
      <rPr>
        <b/>
        <sz val="10"/>
        <color indexed="8"/>
        <rFont val="Arial"/>
        <family val="2"/>
      </rPr>
      <t>H</t>
    </r>
  </si>
  <si>
    <r>
      <t xml:space="preserve">Grupo </t>
    </r>
    <r>
      <rPr>
        <b/>
        <sz val="10"/>
        <color indexed="8"/>
        <rFont val="Arial"/>
        <family val="2"/>
      </rPr>
      <t>G</t>
    </r>
  </si>
  <si>
    <r>
      <t xml:space="preserve">Grupo </t>
    </r>
    <r>
      <rPr>
        <b/>
        <sz val="10"/>
        <color indexed="8"/>
        <rFont val="Arial"/>
        <family val="2"/>
      </rPr>
      <t>F</t>
    </r>
  </si>
  <si>
    <r>
      <t xml:space="preserve">Grupo </t>
    </r>
    <r>
      <rPr>
        <b/>
        <sz val="10"/>
        <color indexed="8"/>
        <rFont val="Arial"/>
        <family val="2"/>
      </rPr>
      <t>E</t>
    </r>
  </si>
  <si>
    <t>PROGRAMA DE PARTIDOS</t>
  </si>
  <si>
    <t>-</t>
  </si>
  <si>
    <t>p</t>
  </si>
  <si>
    <t>pts</t>
  </si>
  <si>
    <t>w</t>
  </si>
  <si>
    <t>d</t>
  </si>
  <si>
    <t>l</t>
  </si>
  <si>
    <t>f</t>
  </si>
  <si>
    <t>a</t>
  </si>
  <si>
    <t>sort 1-2=====</t>
  </si>
  <si>
    <t>sort 1-3=====</t>
  </si>
  <si>
    <t>sort 1-4=====</t>
  </si>
  <si>
    <t>sort 2-3=====</t>
  </si>
  <si>
    <t>sort 2-4=====</t>
  </si>
  <si>
    <t>sort 3-4=====</t>
  </si>
  <si>
    <t>POSICIONES</t>
  </si>
  <si>
    <t>J</t>
  </si>
  <si>
    <t>G</t>
  </si>
  <si>
    <t>E</t>
  </si>
  <si>
    <t>P</t>
  </si>
  <si>
    <t>GF</t>
  </si>
  <si>
    <t>GC</t>
  </si>
  <si>
    <t>DIF</t>
  </si>
  <si>
    <t>PTS</t>
  </si>
  <si>
    <t>fecha y hora actual:</t>
  </si>
  <si>
    <t>tabla preliminar</t>
  </si>
  <si>
    <t>tabla definitiva</t>
  </si>
  <si>
    <t>resultados</t>
  </si>
  <si>
    <t>resultado</t>
  </si>
  <si>
    <t>penales</t>
  </si>
  <si>
    <t>A</t>
  </si>
  <si>
    <t>B</t>
  </si>
  <si>
    <t>C</t>
  </si>
  <si>
    <t>D</t>
  </si>
  <si>
    <t>F I N A L</t>
  </si>
  <si>
    <t>F</t>
  </si>
  <si>
    <t>H</t>
  </si>
  <si>
    <t>Grupo A</t>
  </si>
  <si>
    <t>Grupo B</t>
  </si>
  <si>
    <t>Grupo C</t>
  </si>
  <si>
    <t>Grupo D</t>
  </si>
  <si>
    <t>Octavos de Final</t>
  </si>
  <si>
    <t>FINAL</t>
  </si>
  <si>
    <t>Menu Principal</t>
  </si>
  <si>
    <t>a cuartos de final</t>
  </si>
  <si>
    <t>CAMPEON</t>
  </si>
  <si>
    <t>en blanco</t>
  </si>
  <si>
    <t>CAMPEÓN</t>
  </si>
  <si>
    <t>LUGAR</t>
  </si>
  <si>
    <t>DIA</t>
  </si>
  <si>
    <t>HORA</t>
  </si>
  <si>
    <t>Resultado</t>
  </si>
  <si>
    <t>Penales</t>
  </si>
  <si>
    <t>a Semifinal</t>
  </si>
  <si>
    <t>TORNEO INTERNO FACULTAD DE INGENIERIA 2013 II
Semifinales</t>
  </si>
  <si>
    <t>TORNEO INTERNO FACULTAD DE INGENIERIA 2013 II 
Octavos de final</t>
  </si>
  <si>
    <t>TORNEO INTERNO FACULTAD DE INGENIERIA 2013 II
Cuartos de final</t>
  </si>
  <si>
    <r>
      <rPr>
        <sz val="30"/>
        <color indexed="9"/>
        <rFont val="Haettenschweiler"/>
        <family val="2"/>
      </rPr>
      <t>TORNEO INTERNO FACULTAD DE INGENIERIA 2013 II</t>
    </r>
    <r>
      <rPr>
        <sz val="30"/>
        <color indexed="47"/>
        <rFont val="Haettenschweiler"/>
        <family val="2"/>
      </rPr>
      <t xml:space="preserve">
</t>
    </r>
    <r>
      <rPr>
        <sz val="30"/>
        <color indexed="9"/>
        <rFont val="Haettenschweiler"/>
        <family val="2"/>
      </rPr>
      <t>Final</t>
    </r>
  </si>
  <si>
    <r>
      <t xml:space="preserve">GRUPO </t>
    </r>
    <r>
      <rPr>
        <b/>
        <sz val="22"/>
        <color indexed="8"/>
        <rFont val="Arial"/>
        <family val="2"/>
      </rPr>
      <t>H</t>
    </r>
  </si>
  <si>
    <r>
      <t xml:space="preserve">GRUPO </t>
    </r>
    <r>
      <rPr>
        <b/>
        <sz val="22"/>
        <rFont val="Arial"/>
        <family val="2"/>
      </rPr>
      <t>G</t>
    </r>
  </si>
  <si>
    <r>
      <t xml:space="preserve">GRUPO </t>
    </r>
    <r>
      <rPr>
        <b/>
        <sz val="22"/>
        <rFont val="Arial"/>
        <family val="2"/>
      </rPr>
      <t>F</t>
    </r>
  </si>
  <si>
    <r>
      <t xml:space="preserve">GRUPO </t>
    </r>
    <r>
      <rPr>
        <b/>
        <sz val="22"/>
        <rFont val="Arial"/>
        <family val="2"/>
      </rPr>
      <t>E</t>
    </r>
  </si>
  <si>
    <r>
      <t xml:space="preserve">GRUPO </t>
    </r>
    <r>
      <rPr>
        <b/>
        <sz val="22"/>
        <rFont val="Arial"/>
        <family val="2"/>
      </rPr>
      <t>D</t>
    </r>
  </si>
  <si>
    <r>
      <t xml:space="preserve">GRUPO </t>
    </r>
    <r>
      <rPr>
        <b/>
        <sz val="22"/>
        <rFont val="Arial"/>
        <family val="2"/>
      </rPr>
      <t>C</t>
    </r>
  </si>
  <si>
    <r>
      <t xml:space="preserve">GRUPO </t>
    </r>
    <r>
      <rPr>
        <b/>
        <sz val="22"/>
        <rFont val="Arial"/>
        <family val="2"/>
      </rPr>
      <t>B</t>
    </r>
  </si>
  <si>
    <r>
      <t xml:space="preserve">GRUPO </t>
    </r>
    <r>
      <rPr>
        <b/>
        <sz val="22"/>
        <rFont val="Verdana"/>
        <family val="2"/>
      </rPr>
      <t>A</t>
    </r>
  </si>
  <si>
    <t>sort 1-5=====</t>
  </si>
  <si>
    <t>sort 2-5=====</t>
  </si>
  <si>
    <t>sort 3-5=====</t>
  </si>
  <si>
    <t>sort 4-5=====</t>
  </si>
  <si>
    <t>sort 6-7=====</t>
  </si>
  <si>
    <t>sort 6-8=====</t>
  </si>
  <si>
    <t>sort 6-9=====</t>
  </si>
  <si>
    <t>sort 6-10=====</t>
  </si>
  <si>
    <t>sort 7-8=====</t>
  </si>
  <si>
    <t>sort 7-9=====</t>
  </si>
  <si>
    <t>sort 7-10=====</t>
  </si>
  <si>
    <t>sort 8-9=====</t>
  </si>
  <si>
    <t>sort 8-10=====</t>
  </si>
  <si>
    <t>sort 9-10=====</t>
  </si>
  <si>
    <t>sort 11-12=====</t>
  </si>
  <si>
    <t>sort 11-13=====</t>
  </si>
  <si>
    <t>sort 11-14=====</t>
  </si>
  <si>
    <t>sort 11-15=====</t>
  </si>
  <si>
    <t>sort 12-13=====</t>
  </si>
  <si>
    <t>sort 12-14=====</t>
  </si>
  <si>
    <t>sort 12-15=====</t>
  </si>
  <si>
    <t>sort 13-14=====</t>
  </si>
  <si>
    <t>sort 13-15=====</t>
  </si>
  <si>
    <t>sort 14-15=====</t>
  </si>
  <si>
    <t>sort 16-17=====</t>
  </si>
  <si>
    <t>sort 16-18=====</t>
  </si>
  <si>
    <t>sort 16-19=====</t>
  </si>
  <si>
    <t>sort 16-20=====</t>
  </si>
  <si>
    <t>sort 17-18=====</t>
  </si>
  <si>
    <t>sort 17-19=====</t>
  </si>
  <si>
    <t>sort 19-20=====</t>
  </si>
  <si>
    <t>sort 17-20=====</t>
  </si>
  <si>
    <t>sort 18-19=====</t>
  </si>
  <si>
    <t>sort 18-20=====</t>
  </si>
  <si>
    <t>ARBITRO</t>
  </si>
  <si>
    <t>Cancha Sintética N° 3</t>
  </si>
  <si>
    <t>Cancha Sintética N° 2</t>
  </si>
  <si>
    <t>12:00 m.</t>
  </si>
  <si>
    <t>Cancha Sintética N° 1</t>
  </si>
  <si>
    <t>Lugar</t>
  </si>
  <si>
    <t>Fecha</t>
  </si>
  <si>
    <t>Hora</t>
  </si>
  <si>
    <t>Observaciones</t>
  </si>
  <si>
    <t>TABLA DE POSICIONES</t>
  </si>
  <si>
    <t>PARTIDOS</t>
  </si>
  <si>
    <r>
      <t xml:space="preserve">GRUPO </t>
    </r>
    <r>
      <rPr>
        <b/>
        <sz val="20"/>
        <color theme="1"/>
        <rFont val="Arial"/>
        <family val="2"/>
      </rPr>
      <t>I</t>
    </r>
  </si>
  <si>
    <r>
      <t xml:space="preserve">GRUPO </t>
    </r>
    <r>
      <rPr>
        <b/>
        <sz val="20"/>
        <color theme="1"/>
        <rFont val="Arial"/>
        <family val="2"/>
      </rPr>
      <t>J</t>
    </r>
  </si>
  <si>
    <t>PUNTO G</t>
  </si>
  <si>
    <t>CITRATO DE METELO</t>
  </si>
  <si>
    <t>DORTMUND</t>
  </si>
  <si>
    <t>JUGADA DE LABORATORIO</t>
  </si>
  <si>
    <t>ATLETICO TAMAL</t>
  </si>
  <si>
    <t>27 Marzo de 2014</t>
  </si>
  <si>
    <t>29 Marzo de 2014</t>
  </si>
  <si>
    <t>31 Marzo de 2014</t>
  </si>
  <si>
    <t>Cancha Sintética #2</t>
  </si>
  <si>
    <t>CSK LA ROPA</t>
  </si>
  <si>
    <t>KIRCHHOFF F.C.</t>
  </si>
  <si>
    <t>TALENTO DESMEDIDO</t>
  </si>
  <si>
    <t>ING</t>
  </si>
  <si>
    <t>#LUGOSTYLE</t>
  </si>
  <si>
    <t>MIGA DE PAN</t>
  </si>
  <si>
    <t>HANGOVER 69</t>
  </si>
  <si>
    <t>LOS CAPOS</t>
  </si>
  <si>
    <t>LA TOCO Y ME VENGO</t>
  </si>
  <si>
    <t>DEPORTIVO TODO COPAS</t>
  </si>
  <si>
    <t>LOS RODACHOS F.C.</t>
  </si>
  <si>
    <t>TRULULU F.C.</t>
  </si>
  <si>
    <t>KHAREBERG F.C.</t>
  </si>
  <si>
    <t>REALCOHOLICOS</t>
  </si>
  <si>
    <t>MyEF F.C.</t>
  </si>
  <si>
    <t>CIRCUITOS REVENGE II</t>
  </si>
  <si>
    <t>DEUS EX MACHINA</t>
  </si>
  <si>
    <t>RUSKAYA F.C.</t>
  </si>
  <si>
    <t>REAL E IMAGINARIO F.C.</t>
  </si>
  <si>
    <t>ANONIMOS F.C.</t>
  </si>
  <si>
    <t>ELECTROQUÍMICA CITY</t>
  </si>
  <si>
    <t>ATLÈTICO NORTE</t>
  </si>
  <si>
    <t>BOLTON WANDERES</t>
  </si>
  <si>
    <t>GANEN PERO NO ABUSEN</t>
  </si>
  <si>
    <t>INGENIEBRIOS F.C.</t>
  </si>
  <si>
    <t>CHANGUA Y SUS CALADOS</t>
  </si>
  <si>
    <t>LOS NOVIOS DE SU HERMANA</t>
  </si>
  <si>
    <t>PARAPLÈJICO IRRACIONAL</t>
  </si>
  <si>
    <t>ACADEMIA FÙTBOL CLUB</t>
  </si>
  <si>
    <t>FORGUESLAYA F.C.</t>
  </si>
  <si>
    <t>LOS POLLITOS RECERDOS</t>
  </si>
  <si>
    <t>LOS JUANCHOS</t>
  </si>
  <si>
    <t>RAÌZ DE MENOS UNO</t>
  </si>
  <si>
    <t>NARANJA MECÀNICA</t>
  </si>
  <si>
    <t>GUNNERS</t>
  </si>
  <si>
    <t>LOS PELADOS F.C.</t>
  </si>
  <si>
    <t>UN BOCADILLO</t>
  </si>
  <si>
    <t>LOS SOTERRADOS</t>
  </si>
  <si>
    <t>AUTÈNTICOS F.C.</t>
  </si>
  <si>
    <t>LOS NULE</t>
  </si>
  <si>
    <t>MULAX F.C.</t>
  </si>
  <si>
    <t>ÙLTIMO INTENTO</t>
  </si>
  <si>
    <t>LA TOCO Y LA METO</t>
  </si>
  <si>
    <t>A LOS DIJES F.C.</t>
  </si>
  <si>
    <t>AC MECÁNICA</t>
  </si>
  <si>
    <t>01 Abril de 2014</t>
  </si>
  <si>
    <t>02 Abril de 2014</t>
  </si>
  <si>
    <t>04 Abril de 2014</t>
  </si>
  <si>
    <t>07 Abril de 2014</t>
  </si>
  <si>
    <t>08 Abril de 2014</t>
  </si>
  <si>
    <t>09 Abril de 2014</t>
  </si>
  <si>
    <t>12:00 m</t>
  </si>
  <si>
    <t>03 Abril de 2014</t>
  </si>
  <si>
    <t>28 Marzo de 2014</t>
  </si>
  <si>
    <t>05 Abril de 2014</t>
  </si>
  <si>
    <t>10 Abril de 2014</t>
  </si>
  <si>
    <t>12 Abril de 2014</t>
  </si>
  <si>
    <t>21 Abril de 2014</t>
  </si>
  <si>
    <t>11 Abril de 2014</t>
  </si>
  <si>
    <t>23 Abril de 2014</t>
  </si>
  <si>
    <t>24 de Abril de 2014</t>
  </si>
  <si>
    <t>29 Abril de 2014</t>
  </si>
  <si>
    <t>24 Abril de 2014</t>
  </si>
  <si>
    <t xml:space="preserve">25 Abril de 2014 </t>
  </si>
  <si>
    <t>02 Mayo de 2014</t>
  </si>
  <si>
    <t>03 Mayo de 2014</t>
  </si>
  <si>
    <t>05 Mayo de 2014</t>
  </si>
  <si>
    <t>06 Mayo de 2014</t>
  </si>
  <si>
    <t>08 Mayo de 2014</t>
  </si>
  <si>
    <t>07 Mayo de 2014</t>
  </si>
  <si>
    <t>09 Mayo de 2014</t>
  </si>
  <si>
    <t>TORNEO INTERNO FACULTAD DE INGENIERIA 2014 - I
Primera fase</t>
  </si>
  <si>
    <t>TORNEO INTERNO FACULTAD DE INGENIERIA 2014 - I 
Primera fase</t>
  </si>
  <si>
    <t>FINALIZADO</t>
  </si>
  <si>
    <t>Julian Jimenez</t>
  </si>
  <si>
    <t>Ever Goyes
Santiago Cuellar</t>
  </si>
  <si>
    <t>Javier Arévalo</t>
  </si>
  <si>
    <t>Julian Jimenez
Javier Zapata</t>
  </si>
  <si>
    <t>Jorge Zarza
Andrés Melo</t>
  </si>
  <si>
    <t>Jorge Zamora
Javier Zapata</t>
  </si>
  <si>
    <t>Santiago Cuellar
Julian Jimenez</t>
  </si>
  <si>
    <t>Javier Arévalo, Santiago Cuellar y Julian Jimenez</t>
  </si>
  <si>
    <t>Carlos Millán
André Mendez</t>
  </si>
  <si>
    <t>Santiago Cuellar
André Mendez</t>
  </si>
  <si>
    <t>Luis Moreno
Rafael Rincón</t>
  </si>
  <si>
    <t>Claudio Sanchez</t>
  </si>
  <si>
    <t>Jorge Zarza, Santiago Cuellar Andres Melo</t>
  </si>
  <si>
    <t>Hever Gomez</t>
  </si>
  <si>
    <t>Jorge Zarza, Ever Goyes Rafael Rincón</t>
  </si>
  <si>
    <t>Javier Arévalo Jhonnatan Perez y Carlos Millán</t>
  </si>
  <si>
    <t>Javier Arévalo, Jorge Zarza y Carlos Millán</t>
  </si>
  <si>
    <t>Jorge Zarza, Carlos Millan y André Mendez</t>
  </si>
  <si>
    <t>Fabian Orozco, Jorge Zarza y Diana Navarrete</t>
  </si>
  <si>
    <t>Javier Zapata
Jorge Zamora</t>
  </si>
  <si>
    <t>Rafael Rincón</t>
  </si>
  <si>
    <t>Fabian Orozco, Jorge Zarza y Carlos Millán</t>
  </si>
  <si>
    <t>Jhonnatan Perez 
Luis Moreno</t>
  </si>
  <si>
    <t>Claudio Sanchez, Sanitago Cuellar y Carlos Millán</t>
  </si>
  <si>
    <t>André Mendez, Jorge Zamora y Javier Arévalo</t>
  </si>
  <si>
    <t>UI SE RETIRÓ</t>
  </si>
  <si>
    <t>Jorge Zarza, Javier Zapata y Ever Goyes</t>
  </si>
  <si>
    <t>Yousefth Castro
Diana Navarrete</t>
  </si>
  <si>
    <t>Julian Jimenez, Fabian Orozco Fabio Segura</t>
  </si>
  <si>
    <t>10 Mayo de 2014</t>
  </si>
  <si>
    <t>FINALIZADO POR W.O</t>
  </si>
  <si>
    <t>14 Mayo de 2014</t>
  </si>
  <si>
    <t>16 Mayo de 2014</t>
  </si>
  <si>
    <t>TORNEO INTERNO FACULTAD DE INGENIERIA 2014 - I 
Reclasificación</t>
  </si>
  <si>
    <r>
      <t xml:space="preserve">Avanza a dieciseisavos de final </t>
    </r>
    <r>
      <rPr>
        <b/>
        <sz val="8"/>
        <color indexed="8"/>
        <rFont val="Wingdings"/>
        <charset val="2"/>
      </rPr>
      <t>Ø</t>
    </r>
  </si>
  <si>
    <t>1</t>
  </si>
  <si>
    <t/>
  </si>
  <si>
    <t>GOF1</t>
  </si>
  <si>
    <t>1ero Grupo C</t>
  </si>
  <si>
    <t>2</t>
  </si>
  <si>
    <t>GOF2</t>
  </si>
  <si>
    <t>2do Grupo D</t>
  </si>
  <si>
    <t>1ero Grupo B</t>
  </si>
  <si>
    <t>3</t>
  </si>
  <si>
    <t>GOF3</t>
  </si>
  <si>
    <t>2do Grupo A</t>
  </si>
  <si>
    <t>1ero Grupo D</t>
  </si>
  <si>
    <t>4</t>
  </si>
  <si>
    <t>GOF4</t>
  </si>
  <si>
    <t>2do Grupo C</t>
  </si>
  <si>
    <t>1ero Grupo E</t>
  </si>
  <si>
    <t>5</t>
  </si>
  <si>
    <t>GOF5</t>
  </si>
  <si>
    <t>2do Grupo F</t>
  </si>
  <si>
    <t>1ero Grupo G</t>
  </si>
  <si>
    <t>6</t>
  </si>
  <si>
    <t>GOF6</t>
  </si>
  <si>
    <t>2do Grupo H</t>
  </si>
  <si>
    <t>1ero Grupo F</t>
  </si>
  <si>
    <t>7</t>
  </si>
  <si>
    <t>GOF7</t>
  </si>
  <si>
    <t>2do Grupo E</t>
  </si>
  <si>
    <t>1ero Grupo H</t>
  </si>
  <si>
    <t>8</t>
  </si>
  <si>
    <t>GOF8</t>
  </si>
  <si>
    <t>2do Grupo G</t>
  </si>
  <si>
    <t>23 de Mayo 2014</t>
  </si>
  <si>
    <t>22 de Mayo 2014</t>
  </si>
  <si>
    <t>Vs</t>
  </si>
  <si>
    <t>26 de Mayo 2014</t>
  </si>
  <si>
    <t>27 de Mayo 2014</t>
  </si>
  <si>
    <t>21 de Mayo 2014</t>
  </si>
  <si>
    <t>Equipo A</t>
  </si>
  <si>
    <t>Equipo B</t>
  </si>
  <si>
    <t>Llave</t>
  </si>
  <si>
    <t>TORNEO INTERNO FACULTAD DE INGENIERIA 2014 - I
Dieciseisavos de Final</t>
  </si>
  <si>
    <t>04 de Junio 2014</t>
  </si>
  <si>
    <t>4(3)</t>
  </si>
  <si>
    <t>4(5)</t>
  </si>
  <si>
    <t>GANADOR LLAVE 1</t>
  </si>
  <si>
    <t>GANADOR LLAVE 8</t>
  </si>
  <si>
    <t>GANADOR LLAVE 2</t>
  </si>
  <si>
    <t>GANADOR LLAVE 15</t>
  </si>
  <si>
    <t>GANADOR LLAVE 16</t>
  </si>
  <si>
    <t>GANADOR LLAVE 3</t>
  </si>
  <si>
    <t>GANADOR LLAVE 14</t>
  </si>
  <si>
    <t>GANADOR LLAVE 13</t>
  </si>
  <si>
    <t>GANADOR LLAVE 4</t>
  </si>
  <si>
    <t>GANADOR LLAVE 12</t>
  </si>
  <si>
    <t>GANADOR LLAVE 5</t>
  </si>
  <si>
    <t>GANADOR LLAVE 6</t>
  </si>
  <si>
    <t>GANADOR LLAVE 11</t>
  </si>
  <si>
    <t>GANADOR LLAVE 7</t>
  </si>
  <si>
    <t>GANADOR LLAVE 10</t>
  </si>
  <si>
    <t>GANADOR LLAVE 9</t>
  </si>
  <si>
    <t>05 de Junio 2014</t>
  </si>
  <si>
    <t xml:space="preserve">Lugar </t>
  </si>
  <si>
    <t>C1</t>
  </si>
  <si>
    <t>C2</t>
  </si>
  <si>
    <t>C3</t>
  </si>
  <si>
    <t>C4</t>
  </si>
  <si>
    <t>S1</t>
  </si>
  <si>
    <t>S2</t>
  </si>
  <si>
    <t>4(2)</t>
  </si>
  <si>
    <t>4(4)</t>
  </si>
  <si>
    <t>5(3)</t>
  </si>
  <si>
    <t>5(5)</t>
  </si>
  <si>
    <t>NARANJA MECÁNICA</t>
  </si>
  <si>
    <t>TORNEO INTERNO FACULTAD DE INGENIERIA 2014 - I
Octavos de Final</t>
  </si>
  <si>
    <t>TORNEO INTERNO FACULTAD DE INGENIERIA 2014 - II.
COPA 153 AÑOS
Primera fase</t>
  </si>
  <si>
    <r>
      <t xml:space="preserve">Avanza a Segunda Ronda </t>
    </r>
    <r>
      <rPr>
        <b/>
        <sz val="8"/>
        <color indexed="8"/>
        <rFont val="Wingdings"/>
        <charset val="2"/>
      </rPr>
      <t>Ø</t>
    </r>
  </si>
  <si>
    <t>ESFINTER DE MILAN</t>
  </si>
  <si>
    <t>FRANCOCANADIENSE</t>
  </si>
  <si>
    <t>FUTBOL CLUB CYT</t>
  </si>
  <si>
    <t>ADEIN</t>
  </si>
  <si>
    <t>SEPRO</t>
  </si>
  <si>
    <t>GORDITOS Y BONITOS</t>
  </si>
  <si>
    <t>SU MADRE FC</t>
  </si>
  <si>
    <t>AC MECANICA</t>
  </si>
  <si>
    <t>NARANJA MECANICA</t>
  </si>
  <si>
    <t>EIBAR F.C.</t>
  </si>
  <si>
    <t>BAYERN NIUPI F.C.</t>
  </si>
  <si>
    <t>LA NARANJA MECANICA</t>
  </si>
  <si>
    <t>ORINOQUÌA F.C</t>
  </si>
  <si>
    <t>OLD JOHN</t>
  </si>
  <si>
    <t>Cancha de Fútbol N°6</t>
  </si>
  <si>
    <t>LOS REVUELTOS F.C.</t>
  </si>
  <si>
    <t>TERMINADO</t>
  </si>
  <si>
    <t xml:space="preserve">TERMINADO </t>
  </si>
  <si>
    <t>TORNEO INTERNO FACULTAD DE INGENIERIA 2014 II
COPA 153 AÑOS</t>
  </si>
  <si>
    <t>Cancha de Fútbol N°8</t>
  </si>
  <si>
    <t>AC MECÁNICA PIERDE LOS PUNTOS</t>
  </si>
  <si>
    <t>1RO GRUPO A</t>
  </si>
  <si>
    <t>1RO GRUPO B</t>
  </si>
  <si>
    <t>1RO GRUPO C</t>
  </si>
  <si>
    <t>1RO GRUPO D</t>
  </si>
  <si>
    <t>2DO GRUPO B</t>
  </si>
  <si>
    <t>2DO GRUPO A</t>
  </si>
  <si>
    <t>2DO GRUPO D</t>
  </si>
  <si>
    <t>2DO GRUPO C</t>
  </si>
  <si>
    <t>ORINOQUIA F.C.</t>
  </si>
  <si>
    <t>Cancha de Fútbol  # 8</t>
  </si>
  <si>
    <t>TORNEO INTERNO FACULTAD DE INGENIERIA 2014 - II.
COPA 153 AÑOS
Cuartos de Final</t>
  </si>
  <si>
    <t>TORNEO INTERNO FACULTAD DE INGENIERIA 2014 - II.
COPA 153 AÑOS
Semifinales</t>
  </si>
  <si>
    <t>TORNEO INTERNO FACULTAD DE INGENIERIA 2014 - II.
COPA 153 AÑOS
Final</t>
  </si>
  <si>
    <t xml:space="preserve">GANADOR C1 </t>
  </si>
  <si>
    <t>GANADOR C4</t>
  </si>
  <si>
    <t>GANADOR C2</t>
  </si>
  <si>
    <t>GANADOR C3</t>
  </si>
  <si>
    <t>2(3)</t>
  </si>
  <si>
    <t>2(2)</t>
  </si>
  <si>
    <t>ORINOQUÍA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</si>
</sst>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&quot;de&quot;\ mmm"/>
    <numFmt numFmtId="165" formatCode="[$-409]h:mm\ AM/PM;@"/>
    <numFmt numFmtId="166" formatCode="[$-240A]h:mm\ AM/PM;@"/>
  </numFmts>
  <fonts count="1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47"/>
      <name val="Arial"/>
      <family val="2"/>
    </font>
    <font>
      <i/>
      <sz val="10"/>
      <name val="Arial"/>
      <family val="2"/>
    </font>
    <font>
      <b/>
      <i/>
      <sz val="20"/>
      <name val="Arial"/>
      <family val="2"/>
    </font>
    <font>
      <b/>
      <i/>
      <sz val="24"/>
      <name val="Arial"/>
      <family val="2"/>
    </font>
    <font>
      <sz val="10"/>
      <name val="Wingdings"/>
      <charset val="2"/>
    </font>
    <font>
      <i/>
      <sz val="16"/>
      <color indexed="47"/>
      <name val="Verdana"/>
      <family val="2"/>
    </font>
    <font>
      <sz val="8"/>
      <name val="Arial"/>
      <family val="2"/>
    </font>
    <font>
      <sz val="8"/>
      <name val="Arial Narrow"/>
      <family val="2"/>
    </font>
    <font>
      <sz val="6"/>
      <color indexed="52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20"/>
      <color indexed="53"/>
      <name val="Arial Narrow"/>
      <family val="2"/>
    </font>
    <font>
      <b/>
      <sz val="12"/>
      <color indexed="52"/>
      <name val="Verdan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20"/>
      <color indexed="52"/>
      <name val="Verdana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sz val="10"/>
      <color indexed="52"/>
      <name val="Arial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30"/>
      <color indexed="47"/>
      <name val="Haettenschweiler"/>
      <family val="2"/>
    </font>
    <font>
      <b/>
      <sz val="10"/>
      <name val="Arial Narrow"/>
      <family val="2"/>
    </font>
    <font>
      <sz val="30"/>
      <color indexed="9"/>
      <name val="Haettenschweiler"/>
      <family val="2"/>
    </font>
    <font>
      <i/>
      <sz val="8"/>
      <name val="Arial Narrow"/>
      <family val="2"/>
    </font>
    <font>
      <i/>
      <sz val="8"/>
      <name val="Arial"/>
      <family val="2"/>
    </font>
    <font>
      <b/>
      <i/>
      <sz val="12"/>
      <name val="Arial"/>
      <family val="2"/>
    </font>
    <font>
      <sz val="6"/>
      <name val="Arial"/>
      <family val="2"/>
    </font>
    <font>
      <b/>
      <i/>
      <sz val="14"/>
      <name val="Arial"/>
      <family val="2"/>
    </font>
    <font>
      <b/>
      <sz val="8"/>
      <name val="Arial Narrow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b/>
      <sz val="13"/>
      <name val="Arial"/>
      <family val="2"/>
    </font>
    <font>
      <b/>
      <sz val="13"/>
      <name val="Arial Narrow"/>
      <family val="2"/>
    </font>
    <font>
      <b/>
      <sz val="11"/>
      <name val="Arial"/>
      <family val="2"/>
    </font>
    <font>
      <b/>
      <sz val="22"/>
      <color indexed="8"/>
      <name val="Arial"/>
      <family val="2"/>
    </font>
    <font>
      <b/>
      <sz val="8"/>
      <color indexed="8"/>
      <name val="Wingdings"/>
      <charset val="2"/>
    </font>
    <font>
      <sz val="20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sz val="7"/>
      <name val="Arial"/>
      <family val="2"/>
    </font>
    <font>
      <sz val="20"/>
      <name val="Verdana"/>
      <family val="2"/>
    </font>
    <font>
      <b/>
      <sz val="22"/>
      <name val="Verdana"/>
      <family val="2"/>
    </font>
    <font>
      <b/>
      <sz val="24"/>
      <name val="Verdana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b/>
      <sz val="10"/>
      <color theme="0"/>
      <name val="Arial"/>
      <family val="2"/>
    </font>
    <font>
      <sz val="10"/>
      <color theme="0"/>
      <name val="Wingdings"/>
      <charset val="2"/>
    </font>
    <font>
      <sz val="12"/>
      <color theme="0"/>
      <name val="Wingdings"/>
      <charset val="2"/>
    </font>
    <font>
      <i/>
      <sz val="16"/>
      <color theme="0"/>
      <name val="Verdana"/>
      <family val="2"/>
    </font>
    <font>
      <sz val="10"/>
      <color theme="1"/>
      <name val="Arial"/>
      <family val="2"/>
    </font>
    <font>
      <i/>
      <sz val="8"/>
      <color theme="1"/>
      <name val="Arial Narrow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"/>
      <family val="2"/>
    </font>
    <font>
      <sz val="36"/>
      <color theme="0"/>
      <name val="Haettenschweiler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Wingdings"/>
      <charset val="2"/>
    </font>
    <font>
      <b/>
      <i/>
      <sz val="20"/>
      <color theme="1"/>
      <name val="Arial"/>
      <family val="2"/>
    </font>
    <font>
      <b/>
      <i/>
      <sz val="24"/>
      <color theme="1"/>
      <name val="Arial"/>
      <family val="2"/>
    </font>
    <font>
      <b/>
      <sz val="10"/>
      <color theme="1"/>
      <name val="Arial Narrow"/>
      <family val="2"/>
    </font>
    <font>
      <sz val="7"/>
      <color theme="1"/>
      <name val="Arial"/>
      <family val="2"/>
    </font>
    <font>
      <i/>
      <sz val="10"/>
      <color theme="1"/>
      <name val="Arial"/>
      <family val="2"/>
    </font>
    <font>
      <sz val="30"/>
      <color theme="0"/>
      <name val="Haettenschweiler"/>
      <family val="2"/>
    </font>
    <font>
      <sz val="20"/>
      <color theme="1"/>
      <name val="Arial"/>
      <family val="2"/>
    </font>
    <font>
      <b/>
      <sz val="24"/>
      <color theme="1"/>
      <name val="Arial"/>
      <family val="2"/>
    </font>
    <font>
      <sz val="12"/>
      <name val="Arial"/>
      <family val="2"/>
    </font>
    <font>
      <b/>
      <sz val="20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6"/>
      <color theme="1"/>
      <name val="Calibri"/>
      <family val="2"/>
      <scheme val="minor"/>
    </font>
    <font>
      <sz val="12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Arial Narrow"/>
      <family val="2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sz val="18"/>
      <name val="Arial"/>
      <family val="2"/>
    </font>
    <font>
      <sz val="14"/>
      <color indexed="8"/>
      <name val="Calibri"/>
      <family val="2"/>
      <charset val="1"/>
    </font>
    <font>
      <sz val="16"/>
      <color indexed="8"/>
      <name val="Calibri"/>
      <family val="2"/>
      <charset val="1"/>
    </font>
    <font>
      <sz val="14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lightGray">
        <fgColor indexed="52"/>
        <bgColor theme="6" tint="0.5999938962981048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thin">
        <color indexed="52"/>
      </right>
      <top/>
      <bottom/>
      <diagonal/>
    </border>
    <border>
      <left/>
      <right/>
      <top/>
      <bottom style="thin">
        <color indexed="52"/>
      </bottom>
      <diagonal/>
    </border>
    <border>
      <left/>
      <right/>
      <top style="thin">
        <color indexed="52"/>
      </top>
      <bottom/>
      <diagonal/>
    </border>
    <border>
      <left/>
      <right style="thin">
        <color indexed="52"/>
      </right>
      <top/>
      <bottom style="thin">
        <color indexed="52"/>
      </bottom>
      <diagonal/>
    </border>
    <border>
      <left style="thin">
        <color indexed="52"/>
      </left>
      <right/>
      <top/>
      <bottom/>
      <diagonal/>
    </border>
    <border>
      <left style="thin">
        <color indexed="52"/>
      </left>
      <right/>
      <top/>
      <bottom style="thin">
        <color indexed="52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/>
      <right/>
      <top style="thin">
        <color indexed="52"/>
      </top>
      <bottom style="thin">
        <color indexed="52"/>
      </bottom>
      <diagonal/>
    </border>
    <border>
      <left/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52"/>
      </left>
      <right/>
      <top style="thin">
        <color indexed="52"/>
      </top>
      <bottom/>
      <diagonal/>
    </border>
    <border>
      <left style="thin">
        <color indexed="52"/>
      </left>
      <right/>
      <top/>
      <bottom style="thin">
        <color indexed="53"/>
      </bottom>
      <diagonal/>
    </border>
    <border>
      <left/>
      <right/>
      <top style="thin">
        <color indexed="53"/>
      </top>
      <bottom/>
      <diagonal/>
    </border>
    <border>
      <left style="medium">
        <color indexed="52"/>
      </left>
      <right/>
      <top style="medium">
        <color indexed="52"/>
      </top>
      <bottom style="medium">
        <color indexed="5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/>
      <top style="medium">
        <color indexed="53"/>
      </top>
      <bottom style="medium">
        <color indexed="53"/>
      </bottom>
      <diagonal/>
    </border>
    <border>
      <left/>
      <right style="medium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64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medium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/>
      <right style="medium">
        <color indexed="53"/>
      </right>
      <top style="medium">
        <color indexed="53"/>
      </top>
      <bottom/>
      <diagonal/>
    </border>
    <border>
      <left style="medium">
        <color indexed="53"/>
      </left>
      <right/>
      <top/>
      <bottom style="medium">
        <color indexed="53"/>
      </bottom>
      <diagonal/>
    </border>
    <border>
      <left/>
      <right/>
      <top/>
      <bottom style="medium">
        <color indexed="53"/>
      </bottom>
      <diagonal/>
    </border>
    <border>
      <left/>
      <right style="medium">
        <color indexed="53"/>
      </right>
      <top/>
      <bottom style="medium">
        <color indexed="53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 style="thin">
        <color theme="9"/>
      </right>
      <top/>
      <bottom style="thin">
        <color indexed="52"/>
      </bottom>
      <diagonal/>
    </border>
    <border>
      <left/>
      <right style="thin">
        <color theme="9"/>
      </right>
      <top style="thin">
        <color indexed="52"/>
      </top>
      <bottom style="thin">
        <color indexed="52"/>
      </bottom>
      <diagonal/>
    </border>
    <border>
      <left/>
      <right/>
      <top style="thin">
        <color theme="9"/>
      </top>
      <bottom style="thin">
        <color indexed="52"/>
      </bottom>
      <diagonal/>
    </border>
    <border>
      <left style="thin">
        <color indexed="52"/>
      </left>
      <right style="thin">
        <color indexed="52"/>
      </right>
      <top/>
      <bottom style="thin">
        <color indexed="52"/>
      </bottom>
      <diagonal/>
    </border>
    <border>
      <left/>
      <right style="thin">
        <color theme="9"/>
      </right>
      <top style="thin">
        <color theme="9"/>
      </top>
      <bottom style="thin">
        <color indexed="52"/>
      </bottom>
      <diagonal/>
    </border>
    <border>
      <left style="thin">
        <color theme="9"/>
      </left>
      <right style="medium">
        <color theme="9"/>
      </right>
      <top style="medium">
        <color theme="9"/>
      </top>
      <bottom style="thin">
        <color theme="9"/>
      </bottom>
      <diagonal/>
    </border>
    <border>
      <left style="medium">
        <color theme="9"/>
      </left>
      <right/>
      <top style="thin">
        <color theme="9"/>
      </top>
      <bottom style="thin">
        <color indexed="52"/>
      </bottom>
      <diagonal/>
    </border>
    <border>
      <left style="thin">
        <color theme="9"/>
      </left>
      <right style="medium">
        <color theme="9"/>
      </right>
      <top/>
      <bottom style="thin">
        <color indexed="52"/>
      </bottom>
      <diagonal/>
    </border>
    <border>
      <left style="thin">
        <color theme="9"/>
      </left>
      <right style="medium">
        <color theme="9"/>
      </right>
      <top style="thin">
        <color indexed="52"/>
      </top>
      <bottom style="thin">
        <color indexed="52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medium">
        <color theme="9"/>
      </bottom>
      <diagonal/>
    </border>
    <border>
      <left/>
      <right/>
      <top style="thin">
        <color indexed="52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 style="thin">
        <color indexed="52"/>
      </left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 style="thin">
        <color indexed="52"/>
      </top>
      <bottom style="thin">
        <color indexed="52"/>
      </bottom>
      <diagonal/>
    </border>
    <border>
      <left/>
      <right style="medium">
        <color theme="9"/>
      </right>
      <top style="thin">
        <color indexed="52"/>
      </top>
      <bottom style="thin">
        <color indexed="52"/>
      </bottom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 style="thin">
        <color indexed="52"/>
      </top>
      <bottom style="medium">
        <color theme="9"/>
      </bottom>
      <diagonal/>
    </border>
    <border>
      <left/>
      <right style="medium">
        <color theme="9"/>
      </right>
      <top style="thin">
        <color indexed="52"/>
      </top>
      <bottom style="medium">
        <color theme="9"/>
      </bottom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 style="thin">
        <color theme="9"/>
      </right>
      <top style="medium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medium">
        <color theme="9"/>
      </top>
      <bottom style="thin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medium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  <border>
      <left style="thin">
        <color theme="9"/>
      </left>
      <right style="medium">
        <color theme="9"/>
      </right>
      <top style="thin">
        <color theme="9"/>
      </top>
      <bottom style="medium">
        <color theme="9"/>
      </bottom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thin">
        <color indexed="52"/>
      </bottom>
      <diagonal/>
    </border>
    <border>
      <left style="medium">
        <color theme="9"/>
      </left>
      <right/>
      <top style="medium">
        <color theme="9"/>
      </top>
      <bottom style="thin">
        <color indexed="52"/>
      </bottom>
      <diagonal/>
    </border>
    <border>
      <left/>
      <right/>
      <top style="medium">
        <color theme="9"/>
      </top>
      <bottom style="thin">
        <color indexed="52"/>
      </bottom>
      <diagonal/>
    </border>
    <border>
      <left style="medium">
        <color theme="9"/>
      </left>
      <right/>
      <top/>
      <bottom style="thin">
        <color indexed="52"/>
      </bottom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 style="medium">
        <color theme="9"/>
      </right>
      <top/>
      <bottom style="thin">
        <color theme="9"/>
      </bottom>
      <diagonal/>
    </border>
    <border>
      <left style="medium">
        <color theme="9"/>
      </left>
      <right style="thin">
        <color theme="9"/>
      </right>
      <top style="medium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medium">
        <color theme="9"/>
      </top>
      <bottom style="medium">
        <color theme="9"/>
      </bottom>
      <diagonal/>
    </border>
    <border>
      <left style="thin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/>
      <right style="thin">
        <color theme="9"/>
      </right>
      <top style="medium">
        <color theme="9"/>
      </top>
      <bottom style="thin">
        <color indexed="52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theme="9" tint="-0.249977111117893"/>
      </left>
      <right style="thin">
        <color theme="9"/>
      </right>
      <top style="medium">
        <color theme="9" tint="-0.249977111117893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medium">
        <color theme="9" tint="-0.249977111117893"/>
      </top>
      <bottom style="thin">
        <color theme="9"/>
      </bottom>
      <diagonal/>
    </border>
    <border>
      <left style="thin">
        <color theme="9"/>
      </left>
      <right style="medium">
        <color theme="9" tint="-0.249977111117893"/>
      </right>
      <top style="medium">
        <color theme="9" tint="-0.249977111117893"/>
      </top>
      <bottom style="thin">
        <color theme="9"/>
      </bottom>
      <diagonal/>
    </border>
    <border>
      <left style="medium">
        <color theme="9" tint="-0.249977111117893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medium">
        <color theme="9" tint="-0.249977111117893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thick">
        <color theme="9"/>
      </left>
      <right/>
      <top style="thick">
        <color theme="9"/>
      </top>
      <bottom style="thick">
        <color theme="9"/>
      </bottom>
      <diagonal/>
    </border>
    <border>
      <left style="thin">
        <color theme="9"/>
      </left>
      <right style="thin">
        <color theme="9"/>
      </right>
      <top style="thick">
        <color theme="9"/>
      </top>
      <bottom style="thick">
        <color theme="9"/>
      </bottom>
      <diagonal/>
    </border>
    <border>
      <left/>
      <right style="thick">
        <color theme="9"/>
      </right>
      <top style="thick">
        <color theme="9"/>
      </top>
      <bottom style="thick">
        <color theme="9"/>
      </bottom>
      <diagonal/>
    </border>
    <border>
      <left style="thin">
        <color theme="9"/>
      </left>
      <right style="thin">
        <color theme="9"/>
      </right>
      <top style="thick">
        <color theme="9"/>
      </top>
      <bottom style="thin">
        <color theme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theme="9"/>
      </left>
      <right/>
      <top style="medium">
        <color theme="9"/>
      </top>
      <bottom style="thin">
        <color theme="9"/>
      </bottom>
      <diagonal/>
    </border>
    <border>
      <left/>
      <right/>
      <top style="medium">
        <color theme="9"/>
      </top>
      <bottom style="thin">
        <color theme="9"/>
      </bottom>
      <diagonal/>
    </border>
    <border>
      <left/>
      <right style="thin">
        <color theme="9"/>
      </right>
      <top style="medium">
        <color theme="9"/>
      </top>
      <bottom style="thin">
        <color theme="9"/>
      </bottom>
      <diagonal/>
    </border>
    <border>
      <left style="medium">
        <color theme="9"/>
      </left>
      <right/>
      <top style="thin">
        <color theme="9"/>
      </top>
      <bottom style="thin">
        <color theme="9"/>
      </bottom>
      <diagonal/>
    </border>
    <border>
      <left/>
      <right style="medium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medium">
        <color theme="9"/>
      </right>
      <top style="thin">
        <color theme="9"/>
      </top>
      <bottom/>
      <diagonal/>
    </border>
    <border>
      <left style="medium">
        <color theme="9"/>
      </left>
      <right style="thin">
        <color theme="9"/>
      </right>
      <top/>
      <bottom style="thin">
        <color theme="9"/>
      </bottom>
      <diagonal/>
    </border>
    <border>
      <left style="medium">
        <color theme="9"/>
      </left>
      <right style="thin">
        <color theme="9"/>
      </right>
      <top/>
      <bottom style="medium">
        <color theme="9"/>
      </bottom>
      <diagonal/>
    </border>
    <border>
      <left style="thin">
        <color theme="9"/>
      </left>
      <right style="thin">
        <color theme="9"/>
      </right>
      <top/>
      <bottom style="medium">
        <color theme="9"/>
      </bottom>
      <diagonal/>
    </border>
    <border>
      <left style="thin">
        <color theme="9"/>
      </left>
      <right style="medium">
        <color theme="9"/>
      </right>
      <top/>
      <bottom style="medium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 style="medium">
        <color theme="9"/>
      </left>
      <right style="thin">
        <color theme="9"/>
      </right>
      <top style="medium">
        <color theme="9"/>
      </top>
      <bottom/>
      <diagonal/>
    </border>
    <border>
      <left style="thin">
        <color theme="9"/>
      </left>
      <right style="thin">
        <color theme="9"/>
      </right>
      <top style="medium">
        <color theme="9"/>
      </top>
      <bottom/>
      <diagonal/>
    </border>
    <border>
      <left style="thin">
        <color theme="9"/>
      </left>
      <right style="medium">
        <color theme="9"/>
      </right>
      <top style="medium">
        <color theme="9"/>
      </top>
      <bottom/>
      <diagonal/>
    </border>
    <border>
      <left style="thin">
        <color theme="9"/>
      </left>
      <right/>
      <top style="thin">
        <color theme="9"/>
      </top>
      <bottom style="medium">
        <color theme="9"/>
      </bottom>
      <diagonal/>
    </border>
    <border>
      <left/>
      <right style="thin">
        <color theme="9"/>
      </right>
      <top style="thin">
        <color theme="9"/>
      </top>
      <bottom style="medium">
        <color theme="9"/>
      </bottom>
      <diagonal/>
    </border>
    <border>
      <left style="medium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/>
      <right style="medium">
        <color theme="9"/>
      </right>
      <top style="thin">
        <color theme="9"/>
      </top>
      <bottom/>
      <diagonal/>
    </border>
    <border>
      <left style="thin">
        <color theme="9"/>
      </left>
      <right/>
      <top/>
      <bottom style="medium">
        <color theme="9"/>
      </bottom>
      <diagonal/>
    </border>
    <border>
      <left/>
      <right style="thin">
        <color theme="9"/>
      </right>
      <top/>
      <bottom style="medium">
        <color theme="9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0" fillId="0" borderId="0"/>
  </cellStyleXfs>
  <cellXfs count="76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Protection="1"/>
    <xf numFmtId="0" fontId="0" fillId="2" borderId="0" xfId="0" applyFill="1" applyAlignment="1" applyProtection="1">
      <alignment vertical="center"/>
    </xf>
    <xf numFmtId="0" fontId="29" fillId="2" borderId="0" xfId="0" applyFont="1" applyFill="1" applyAlignment="1" applyProtection="1">
      <alignment horizontal="center" vertical="center"/>
    </xf>
    <xf numFmtId="0" fontId="29" fillId="2" borderId="0" xfId="0" applyFont="1" applyFill="1" applyAlignment="1" applyProtection="1">
      <alignment vertical="center"/>
    </xf>
    <xf numFmtId="0" fontId="27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27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28" fillId="2" borderId="0" xfId="0" applyFont="1" applyFill="1" applyAlignment="1" applyProtection="1">
      <alignment horizontal="center"/>
    </xf>
    <xf numFmtId="0" fontId="21" fillId="2" borderId="0" xfId="0" applyFont="1" applyFill="1" applyProtection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center" vertical="center"/>
    </xf>
    <xf numFmtId="0" fontId="36" fillId="2" borderId="0" xfId="0" applyFont="1" applyFill="1" applyAlignment="1" applyProtection="1">
      <alignment horizontal="center"/>
    </xf>
    <xf numFmtId="0" fontId="37" fillId="2" borderId="0" xfId="0" applyFont="1" applyFill="1" applyAlignment="1" applyProtection="1"/>
    <xf numFmtId="0" fontId="37" fillId="2" borderId="0" xfId="0" applyFont="1" applyFill="1" applyProtection="1"/>
    <xf numFmtId="0" fontId="10" fillId="0" borderId="6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1" fillId="2" borderId="0" xfId="1" applyFont="1" applyFill="1" applyAlignment="1" applyProtection="1">
      <alignment horizontal="center"/>
    </xf>
    <xf numFmtId="0" fontId="0" fillId="0" borderId="0" xfId="0" applyAlignment="1">
      <alignment horizontal="left" vertical="center"/>
    </xf>
    <xf numFmtId="0" fontId="11" fillId="2" borderId="0" xfId="1" applyFont="1" applyFill="1" applyAlignment="1" applyProtection="1"/>
    <xf numFmtId="0" fontId="10" fillId="0" borderId="0" xfId="0" applyFont="1" applyBorder="1" applyAlignment="1" applyProtection="1">
      <alignment horizontal="center" vertical="center"/>
    </xf>
    <xf numFmtId="0" fontId="18" fillId="3" borderId="0" xfId="0" applyFont="1" applyFill="1" applyAlignment="1" applyProtection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4" borderId="7" xfId="0" applyFill="1" applyBorder="1" applyAlignment="1" applyProtection="1">
      <alignment vertical="center"/>
    </xf>
    <xf numFmtId="0" fontId="0" fillId="4" borderId="0" xfId="0" applyFill="1" applyAlignment="1" applyProtection="1">
      <alignment vertical="center"/>
    </xf>
    <xf numFmtId="0" fontId="0" fillId="4" borderId="0" xfId="0" applyFill="1" applyAlignment="1">
      <alignment vertical="center"/>
    </xf>
    <xf numFmtId="0" fontId="8" fillId="4" borderId="8" xfId="0" applyFont="1" applyFill="1" applyBorder="1" applyAlignment="1" applyProtection="1">
      <alignment vertical="center"/>
    </xf>
    <xf numFmtId="0" fontId="8" fillId="4" borderId="0" xfId="0" applyFont="1" applyFill="1" applyAlignment="1" applyProtection="1">
      <alignment vertical="center"/>
    </xf>
    <xf numFmtId="0" fontId="24" fillId="5" borderId="9" xfId="0" applyFont="1" applyFill="1" applyBorder="1" applyAlignment="1" applyProtection="1">
      <alignment vertical="center"/>
    </xf>
    <xf numFmtId="0" fontId="23" fillId="4" borderId="0" xfId="0" applyFont="1" applyFill="1" applyAlignment="1" applyProtection="1">
      <alignment vertical="center"/>
    </xf>
    <xf numFmtId="0" fontId="8" fillId="4" borderId="0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20" fillId="4" borderId="0" xfId="0" applyFont="1" applyFill="1" applyAlignment="1" applyProtection="1">
      <alignment horizontal="right" vertical="center"/>
    </xf>
    <xf numFmtId="0" fontId="0" fillId="4" borderId="0" xfId="0" applyFill="1" applyAlignment="1" applyProtection="1">
      <alignment horizontal="center" vertical="center"/>
    </xf>
    <xf numFmtId="0" fontId="13" fillId="4" borderId="0" xfId="0" applyFont="1" applyFill="1" applyProtection="1"/>
    <xf numFmtId="0" fontId="13" fillId="4" borderId="0" xfId="0" applyFont="1" applyFill="1"/>
    <xf numFmtId="0" fontId="13" fillId="4" borderId="0" xfId="0" applyNumberFormat="1" applyFont="1" applyFill="1"/>
    <xf numFmtId="0" fontId="62" fillId="4" borderId="7" xfId="0" applyFont="1" applyFill="1" applyBorder="1" applyAlignment="1" applyProtection="1">
      <alignment vertical="center"/>
    </xf>
    <xf numFmtId="0" fontId="63" fillId="4" borderId="7" xfId="0" applyFont="1" applyFill="1" applyBorder="1" applyAlignment="1" applyProtection="1">
      <alignment horizontal="right" vertical="center"/>
    </xf>
    <xf numFmtId="0" fontId="64" fillId="5" borderId="9" xfId="0" applyFont="1" applyFill="1" applyBorder="1" applyAlignment="1" applyProtection="1">
      <alignment vertical="center"/>
    </xf>
    <xf numFmtId="0" fontId="65" fillId="4" borderId="7" xfId="0" applyFont="1" applyFill="1" applyBorder="1" applyAlignment="1" applyProtection="1">
      <alignment horizontal="right" vertical="center"/>
    </xf>
    <xf numFmtId="0" fontId="63" fillId="4" borderId="10" xfId="0" applyFont="1" applyFill="1" applyBorder="1" applyAlignment="1" applyProtection="1">
      <alignment horizontal="right" vertical="center"/>
    </xf>
    <xf numFmtId="0" fontId="63" fillId="4" borderId="0" xfId="0" applyFont="1" applyFill="1" applyAlignment="1" applyProtection="1">
      <alignment horizontal="right" vertical="center"/>
    </xf>
    <xf numFmtId="0" fontId="66" fillId="4" borderId="0" xfId="0" applyFont="1" applyFill="1" applyBorder="1" applyAlignment="1" applyProtection="1">
      <alignment horizontal="right" vertical="center"/>
    </xf>
    <xf numFmtId="0" fontId="8" fillId="4" borderId="11" xfId="0" applyFont="1" applyFill="1" applyBorder="1" applyAlignment="1" applyProtection="1">
      <alignment vertical="center"/>
    </xf>
    <xf numFmtId="0" fontId="8" fillId="4" borderId="10" xfId="0" applyFont="1" applyFill="1" applyBorder="1" applyAlignment="1" applyProtection="1">
      <alignment vertical="center"/>
    </xf>
    <xf numFmtId="0" fontId="8" fillId="4" borderId="12" xfId="0" applyFont="1" applyFill="1" applyBorder="1" applyAlignment="1" applyProtection="1">
      <alignment vertical="center"/>
    </xf>
    <xf numFmtId="164" fontId="41" fillId="4" borderId="0" xfId="0" applyNumberFormat="1" applyFont="1" applyFill="1" applyBorder="1" applyAlignment="1" applyProtection="1">
      <alignment horizontal="right" vertical="top"/>
    </xf>
    <xf numFmtId="22" fontId="42" fillId="4" borderId="0" xfId="0" applyNumberFormat="1" applyFont="1" applyFill="1" applyBorder="1" applyAlignment="1" applyProtection="1">
      <alignment horizontal="center" vertical="top"/>
    </xf>
    <xf numFmtId="0" fontId="24" fillId="4" borderId="0" xfId="1" applyFont="1" applyFill="1" applyAlignment="1" applyProtection="1">
      <alignment vertical="center"/>
    </xf>
    <xf numFmtId="0" fontId="43" fillId="4" borderId="0" xfId="0" applyFont="1" applyFill="1" applyAlignment="1" applyProtection="1">
      <alignment horizontal="right" vertical="center"/>
    </xf>
    <xf numFmtId="0" fontId="43" fillId="4" borderId="12" xfId="0" applyFont="1" applyFill="1" applyBorder="1" applyAlignment="1" applyProtection="1">
      <alignment horizontal="left" vertical="center"/>
    </xf>
    <xf numFmtId="0" fontId="44" fillId="4" borderId="0" xfId="0" applyFont="1" applyFill="1" applyAlignment="1" applyProtection="1">
      <alignment vertical="center"/>
    </xf>
    <xf numFmtId="0" fontId="45" fillId="4" borderId="12" xfId="0" applyFont="1" applyFill="1" applyBorder="1" applyAlignment="1" applyProtection="1">
      <alignment vertical="center"/>
    </xf>
    <xf numFmtId="0" fontId="34" fillId="5" borderId="9" xfId="0" applyFont="1" applyFill="1" applyBorder="1" applyAlignment="1" applyProtection="1">
      <alignment horizontal="center" vertical="center"/>
    </xf>
    <xf numFmtId="0" fontId="10" fillId="4" borderId="0" xfId="0" applyFont="1" applyFill="1" applyAlignment="1" applyProtection="1">
      <alignment vertical="center"/>
    </xf>
    <xf numFmtId="0" fontId="47" fillId="4" borderId="13" xfId="0" applyFont="1" applyFill="1" applyBorder="1" applyAlignment="1" applyProtection="1">
      <alignment horizontal="right" vertical="center"/>
    </xf>
    <xf numFmtId="0" fontId="47" fillId="4" borderId="13" xfId="0" applyFont="1" applyFill="1" applyBorder="1" applyAlignment="1" applyProtection="1">
      <alignment horizontal="center" vertical="center"/>
      <protection locked="0"/>
    </xf>
    <xf numFmtId="0" fontId="48" fillId="4" borderId="0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vertical="center"/>
    </xf>
    <xf numFmtId="0" fontId="49" fillId="4" borderId="0" xfId="0" applyFont="1" applyFill="1" applyAlignment="1" applyProtection="1">
      <alignment vertical="center"/>
    </xf>
    <xf numFmtId="0" fontId="10" fillId="4" borderId="14" xfId="0" applyFont="1" applyFill="1" applyBorder="1" applyAlignment="1" applyProtection="1">
      <alignment vertical="center"/>
    </xf>
    <xf numFmtId="0" fontId="10" fillId="4" borderId="15" xfId="0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Alignment="1">
      <alignment vertical="center"/>
    </xf>
    <xf numFmtId="0" fontId="49" fillId="4" borderId="0" xfId="0" applyFont="1" applyFill="1" applyBorder="1" applyAlignment="1" applyProtection="1">
      <alignment horizontal="center" vertical="center"/>
    </xf>
    <xf numFmtId="0" fontId="67" fillId="3" borderId="0" xfId="0" applyFont="1" applyFill="1" applyAlignment="1" applyProtection="1">
      <alignment horizontal="center" vertical="center"/>
    </xf>
    <xf numFmtId="0" fontId="67" fillId="3" borderId="0" xfId="0" applyFont="1" applyFill="1" applyAlignment="1">
      <alignment horizontal="center" vertical="center"/>
    </xf>
    <xf numFmtId="0" fontId="62" fillId="3" borderId="0" xfId="0" applyFont="1" applyFill="1" applyAlignment="1">
      <alignment vertical="center"/>
    </xf>
    <xf numFmtId="0" fontId="68" fillId="4" borderId="0" xfId="0" applyFont="1" applyFill="1" applyAlignment="1" applyProtection="1">
      <alignment vertical="center"/>
    </xf>
    <xf numFmtId="0" fontId="68" fillId="4" borderId="0" xfId="0" applyFont="1" applyFill="1" applyBorder="1" applyAlignment="1" applyProtection="1">
      <alignment vertical="center"/>
    </xf>
    <xf numFmtId="0" fontId="68" fillId="4" borderId="11" xfId="0" applyFont="1" applyFill="1" applyBorder="1" applyAlignment="1" applyProtection="1">
      <alignment vertical="center"/>
    </xf>
    <xf numFmtId="0" fontId="68" fillId="4" borderId="10" xfId="0" applyFont="1" applyFill="1" applyBorder="1" applyAlignment="1" applyProtection="1">
      <alignment vertical="center"/>
    </xf>
    <xf numFmtId="0" fontId="68" fillId="4" borderId="12" xfId="0" applyFont="1" applyFill="1" applyBorder="1" applyAlignment="1" applyProtection="1">
      <alignment vertical="center"/>
    </xf>
    <xf numFmtId="0" fontId="68" fillId="4" borderId="0" xfId="0" applyFont="1" applyFill="1" applyAlignment="1">
      <alignment vertical="center"/>
    </xf>
    <xf numFmtId="0" fontId="68" fillId="4" borderId="8" xfId="0" applyFont="1" applyFill="1" applyBorder="1" applyAlignment="1" applyProtection="1">
      <alignment vertical="center"/>
    </xf>
    <xf numFmtId="164" fontId="69" fillId="4" borderId="0" xfId="0" applyNumberFormat="1" applyFont="1" applyFill="1" applyBorder="1" applyAlignment="1" applyProtection="1">
      <alignment horizontal="right" vertical="top"/>
    </xf>
    <xf numFmtId="20" fontId="70" fillId="4" borderId="0" xfId="0" applyNumberFormat="1" applyFont="1" applyFill="1" applyBorder="1" applyAlignment="1" applyProtection="1">
      <alignment horizontal="center" vertical="top"/>
    </xf>
    <xf numFmtId="0" fontId="71" fillId="4" borderId="0" xfId="1" applyFont="1" applyFill="1" applyAlignment="1" applyProtection="1">
      <alignment vertical="center"/>
    </xf>
    <xf numFmtId="0" fontId="71" fillId="5" borderId="9" xfId="0" applyFont="1" applyFill="1" applyBorder="1" applyAlignment="1" applyProtection="1"/>
    <xf numFmtId="0" fontId="72" fillId="5" borderId="9" xfId="0" applyFont="1" applyFill="1" applyBorder="1" applyAlignment="1" applyProtection="1">
      <alignment horizontal="center"/>
    </xf>
    <xf numFmtId="0" fontId="73" fillId="4" borderId="0" xfId="0" applyFont="1" applyFill="1" applyAlignment="1" applyProtection="1">
      <alignment vertical="top"/>
    </xf>
    <xf numFmtId="0" fontId="75" fillId="4" borderId="0" xfId="0" applyFont="1" applyFill="1" applyAlignment="1" applyProtection="1">
      <alignment vertical="center"/>
    </xf>
    <xf numFmtId="22" fontId="68" fillId="4" borderId="0" xfId="0" applyNumberFormat="1" applyFont="1" applyFill="1" applyAlignment="1" applyProtection="1">
      <alignment vertical="center"/>
    </xf>
    <xf numFmtId="0" fontId="76" fillId="4" borderId="13" xfId="0" applyFont="1" applyFill="1" applyBorder="1" applyAlignment="1" applyProtection="1">
      <alignment horizontal="right" vertical="center"/>
    </xf>
    <xf numFmtId="0" fontId="77" fillId="4" borderId="13" xfId="0" applyFont="1" applyFill="1" applyBorder="1" applyAlignment="1" applyProtection="1">
      <alignment horizontal="center" vertical="center"/>
      <protection locked="0"/>
    </xf>
    <xf numFmtId="0" fontId="78" fillId="4" borderId="8" xfId="0" applyFont="1" applyFill="1" applyBorder="1" applyAlignment="1" applyProtection="1">
      <alignment horizontal="center" vertical="center"/>
      <protection locked="0"/>
    </xf>
    <xf numFmtId="0" fontId="75" fillId="4" borderId="8" xfId="0" applyFont="1" applyFill="1" applyBorder="1" applyAlignment="1" applyProtection="1">
      <alignment vertical="center"/>
    </xf>
    <xf numFmtId="0" fontId="80" fillId="4" borderId="0" xfId="0" applyFont="1" applyFill="1" applyAlignment="1" applyProtection="1">
      <alignment vertical="center"/>
    </xf>
    <xf numFmtId="0" fontId="81" fillId="4" borderId="0" xfId="0" applyFont="1" applyFill="1" applyAlignment="1" applyProtection="1">
      <alignment vertical="center"/>
    </xf>
    <xf numFmtId="0" fontId="75" fillId="4" borderId="14" xfId="0" applyFont="1" applyFill="1" applyBorder="1" applyAlignment="1" applyProtection="1">
      <alignment vertical="center"/>
    </xf>
    <xf numFmtId="0" fontId="75" fillId="4" borderId="15" xfId="0" applyFont="1" applyFill="1" applyBorder="1" applyAlignment="1" applyProtection="1">
      <alignment vertical="center"/>
    </xf>
    <xf numFmtId="0" fontId="75" fillId="4" borderId="0" xfId="0" applyFont="1" applyFill="1" applyBorder="1" applyAlignment="1" applyProtection="1">
      <alignment vertical="center"/>
    </xf>
    <xf numFmtId="0" fontId="77" fillId="4" borderId="13" xfId="0" applyFont="1" applyFill="1" applyBorder="1" applyAlignment="1" applyProtection="1">
      <alignment vertical="center"/>
    </xf>
    <xf numFmtId="0" fontId="68" fillId="4" borderId="0" xfId="0" applyFont="1" applyFill="1" applyAlignment="1" applyProtection="1">
      <alignment horizontal="center" vertical="center"/>
    </xf>
    <xf numFmtId="0" fontId="78" fillId="4" borderId="16" xfId="0" applyFont="1" applyFill="1" applyBorder="1" applyAlignment="1" applyProtection="1">
      <alignment horizontal="center" vertical="center"/>
      <protection locked="0"/>
    </xf>
    <xf numFmtId="0" fontId="75" fillId="4" borderId="9" xfId="0" applyFont="1" applyFill="1" applyBorder="1" applyAlignment="1" applyProtection="1">
      <alignment vertical="center"/>
    </xf>
    <xf numFmtId="0" fontId="68" fillId="4" borderId="0" xfId="0" applyFont="1" applyFill="1"/>
    <xf numFmtId="0" fontId="68" fillId="4" borderId="0" xfId="0" applyNumberFormat="1" applyFont="1" applyFill="1"/>
    <xf numFmtId="0" fontId="24" fillId="5" borderId="9" xfId="0" applyFont="1" applyFill="1" applyBorder="1" applyAlignment="1" applyProtection="1"/>
    <xf numFmtId="164" fontId="41" fillId="4" borderId="0" xfId="0" applyNumberFormat="1" applyFont="1" applyFill="1" applyBorder="1" applyAlignment="1" applyProtection="1">
      <alignment horizontal="right"/>
    </xf>
    <xf numFmtId="20" fontId="42" fillId="4" borderId="0" xfId="0" applyNumberFormat="1" applyFont="1" applyFill="1" applyBorder="1" applyAlignment="1" applyProtection="1">
      <alignment horizontal="center"/>
    </xf>
    <xf numFmtId="0" fontId="34" fillId="5" borderId="9" xfId="0" applyFont="1" applyFill="1" applyBorder="1" applyAlignment="1" applyProtection="1">
      <alignment horizontal="center"/>
    </xf>
    <xf numFmtId="0" fontId="44" fillId="4" borderId="0" xfId="0" applyFont="1" applyFill="1" applyProtection="1"/>
    <xf numFmtId="0" fontId="23" fillId="4" borderId="13" xfId="0" applyFont="1" applyFill="1" applyBorder="1" applyAlignment="1" applyProtection="1">
      <alignment horizontal="right" vertical="center"/>
    </xf>
    <xf numFmtId="0" fontId="52" fillId="4" borderId="13" xfId="0" applyFont="1" applyFill="1" applyBorder="1" applyAlignment="1" applyProtection="1">
      <alignment horizontal="center" vertical="center"/>
      <protection locked="0"/>
    </xf>
    <xf numFmtId="0" fontId="20" fillId="4" borderId="8" xfId="0" applyFont="1" applyFill="1" applyBorder="1" applyAlignment="1" applyProtection="1">
      <alignment horizontal="center" vertical="center"/>
      <protection locked="0"/>
    </xf>
    <xf numFmtId="0" fontId="10" fillId="4" borderId="8" xfId="0" applyFont="1" applyFill="1" applyBorder="1" applyAlignment="1" applyProtection="1">
      <alignment vertical="center"/>
    </xf>
    <xf numFmtId="0" fontId="39" fillId="4" borderId="0" xfId="0" applyFont="1" applyFill="1" applyAlignment="1" applyProtection="1">
      <alignment vertical="center"/>
    </xf>
    <xf numFmtId="0" fontId="52" fillId="4" borderId="13" xfId="0" applyFont="1" applyFill="1" applyBorder="1" applyAlignment="1" applyProtection="1">
      <alignment vertical="center"/>
    </xf>
    <xf numFmtId="0" fontId="8" fillId="4" borderId="0" xfId="0" applyFont="1" applyFill="1" applyAlignment="1" applyProtection="1">
      <alignment horizontal="center" vertical="center"/>
    </xf>
    <xf numFmtId="0" fontId="20" fillId="4" borderId="16" xfId="0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 applyProtection="1">
      <alignment vertical="center"/>
    </xf>
    <xf numFmtId="0" fontId="8" fillId="4" borderId="0" xfId="0" applyFont="1" applyFill="1" applyProtection="1"/>
    <xf numFmtId="0" fontId="8" fillId="4" borderId="0" xfId="0" applyNumberFormat="1" applyFont="1" applyFill="1" applyProtection="1"/>
    <xf numFmtId="0" fontId="82" fillId="3" borderId="0" xfId="0" applyFont="1" applyFill="1" applyAlignment="1">
      <alignment vertical="center"/>
    </xf>
    <xf numFmtId="0" fontId="62" fillId="3" borderId="0" xfId="0" applyFont="1" applyFill="1" applyAlignment="1" applyProtection="1">
      <alignment vertical="center"/>
    </xf>
    <xf numFmtId="164" fontId="69" fillId="4" borderId="0" xfId="0" applyNumberFormat="1" applyFont="1" applyFill="1" applyBorder="1" applyAlignment="1" applyProtection="1">
      <alignment horizontal="right"/>
    </xf>
    <xf numFmtId="20" fontId="70" fillId="4" borderId="0" xfId="0" applyNumberFormat="1" applyFont="1" applyFill="1" applyBorder="1" applyAlignment="1" applyProtection="1">
      <alignment horizontal="center"/>
    </xf>
    <xf numFmtId="0" fontId="73" fillId="4" borderId="0" xfId="0" applyFont="1" applyFill="1" applyBorder="1" applyProtection="1"/>
    <xf numFmtId="0" fontId="68" fillId="4" borderId="0" xfId="0" applyFont="1" applyFill="1" applyBorder="1" applyAlignment="1">
      <alignment vertical="center"/>
    </xf>
    <xf numFmtId="0" fontId="83" fillId="4" borderId="13" xfId="0" applyFont="1" applyFill="1" applyBorder="1" applyAlignment="1" applyProtection="1">
      <alignment horizontal="right" vertical="center"/>
    </xf>
    <xf numFmtId="0" fontId="84" fillId="4" borderId="13" xfId="0" applyFont="1" applyFill="1" applyBorder="1" applyAlignment="1" applyProtection="1">
      <alignment horizontal="center" vertical="center"/>
      <protection locked="0"/>
    </xf>
    <xf numFmtId="0" fontId="85" fillId="4" borderId="8" xfId="0" applyFont="1" applyFill="1" applyBorder="1" applyAlignment="1" applyProtection="1">
      <alignment horizontal="center" vertical="center"/>
      <protection locked="0"/>
    </xf>
    <xf numFmtId="0" fontId="78" fillId="4" borderId="0" xfId="0" applyFont="1" applyFill="1" applyAlignment="1" applyProtection="1">
      <alignment horizontal="center" vertical="center"/>
    </xf>
    <xf numFmtId="0" fontId="86" fillId="4" borderId="0" xfId="0" applyFont="1" applyFill="1" applyAlignment="1" applyProtection="1">
      <alignment vertical="center"/>
    </xf>
    <xf numFmtId="0" fontId="84" fillId="4" borderId="13" xfId="0" applyFont="1" applyFill="1" applyBorder="1" applyAlignment="1" applyProtection="1">
      <alignment vertical="center"/>
    </xf>
    <xf numFmtId="0" fontId="75" fillId="4" borderId="0" xfId="0" applyFont="1" applyFill="1" applyAlignment="1" applyProtection="1">
      <alignment horizontal="center" vertical="center"/>
    </xf>
    <xf numFmtId="0" fontId="85" fillId="4" borderId="16" xfId="0" applyFont="1" applyFill="1" applyBorder="1" applyAlignment="1" applyProtection="1">
      <alignment horizontal="center" vertical="center"/>
      <protection locked="0"/>
    </xf>
    <xf numFmtId="0" fontId="68" fillId="4" borderId="0" xfId="0" applyFont="1" applyFill="1" applyProtection="1"/>
    <xf numFmtId="0" fontId="68" fillId="4" borderId="0" xfId="0" applyNumberFormat="1" applyFont="1" applyFill="1" applyProtection="1"/>
    <xf numFmtId="0" fontId="17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22" fontId="10" fillId="4" borderId="0" xfId="0" applyNumberFormat="1" applyFont="1" applyFill="1" applyAlignment="1">
      <alignment horizontal="center"/>
    </xf>
    <xf numFmtId="0" fontId="14" fillId="4" borderId="0" xfId="0" applyFont="1" applyFill="1"/>
    <xf numFmtId="0" fontId="68" fillId="4" borderId="11" xfId="0" applyFont="1" applyFill="1" applyBorder="1"/>
    <xf numFmtId="20" fontId="68" fillId="4" borderId="0" xfId="0" applyNumberFormat="1" applyFont="1" applyFill="1" applyBorder="1" applyAlignment="1">
      <alignment horizontal="center"/>
    </xf>
    <xf numFmtId="20" fontId="68" fillId="4" borderId="0" xfId="0" applyNumberFormat="1" applyFont="1" applyFill="1" applyAlignment="1">
      <alignment horizontal="center"/>
    </xf>
    <xf numFmtId="0" fontId="68" fillId="4" borderId="0" xfId="0" applyFont="1" applyFill="1" applyBorder="1"/>
    <xf numFmtId="0" fontId="87" fillId="4" borderId="0" xfId="0" applyFont="1" applyFill="1" applyBorder="1" applyAlignment="1">
      <alignment horizontal="right" vertical="center"/>
    </xf>
    <xf numFmtId="0" fontId="88" fillId="4" borderId="0" xfId="0" applyFont="1" applyFill="1" applyBorder="1" applyAlignment="1">
      <alignment horizontal="center"/>
    </xf>
    <xf numFmtId="0" fontId="89" fillId="4" borderId="0" xfId="0" applyFont="1" applyFill="1" applyBorder="1" applyAlignment="1">
      <alignment horizontal="center"/>
    </xf>
    <xf numFmtId="0" fontId="68" fillId="4" borderId="0" xfId="0" applyFont="1" applyFill="1" applyBorder="1" applyProtection="1"/>
    <xf numFmtId="0" fontId="68" fillId="4" borderId="0" xfId="0" applyFont="1" applyFill="1" applyBorder="1" applyAlignment="1">
      <alignment horizontal="right"/>
    </xf>
    <xf numFmtId="0" fontId="68" fillId="4" borderId="0" xfId="0" applyFont="1" applyFill="1" applyBorder="1" applyAlignment="1">
      <alignment horizontal="center"/>
    </xf>
    <xf numFmtId="0" fontId="68" fillId="4" borderId="0" xfId="0" applyFont="1" applyFill="1" applyBorder="1" applyAlignment="1">
      <alignment horizontal="left"/>
    </xf>
    <xf numFmtId="22" fontId="75" fillId="4" borderId="0" xfId="0" applyNumberFormat="1" applyFont="1" applyFill="1" applyAlignment="1">
      <alignment horizontal="center"/>
    </xf>
    <xf numFmtId="20" fontId="68" fillId="4" borderId="11" xfId="0" applyNumberFormat="1" applyFont="1" applyFill="1" applyBorder="1" applyAlignment="1">
      <alignment horizontal="center"/>
    </xf>
    <xf numFmtId="0" fontId="70" fillId="4" borderId="0" xfId="0" applyFont="1" applyFill="1" applyAlignment="1">
      <alignment horizontal="left" vertical="center"/>
    </xf>
    <xf numFmtId="0" fontId="70" fillId="4" borderId="0" xfId="0" applyFont="1" applyFill="1"/>
    <xf numFmtId="0" fontId="73" fillId="4" borderId="0" xfId="0" applyFont="1" applyFill="1"/>
    <xf numFmtId="0" fontId="92" fillId="4" borderId="0" xfId="0" applyFont="1" applyFill="1"/>
    <xf numFmtId="0" fontId="70" fillId="4" borderId="0" xfId="0" applyFont="1" applyFill="1" applyAlignment="1">
      <alignment horizontal="right"/>
    </xf>
    <xf numFmtId="0" fontId="67" fillId="3" borderId="0" xfId="0" applyFont="1" applyFill="1" applyAlignment="1">
      <alignment vertical="center"/>
    </xf>
    <xf numFmtId="0" fontId="62" fillId="3" borderId="0" xfId="0" applyFont="1" applyFill="1"/>
    <xf numFmtId="0" fontId="8" fillId="4" borderId="0" xfId="0" applyFont="1" applyFill="1"/>
    <xf numFmtId="0" fontId="8" fillId="4" borderId="11" xfId="0" applyFont="1" applyFill="1" applyBorder="1"/>
    <xf numFmtId="20" fontId="8" fillId="4" borderId="0" xfId="0" applyNumberFormat="1" applyFont="1" applyFill="1" applyBorder="1" applyAlignment="1">
      <alignment horizontal="center"/>
    </xf>
    <xf numFmtId="20" fontId="8" fillId="4" borderId="0" xfId="0" applyNumberFormat="1" applyFont="1" applyFill="1" applyAlignment="1">
      <alignment horizontal="center"/>
    </xf>
    <xf numFmtId="0" fontId="8" fillId="4" borderId="0" xfId="0" applyFont="1" applyFill="1" applyBorder="1"/>
    <xf numFmtId="0" fontId="24" fillId="4" borderId="13" xfId="0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>
      <alignment horizontal="center" vertical="center"/>
    </xf>
    <xf numFmtId="0" fontId="8" fillId="4" borderId="0" xfId="0" applyFont="1" applyFill="1" applyBorder="1" applyProtection="1"/>
    <xf numFmtId="0" fontId="8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left"/>
    </xf>
    <xf numFmtId="20" fontId="8" fillId="4" borderId="11" xfId="0" applyNumberFormat="1" applyFont="1" applyFill="1" applyBorder="1" applyAlignment="1">
      <alignment horizontal="center"/>
    </xf>
    <xf numFmtId="0" fontId="39" fillId="4" borderId="0" xfId="0" applyFont="1" applyFill="1" applyBorder="1" applyAlignment="1" applyProtection="1">
      <alignment horizontal="center" vertical="center"/>
      <protection locked="0"/>
    </xf>
    <xf numFmtId="0" fontId="39" fillId="4" borderId="11" xfId="0" applyFont="1" applyFill="1" applyBorder="1" applyAlignment="1" applyProtection="1">
      <alignment horizontal="center" vertical="center"/>
      <protection locked="0"/>
    </xf>
    <xf numFmtId="0" fontId="42" fillId="4" borderId="0" xfId="0" applyFont="1" applyFill="1" applyAlignment="1">
      <alignment horizontal="left" vertical="center"/>
    </xf>
    <xf numFmtId="0" fontId="8" fillId="4" borderId="11" xfId="0" applyFont="1" applyFill="1" applyBorder="1" applyAlignment="1">
      <alignment vertical="center"/>
    </xf>
    <xf numFmtId="0" fontId="8" fillId="4" borderId="17" xfId="0" applyFont="1" applyFill="1" applyBorder="1"/>
    <xf numFmtId="0" fontId="42" fillId="4" borderId="0" xfId="0" applyFont="1" applyFill="1"/>
    <xf numFmtId="0" fontId="44" fillId="4" borderId="0" xfId="0" applyFont="1" applyFill="1"/>
    <xf numFmtId="0" fontId="42" fillId="4" borderId="0" xfId="0" applyFont="1" applyFill="1" applyAlignment="1">
      <alignment horizontal="right"/>
    </xf>
    <xf numFmtId="164" fontId="41" fillId="4" borderId="18" xfId="0" applyNumberFormat="1" applyFont="1" applyFill="1" applyBorder="1" applyAlignment="1">
      <alignment horizontal="right"/>
    </xf>
    <xf numFmtId="20" fontId="42" fillId="4" borderId="18" xfId="0" applyNumberFormat="1" applyFont="1" applyFill="1" applyBorder="1" applyAlignment="1">
      <alignment horizontal="center"/>
    </xf>
    <xf numFmtId="0" fontId="8" fillId="4" borderId="0" xfId="0" applyNumberFormat="1" applyFont="1" applyFill="1"/>
    <xf numFmtId="0" fontId="15" fillId="4" borderId="0" xfId="0" applyFont="1" applyFill="1" applyBorder="1" applyAlignment="1" applyProtection="1">
      <alignment horizontal="center"/>
    </xf>
    <xf numFmtId="0" fontId="16" fillId="4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>
      <alignment vertical="center"/>
    </xf>
    <xf numFmtId="0" fontId="50" fillId="3" borderId="19" xfId="0" applyFont="1" applyFill="1" applyBorder="1" applyAlignment="1" applyProtection="1">
      <alignment horizontal="center" vertical="center"/>
    </xf>
    <xf numFmtId="0" fontId="29" fillId="3" borderId="20" xfId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8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16" fontId="22" fillId="4" borderId="0" xfId="0" applyNumberFormat="1" applyFont="1" applyFill="1" applyBorder="1" applyAlignment="1">
      <alignment horizontal="center" vertical="center"/>
    </xf>
    <xf numFmtId="20" fontId="22" fillId="4" borderId="0" xfId="0" applyNumberFormat="1" applyFont="1" applyFill="1" applyBorder="1" applyAlignment="1">
      <alignment horizontal="center" vertical="center"/>
    </xf>
    <xf numFmtId="20" fontId="46" fillId="4" borderId="0" xfId="0" applyNumberFormat="1" applyFont="1" applyFill="1" applyBorder="1" applyAlignment="1">
      <alignment horizontal="center" vertical="center"/>
    </xf>
    <xf numFmtId="0" fontId="39" fillId="4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90" fillId="4" borderId="0" xfId="0" applyFont="1" applyFill="1" applyBorder="1" applyAlignment="1" applyProtection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42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72" fillId="5" borderId="9" xfId="0" applyFont="1" applyFill="1" applyBorder="1" applyAlignment="1" applyProtection="1">
      <alignment horizontal="center"/>
    </xf>
    <xf numFmtId="18" fontId="78" fillId="4" borderId="0" xfId="0" applyNumberFormat="1" applyFont="1" applyFill="1" applyAlignment="1" applyProtection="1">
      <alignment horizontal="center" vertical="center"/>
    </xf>
    <xf numFmtId="0" fontId="68" fillId="4" borderId="0" xfId="0" applyFont="1" applyFill="1" applyAlignment="1" applyProtection="1">
      <alignment horizontal="left" vertical="center"/>
    </xf>
    <xf numFmtId="0" fontId="68" fillId="4" borderId="0" xfId="0" applyFont="1" applyFill="1" applyBorder="1" applyAlignment="1" applyProtection="1">
      <alignment horizontal="left" vertical="center"/>
    </xf>
    <xf numFmtId="0" fontId="78" fillId="4" borderId="0" xfId="0" applyFont="1" applyFill="1" applyAlignment="1" applyProtection="1">
      <alignment horizontal="left" vertical="center"/>
    </xf>
    <xf numFmtId="0" fontId="68" fillId="4" borderId="0" xfId="0" applyFont="1" applyFill="1" applyAlignment="1">
      <alignment horizontal="left" vertical="center"/>
    </xf>
    <xf numFmtId="16" fontId="78" fillId="4" borderId="0" xfId="0" applyNumberFormat="1" applyFont="1" applyFill="1" applyAlignment="1" applyProtection="1">
      <alignment horizontal="center" vertical="center"/>
    </xf>
    <xf numFmtId="0" fontId="8" fillId="4" borderId="0" xfId="0" applyFont="1" applyFill="1" applyAlignment="1" applyProtection="1">
      <alignment horizontal="left" vertical="center"/>
    </xf>
    <xf numFmtId="0" fontId="22" fillId="4" borderId="0" xfId="0" applyFont="1" applyFill="1" applyAlignment="1" applyProtection="1">
      <alignment horizontal="left" vertical="center"/>
    </xf>
    <xf numFmtId="0" fontId="20" fillId="4" borderId="0" xfId="0" applyFont="1" applyFill="1" applyAlignment="1" applyProtection="1">
      <alignment horizontal="left" vertical="center"/>
    </xf>
    <xf numFmtId="0" fontId="8" fillId="4" borderId="0" xfId="0" applyFont="1" applyFill="1" applyAlignment="1">
      <alignment horizontal="left" vertical="center"/>
    </xf>
    <xf numFmtId="0" fontId="74" fillId="4" borderId="0" xfId="0" applyFont="1" applyFill="1" applyAlignment="1" applyProtection="1">
      <alignment horizontal="left" vertical="center"/>
    </xf>
    <xf numFmtId="0" fontId="79" fillId="4" borderId="0" xfId="0" applyFont="1" applyFill="1" applyAlignment="1" applyProtection="1">
      <alignment horizontal="left" vertical="center"/>
    </xf>
    <xf numFmtId="0" fontId="8" fillId="4" borderId="0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4" fillId="4" borderId="38" xfId="0" applyFont="1" applyFill="1" applyBorder="1" applyAlignment="1" applyProtection="1">
      <alignment horizontal="center" vertical="center"/>
      <protection locked="0"/>
    </xf>
    <xf numFmtId="0" fontId="8" fillId="4" borderId="38" xfId="0" applyFont="1" applyFill="1" applyBorder="1" applyAlignment="1">
      <alignment horizontal="center" vertical="center"/>
    </xf>
    <xf numFmtId="0" fontId="24" fillId="5" borderId="40" xfId="0" applyFont="1" applyFill="1" applyBorder="1" applyAlignment="1"/>
    <xf numFmtId="0" fontId="42" fillId="4" borderId="42" xfId="0" applyFont="1" applyFill="1" applyBorder="1" applyAlignment="1">
      <alignment horizontal="center"/>
    </xf>
    <xf numFmtId="20" fontId="46" fillId="4" borderId="43" xfId="0" applyNumberFormat="1" applyFont="1" applyFill="1" applyBorder="1" applyAlignment="1">
      <alignment horizontal="center" vertical="center"/>
    </xf>
    <xf numFmtId="0" fontId="24" fillId="4" borderId="44" xfId="0" applyFont="1" applyFill="1" applyBorder="1" applyAlignment="1" applyProtection="1">
      <alignment horizontal="center" vertical="center"/>
      <protection locked="0"/>
    </xf>
    <xf numFmtId="0" fontId="8" fillId="4" borderId="44" xfId="0" applyFont="1" applyFill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8" fillId="4" borderId="47" xfId="0" applyFont="1" applyFill="1" applyBorder="1"/>
    <xf numFmtId="0" fontId="8" fillId="4" borderId="48" xfId="0" applyFont="1" applyFill="1" applyBorder="1"/>
    <xf numFmtId="0" fontId="8" fillId="4" borderId="49" xfId="0" applyFont="1" applyFill="1" applyBorder="1"/>
    <xf numFmtId="0" fontId="8" fillId="4" borderId="50" xfId="0" applyFont="1" applyFill="1" applyBorder="1"/>
    <xf numFmtId="0" fontId="8" fillId="4" borderId="51" xfId="0" applyFont="1" applyFill="1" applyBorder="1" applyProtection="1"/>
    <xf numFmtId="0" fontId="8" fillId="4" borderId="52" xfId="0" applyFont="1" applyFill="1" applyBorder="1" applyProtection="1"/>
    <xf numFmtId="0" fontId="8" fillId="4" borderId="53" xfId="0" applyFont="1" applyFill="1" applyBorder="1" applyProtection="1"/>
    <xf numFmtId="0" fontId="8" fillId="4" borderId="54" xfId="0" applyFont="1" applyFill="1" applyBorder="1" applyProtection="1"/>
    <xf numFmtId="0" fontId="8" fillId="4" borderId="55" xfId="0" applyFont="1" applyFill="1" applyBorder="1" applyProtection="1"/>
    <xf numFmtId="0" fontId="8" fillId="4" borderId="56" xfId="0" applyFont="1" applyFill="1" applyBorder="1" applyProtection="1"/>
    <xf numFmtId="0" fontId="8" fillId="4" borderId="53" xfId="0" applyFont="1" applyFill="1" applyBorder="1"/>
    <xf numFmtId="0" fontId="8" fillId="4" borderId="54" xfId="0" applyFont="1" applyFill="1" applyBorder="1"/>
    <xf numFmtId="0" fontId="58" fillId="4" borderId="0" xfId="0" applyFont="1" applyFill="1" applyBorder="1" applyAlignment="1">
      <alignment horizontal="center"/>
    </xf>
    <xf numFmtId="0" fontId="58" fillId="4" borderId="54" xfId="0" applyFont="1" applyFill="1" applyBorder="1" applyAlignment="1">
      <alignment horizontal="center"/>
    </xf>
    <xf numFmtId="0" fontId="24" fillId="4" borderId="51" xfId="0" applyFont="1" applyFill="1" applyBorder="1" applyAlignment="1">
      <alignment horizontal="left" vertical="center"/>
    </xf>
    <xf numFmtId="0" fontId="8" fillId="4" borderId="52" xfId="0" applyFont="1" applyFill="1" applyBorder="1" applyAlignment="1">
      <alignment horizontal="center" vertical="center"/>
    </xf>
    <xf numFmtId="0" fontId="8" fillId="4" borderId="51" xfId="0" applyFont="1" applyFill="1" applyBorder="1" applyAlignment="1">
      <alignment horizontal="left" vertical="center"/>
    </xf>
    <xf numFmtId="0" fontId="8" fillId="4" borderId="55" xfId="0" applyFont="1" applyFill="1" applyBorder="1" applyAlignment="1">
      <alignment horizontal="left" vertical="center"/>
    </xf>
    <xf numFmtId="0" fontId="8" fillId="4" borderId="56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24" fillId="4" borderId="34" xfId="0" applyFont="1" applyFill="1" applyBorder="1" applyAlignment="1" applyProtection="1">
      <alignment horizontal="center" vertical="center"/>
      <protection locked="0"/>
    </xf>
    <xf numFmtId="20" fontId="46" fillId="4" borderId="34" xfId="0" applyNumberFormat="1" applyFont="1" applyFill="1" applyBorder="1" applyAlignment="1">
      <alignment horizontal="center" vertical="center"/>
    </xf>
    <xf numFmtId="0" fontId="42" fillId="4" borderId="64" xfId="0" applyFont="1" applyFill="1" applyBorder="1" applyAlignment="1">
      <alignment horizontal="center"/>
    </xf>
    <xf numFmtId="0" fontId="8" fillId="4" borderId="63" xfId="0" applyFont="1" applyFill="1" applyBorder="1" applyAlignment="1">
      <alignment horizontal="center" vertical="center"/>
    </xf>
    <xf numFmtId="20" fontId="46" fillId="4" borderId="64" xfId="0" applyNumberFormat="1" applyFont="1" applyFill="1" applyBorder="1" applyAlignment="1">
      <alignment horizontal="center" vertical="center" wrapText="1"/>
    </xf>
    <xf numFmtId="20" fontId="46" fillId="4" borderId="64" xfId="0" applyNumberFormat="1" applyFont="1" applyFill="1" applyBorder="1" applyAlignment="1">
      <alignment horizontal="center" vertical="center"/>
    </xf>
    <xf numFmtId="0" fontId="8" fillId="4" borderId="65" xfId="0" applyFont="1" applyFill="1" applyBorder="1" applyAlignment="1">
      <alignment horizontal="center" vertical="center"/>
    </xf>
    <xf numFmtId="0" fontId="8" fillId="4" borderId="46" xfId="0" applyFont="1" applyFill="1" applyBorder="1" applyAlignment="1">
      <alignment horizontal="center" vertical="center"/>
    </xf>
    <xf numFmtId="20" fontId="46" fillId="4" borderId="66" xfId="0" applyNumberFormat="1" applyFont="1" applyFill="1" applyBorder="1" applyAlignment="1">
      <alignment horizontal="center" vertical="center"/>
    </xf>
    <xf numFmtId="0" fontId="8" fillId="4" borderId="71" xfId="0" applyFont="1" applyFill="1" applyBorder="1" applyProtection="1"/>
    <xf numFmtId="0" fontId="8" fillId="4" borderId="70" xfId="0" applyFont="1" applyFill="1" applyBorder="1" applyProtection="1"/>
    <xf numFmtId="0" fontId="96" fillId="4" borderId="0" xfId="0" applyFont="1" applyFill="1" applyBorder="1" applyAlignment="1" applyProtection="1">
      <alignment vertical="center"/>
    </xf>
    <xf numFmtId="0" fontId="96" fillId="4" borderId="11" xfId="0" applyFont="1" applyFill="1" applyBorder="1" applyAlignment="1" applyProtection="1">
      <alignment vertical="center"/>
    </xf>
    <xf numFmtId="164" fontId="41" fillId="4" borderId="0" xfId="0" applyNumberFormat="1" applyFont="1" applyFill="1" applyBorder="1" applyAlignment="1">
      <alignment horizontal="right"/>
    </xf>
    <xf numFmtId="20" fontId="42" fillId="4" borderId="0" xfId="0" applyNumberFormat="1" applyFont="1" applyFill="1" applyBorder="1" applyAlignment="1">
      <alignment horizontal="center"/>
    </xf>
    <xf numFmtId="0" fontId="42" fillId="4" borderId="74" xfId="0" applyFont="1" applyFill="1" applyBorder="1" applyAlignment="1">
      <alignment horizontal="center"/>
    </xf>
    <xf numFmtId="0" fontId="42" fillId="4" borderId="0" xfId="0" applyFont="1" applyFill="1" applyBorder="1" applyAlignment="1">
      <alignment horizontal="left" vertical="center"/>
    </xf>
    <xf numFmtId="0" fontId="42" fillId="4" borderId="0" xfId="0" applyFont="1" applyFill="1" applyBorder="1" applyAlignment="1">
      <alignment horizontal="right"/>
    </xf>
    <xf numFmtId="0" fontId="42" fillId="4" borderId="62" xfId="0" applyFont="1" applyFill="1" applyBorder="1" applyAlignment="1">
      <alignment horizontal="center"/>
    </xf>
    <xf numFmtId="0" fontId="42" fillId="4" borderId="40" xfId="0" applyFont="1" applyFill="1" applyBorder="1" applyAlignment="1">
      <alignment horizontal="center"/>
    </xf>
    <xf numFmtId="0" fontId="42" fillId="4" borderId="6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2" fillId="4" borderId="6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8" fillId="4" borderId="53" xfId="0" applyFont="1" applyFill="1" applyBorder="1"/>
    <xf numFmtId="0" fontId="91" fillId="4" borderId="54" xfId="0" applyFont="1" applyFill="1" applyBorder="1" applyAlignment="1">
      <alignment horizontal="center"/>
    </xf>
    <xf numFmtId="0" fontId="68" fillId="4" borderId="52" xfId="0" applyFont="1" applyFill="1" applyBorder="1" applyAlignment="1">
      <alignment horizontal="center" vertical="center"/>
    </xf>
    <xf numFmtId="0" fontId="68" fillId="4" borderId="56" xfId="0" applyFont="1" applyFill="1" applyBorder="1" applyAlignment="1">
      <alignment horizontal="center" vertical="center"/>
    </xf>
    <xf numFmtId="0" fontId="78" fillId="4" borderId="60" xfId="0" applyFont="1" applyFill="1" applyBorder="1" applyAlignment="1">
      <alignment horizontal="right" vertical="center"/>
    </xf>
    <xf numFmtId="0" fontId="68" fillId="4" borderId="47" xfId="0" applyFont="1" applyFill="1" applyBorder="1"/>
    <xf numFmtId="0" fontId="68" fillId="4" borderId="48" xfId="0" applyFont="1" applyFill="1" applyBorder="1"/>
    <xf numFmtId="0" fontId="68" fillId="4" borderId="49" xfId="0" applyFont="1" applyFill="1" applyBorder="1"/>
    <xf numFmtId="0" fontId="68" fillId="4" borderId="50" xfId="0" applyFont="1" applyFill="1" applyBorder="1"/>
    <xf numFmtId="0" fontId="68" fillId="4" borderId="51" xfId="0" applyFont="1" applyFill="1" applyBorder="1" applyProtection="1"/>
    <xf numFmtId="0" fontId="68" fillId="4" borderId="52" xfId="0" applyFont="1" applyFill="1" applyBorder="1" applyProtection="1"/>
    <xf numFmtId="0" fontId="68" fillId="4" borderId="53" xfId="0" applyFont="1" applyFill="1" applyBorder="1" applyProtection="1"/>
    <xf numFmtId="0" fontId="68" fillId="4" borderId="54" xfId="0" applyFont="1" applyFill="1" applyBorder="1" applyProtection="1"/>
    <xf numFmtId="0" fontId="68" fillId="4" borderId="55" xfId="0" applyFont="1" applyFill="1" applyBorder="1" applyProtection="1"/>
    <xf numFmtId="0" fontId="68" fillId="4" borderId="56" xfId="0" applyFont="1" applyFill="1" applyBorder="1" applyProtection="1"/>
    <xf numFmtId="0" fontId="68" fillId="4" borderId="34" xfId="0" applyFont="1" applyFill="1" applyBorder="1" applyAlignment="1">
      <alignment horizontal="center" vertical="center"/>
    </xf>
    <xf numFmtId="0" fontId="91" fillId="4" borderId="74" xfId="0" applyFont="1" applyFill="1" applyBorder="1" applyAlignment="1">
      <alignment horizontal="center"/>
    </xf>
    <xf numFmtId="0" fontId="68" fillId="4" borderId="46" xfId="0" applyFont="1" applyFill="1" applyBorder="1" applyAlignment="1">
      <alignment horizontal="center" vertical="center"/>
    </xf>
    <xf numFmtId="0" fontId="58" fillId="4" borderId="74" xfId="0" applyFont="1" applyFill="1" applyBorder="1" applyAlignment="1">
      <alignment horizontal="center"/>
    </xf>
    <xf numFmtId="0" fontId="58" fillId="4" borderId="75" xfId="0" applyFont="1" applyFill="1" applyBorder="1" applyAlignment="1">
      <alignment horizontal="center"/>
    </xf>
    <xf numFmtId="0" fontId="8" fillId="4" borderId="64" xfId="0" applyFont="1" applyFill="1" applyBorder="1" applyAlignment="1">
      <alignment horizontal="center" vertical="center"/>
    </xf>
    <xf numFmtId="0" fontId="8" fillId="4" borderId="6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1" fillId="4" borderId="62" xfId="0" applyFont="1" applyFill="1" applyBorder="1" applyAlignment="1">
      <alignment horizontal="center"/>
    </xf>
    <xf numFmtId="0" fontId="91" fillId="4" borderId="50" xfId="0" applyFont="1" applyFill="1" applyBorder="1" applyAlignment="1">
      <alignment horizontal="center"/>
    </xf>
    <xf numFmtId="0" fontId="42" fillId="4" borderId="62" xfId="0" applyFont="1" applyFill="1" applyBorder="1" applyAlignment="1">
      <alignment horizontal="center"/>
    </xf>
    <xf numFmtId="20" fontId="46" fillId="4" borderId="34" xfId="0" applyNumberFormat="1" applyFont="1" applyFill="1" applyBorder="1" applyAlignment="1">
      <alignment horizontal="center" vertical="center" wrapText="1"/>
    </xf>
    <xf numFmtId="16" fontId="22" fillId="4" borderId="34" xfId="0" applyNumberFormat="1" applyFont="1" applyFill="1" applyBorder="1" applyAlignment="1">
      <alignment horizontal="center" vertical="center"/>
    </xf>
    <xf numFmtId="16" fontId="22" fillId="4" borderId="46" xfId="0" applyNumberFormat="1" applyFont="1" applyFill="1" applyBorder="1" applyAlignment="1">
      <alignment horizontal="center" vertical="center"/>
    </xf>
    <xf numFmtId="16" fontId="22" fillId="4" borderId="34" xfId="0" applyNumberFormat="1" applyFont="1" applyFill="1" applyBorder="1" applyAlignment="1">
      <alignment horizontal="center" vertical="center"/>
    </xf>
    <xf numFmtId="0" fontId="42" fillId="4" borderId="82" xfId="0" applyFont="1" applyFill="1" applyBorder="1" applyAlignment="1">
      <alignment horizontal="center"/>
    </xf>
    <xf numFmtId="0" fontId="42" fillId="4" borderId="83" xfId="0" applyFont="1" applyFill="1" applyBorder="1" applyAlignment="1">
      <alignment horizontal="center"/>
    </xf>
    <xf numFmtId="0" fontId="8" fillId="4" borderId="84" xfId="0" applyFont="1" applyFill="1" applyBorder="1" applyAlignment="1">
      <alignment horizontal="center" vertical="center"/>
    </xf>
    <xf numFmtId="20" fontId="46" fillId="4" borderId="85" xfId="0" applyNumberFormat="1" applyFont="1" applyFill="1" applyBorder="1" applyAlignment="1">
      <alignment horizontal="center" vertical="center"/>
    </xf>
    <xf numFmtId="16" fontId="22" fillId="4" borderId="34" xfId="0" applyNumberFormat="1" applyFont="1" applyFill="1" applyBorder="1" applyAlignment="1">
      <alignment horizontal="center" vertical="center"/>
    </xf>
    <xf numFmtId="20" fontId="46" fillId="4" borderId="34" xfId="0" applyNumberFormat="1" applyFont="1" applyFill="1" applyBorder="1" applyAlignment="1">
      <alignment horizontal="center" vertical="center" wrapText="1"/>
    </xf>
    <xf numFmtId="20" fontId="46" fillId="4" borderId="34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7" fillId="4" borderId="34" xfId="0" applyFont="1" applyFill="1" applyBorder="1" applyAlignment="1">
      <alignment horizontal="center" vertical="center"/>
    </xf>
    <xf numFmtId="0" fontId="68" fillId="4" borderId="58" xfId="0" applyFont="1" applyFill="1" applyBorder="1"/>
    <xf numFmtId="0" fontId="7" fillId="4" borderId="0" xfId="0" applyFont="1" applyFill="1" applyBorder="1" applyAlignment="1">
      <alignment horizontal="right" vertical="center"/>
    </xf>
    <xf numFmtId="0" fontId="7" fillId="4" borderId="47" xfId="0" applyFont="1" applyFill="1" applyBorder="1" applyAlignment="1">
      <alignment horizontal="right" vertical="center"/>
    </xf>
    <xf numFmtId="0" fontId="7" fillId="4" borderId="53" xfId="0" applyFont="1" applyFill="1" applyBorder="1" applyAlignment="1">
      <alignment horizontal="right" vertical="center"/>
    </xf>
    <xf numFmtId="0" fontId="7" fillId="4" borderId="0" xfId="0" applyFont="1" applyFill="1" applyBorder="1" applyAlignment="1">
      <alignment vertical="center"/>
    </xf>
    <xf numFmtId="0" fontId="68" fillId="4" borderId="87" xfId="0" applyFont="1" applyFill="1" applyBorder="1"/>
    <xf numFmtId="0" fontId="91" fillId="4" borderId="88" xfId="0" applyFont="1" applyFill="1" applyBorder="1" applyAlignment="1">
      <alignment horizontal="center"/>
    </xf>
    <xf numFmtId="0" fontId="91" fillId="4" borderId="89" xfId="0" applyFont="1" applyFill="1" applyBorder="1" applyAlignment="1">
      <alignment horizontal="center"/>
    </xf>
    <xf numFmtId="0" fontId="24" fillId="4" borderId="87" xfId="0" applyFont="1" applyFill="1" applyBorder="1" applyAlignment="1">
      <alignment horizontal="left" vertical="center"/>
    </xf>
    <xf numFmtId="0" fontId="71" fillId="4" borderId="88" xfId="0" applyFont="1" applyFill="1" applyBorder="1" applyAlignment="1">
      <alignment horizontal="center" vertical="center"/>
    </xf>
    <xf numFmtId="0" fontId="71" fillId="4" borderId="89" xfId="0" applyFont="1" applyFill="1" applyBorder="1" applyAlignment="1">
      <alignment horizontal="center" vertical="center"/>
    </xf>
    <xf numFmtId="0" fontId="98" fillId="4" borderId="90" xfId="0" applyFont="1" applyFill="1" applyBorder="1" applyAlignment="1">
      <alignment horizontal="left" vertical="center"/>
    </xf>
    <xf numFmtId="0" fontId="7" fillId="4" borderId="90" xfId="0" applyFont="1" applyFill="1" applyBorder="1" applyAlignment="1">
      <alignment horizontal="center" vertical="center"/>
    </xf>
    <xf numFmtId="0" fontId="98" fillId="4" borderId="34" xfId="0" applyFont="1" applyFill="1" applyBorder="1" applyAlignment="1">
      <alignment horizontal="left" vertical="center"/>
    </xf>
    <xf numFmtId="0" fontId="78" fillId="4" borderId="86" xfId="0" applyFont="1" applyFill="1" applyBorder="1" applyAlignment="1">
      <alignment horizontal="right" vertical="center"/>
    </xf>
    <xf numFmtId="0" fontId="68" fillId="4" borderId="0" xfId="2" applyFont="1" applyFill="1" applyBorder="1" applyAlignment="1" applyProtection="1">
      <alignment horizontal="center" vertical="center"/>
    </xf>
    <xf numFmtId="0" fontId="8" fillId="0" borderId="0" xfId="2"/>
    <xf numFmtId="0" fontId="67" fillId="3" borderId="0" xfId="2" applyFont="1" applyFill="1" applyAlignment="1" applyProtection="1">
      <alignment horizontal="center" vertical="center"/>
    </xf>
    <xf numFmtId="0" fontId="62" fillId="3" borderId="0" xfId="2" applyFont="1" applyFill="1" applyAlignment="1">
      <alignment vertical="center"/>
    </xf>
    <xf numFmtId="0" fontId="68" fillId="4" borderId="0" xfId="2" applyFont="1" applyFill="1" applyAlignment="1" applyProtection="1">
      <alignment vertical="center"/>
    </xf>
    <xf numFmtId="0" fontId="68" fillId="4" borderId="0" xfId="2" applyFont="1" applyFill="1" applyBorder="1" applyAlignment="1" applyProtection="1">
      <alignment vertical="center"/>
    </xf>
    <xf numFmtId="0" fontId="68" fillId="4" borderId="11" xfId="2" applyFont="1" applyFill="1" applyBorder="1" applyAlignment="1" applyProtection="1">
      <alignment vertical="center"/>
    </xf>
    <xf numFmtId="0" fontId="68" fillId="4" borderId="12" xfId="2" applyFont="1" applyFill="1" applyBorder="1" applyAlignment="1" applyProtection="1">
      <alignment vertical="center"/>
    </xf>
    <xf numFmtId="0" fontId="68" fillId="4" borderId="8" xfId="2" applyFont="1" applyFill="1" applyBorder="1" applyAlignment="1" applyProtection="1">
      <alignment vertical="center"/>
    </xf>
    <xf numFmtId="0" fontId="71" fillId="5" borderId="9" xfId="2" applyFont="1" applyFill="1" applyBorder="1" applyAlignment="1" applyProtection="1"/>
    <xf numFmtId="0" fontId="72" fillId="5" borderId="9" xfId="2" applyFont="1" applyFill="1" applyBorder="1" applyAlignment="1" applyProtection="1">
      <alignment horizontal="center"/>
    </xf>
    <xf numFmtId="0" fontId="82" fillId="3" borderId="0" xfId="2" applyFont="1" applyFill="1" applyAlignment="1">
      <alignment vertical="center"/>
    </xf>
    <xf numFmtId="0" fontId="62" fillId="3" borderId="0" xfId="2" applyFont="1" applyFill="1" applyAlignment="1" applyProtection="1">
      <alignment vertical="center"/>
    </xf>
    <xf numFmtId="0" fontId="68" fillId="4" borderId="0" xfId="2" applyFont="1" applyFill="1" applyBorder="1" applyAlignment="1">
      <alignment vertical="center"/>
    </xf>
    <xf numFmtId="0" fontId="68" fillId="4" borderId="0" xfId="2" applyFont="1" applyFill="1" applyProtection="1"/>
    <xf numFmtId="0" fontId="68" fillId="4" borderId="0" xfId="2" applyNumberFormat="1" applyFont="1" applyFill="1" applyProtection="1"/>
    <xf numFmtId="0" fontId="68" fillId="4" borderId="0" xfId="2" applyFont="1" applyFill="1" applyAlignment="1" applyProtection="1">
      <alignment horizontal="left" vertical="center"/>
    </xf>
    <xf numFmtId="0" fontId="68" fillId="4" borderId="0" xfId="2" applyFont="1" applyFill="1" applyBorder="1" applyAlignment="1" applyProtection="1">
      <alignment horizontal="left" vertical="center"/>
    </xf>
    <xf numFmtId="0" fontId="8" fillId="0" borderId="0" xfId="2"/>
    <xf numFmtId="0" fontId="67" fillId="3" borderId="0" xfId="2" applyFont="1" applyFill="1" applyAlignment="1" applyProtection="1">
      <alignment horizontal="center" vertical="center"/>
    </xf>
    <xf numFmtId="0" fontId="62" fillId="3" borderId="0" xfId="2" applyFont="1" applyFill="1" applyAlignment="1">
      <alignment vertical="center"/>
    </xf>
    <xf numFmtId="0" fontId="68" fillId="4" borderId="0" xfId="2" applyFont="1" applyFill="1" applyAlignment="1" applyProtection="1">
      <alignment vertical="center"/>
    </xf>
    <xf numFmtId="0" fontId="68" fillId="4" borderId="0" xfId="2" applyFont="1" applyFill="1" applyBorder="1" applyAlignment="1" applyProtection="1">
      <alignment vertical="center"/>
    </xf>
    <xf numFmtId="0" fontId="68" fillId="4" borderId="11" xfId="2" applyFont="1" applyFill="1" applyBorder="1" applyAlignment="1" applyProtection="1">
      <alignment vertical="center"/>
    </xf>
    <xf numFmtId="0" fontId="68" fillId="4" borderId="10" xfId="2" applyFont="1" applyFill="1" applyBorder="1" applyAlignment="1" applyProtection="1">
      <alignment vertical="center"/>
    </xf>
    <xf numFmtId="0" fontId="68" fillId="4" borderId="12" xfId="2" applyFont="1" applyFill="1" applyBorder="1" applyAlignment="1" applyProtection="1">
      <alignment vertical="center"/>
    </xf>
    <xf numFmtId="0" fontId="68" fillId="4" borderId="8" xfId="2" applyFont="1" applyFill="1" applyBorder="1" applyAlignment="1" applyProtection="1">
      <alignment vertical="center"/>
    </xf>
    <xf numFmtId="0" fontId="71" fillId="4" borderId="0" xfId="1" applyFont="1" applyFill="1" applyAlignment="1" applyProtection="1">
      <alignment vertical="center"/>
    </xf>
    <xf numFmtId="0" fontId="71" fillId="5" borderId="9" xfId="2" applyFont="1" applyFill="1" applyBorder="1" applyAlignment="1" applyProtection="1"/>
    <xf numFmtId="0" fontId="72" fillId="5" borderId="9" xfId="2" applyFont="1" applyFill="1" applyBorder="1" applyAlignment="1" applyProtection="1">
      <alignment horizontal="center"/>
    </xf>
    <xf numFmtId="0" fontId="75" fillId="4" borderId="0" xfId="2" applyFont="1" applyFill="1" applyAlignment="1" applyProtection="1">
      <alignment vertical="center"/>
    </xf>
    <xf numFmtId="0" fontId="75" fillId="4" borderId="8" xfId="2" applyFont="1" applyFill="1" applyBorder="1" applyAlignment="1" applyProtection="1">
      <alignment vertical="center"/>
    </xf>
    <xf numFmtId="0" fontId="75" fillId="4" borderId="14" xfId="2" applyFont="1" applyFill="1" applyBorder="1" applyAlignment="1" applyProtection="1">
      <alignment vertical="center"/>
    </xf>
    <xf numFmtId="0" fontId="75" fillId="4" borderId="15" xfId="2" applyFont="1" applyFill="1" applyBorder="1" applyAlignment="1" applyProtection="1">
      <alignment vertical="center"/>
    </xf>
    <xf numFmtId="0" fontId="75" fillId="4" borderId="0" xfId="2" applyFont="1" applyFill="1" applyBorder="1" applyAlignment="1" applyProtection="1">
      <alignment vertical="center"/>
    </xf>
    <xf numFmtId="0" fontId="68" fillId="4" borderId="0" xfId="2" applyFont="1" applyFill="1" applyAlignment="1" applyProtection="1">
      <alignment horizontal="center" vertical="center"/>
    </xf>
    <xf numFmtId="0" fontId="75" fillId="4" borderId="9" xfId="2" applyFont="1" applyFill="1" applyBorder="1" applyAlignment="1" applyProtection="1">
      <alignment vertical="center"/>
    </xf>
    <xf numFmtId="0" fontId="82" fillId="3" borderId="0" xfId="2" applyFont="1" applyFill="1" applyAlignment="1">
      <alignment vertical="center"/>
    </xf>
    <xf numFmtId="0" fontId="62" fillId="3" borderId="0" xfId="2" applyFont="1" applyFill="1" applyAlignment="1" applyProtection="1">
      <alignment vertical="center"/>
    </xf>
    <xf numFmtId="164" fontId="69" fillId="4" borderId="0" xfId="2" applyNumberFormat="1" applyFont="1" applyFill="1" applyBorder="1" applyAlignment="1" applyProtection="1">
      <alignment horizontal="right"/>
    </xf>
    <xf numFmtId="20" fontId="70" fillId="4" borderId="0" xfId="2" applyNumberFormat="1" applyFont="1" applyFill="1" applyBorder="1" applyAlignment="1" applyProtection="1">
      <alignment horizontal="center"/>
    </xf>
    <xf numFmtId="0" fontId="73" fillId="4" borderId="0" xfId="2" applyFont="1" applyFill="1" applyBorder="1" applyProtection="1"/>
    <xf numFmtId="0" fontId="68" fillId="4" borderId="0" xfId="2" applyFont="1" applyFill="1" applyBorder="1" applyAlignment="1">
      <alignment vertical="center"/>
    </xf>
    <xf numFmtId="0" fontId="83" fillId="4" borderId="13" xfId="2" applyFont="1" applyFill="1" applyBorder="1" applyAlignment="1" applyProtection="1">
      <alignment horizontal="right" vertical="center"/>
    </xf>
    <xf numFmtId="0" fontId="84" fillId="4" borderId="13" xfId="2" applyFont="1" applyFill="1" applyBorder="1" applyAlignment="1" applyProtection="1">
      <alignment horizontal="center" vertical="center"/>
      <protection locked="0"/>
    </xf>
    <xf numFmtId="0" fontId="85" fillId="4" borderId="8" xfId="2" applyFont="1" applyFill="1" applyBorder="1" applyAlignment="1" applyProtection="1">
      <alignment horizontal="center" vertical="center"/>
      <protection locked="0"/>
    </xf>
    <xf numFmtId="0" fontId="78" fillId="4" borderId="0" xfId="2" applyFont="1" applyFill="1" applyAlignment="1" applyProtection="1">
      <alignment horizontal="center" vertical="center"/>
    </xf>
    <xf numFmtId="0" fontId="86" fillId="4" borderId="0" xfId="2" applyFont="1" applyFill="1" applyAlignment="1" applyProtection="1">
      <alignment vertical="center"/>
    </xf>
    <xf numFmtId="0" fontId="84" fillId="4" borderId="13" xfId="2" applyFont="1" applyFill="1" applyBorder="1" applyAlignment="1" applyProtection="1">
      <alignment vertical="center"/>
    </xf>
    <xf numFmtId="0" fontId="75" fillId="4" borderId="0" xfId="2" applyFont="1" applyFill="1" applyAlignment="1" applyProtection="1">
      <alignment horizontal="center" vertical="center"/>
    </xf>
    <xf numFmtId="0" fontId="85" fillId="4" borderId="16" xfId="2" applyFont="1" applyFill="1" applyBorder="1" applyAlignment="1" applyProtection="1">
      <alignment horizontal="center" vertical="center"/>
      <protection locked="0"/>
    </xf>
    <xf numFmtId="18" fontId="78" fillId="4" borderId="0" xfId="2" applyNumberFormat="1" applyFont="1" applyFill="1" applyAlignment="1" applyProtection="1">
      <alignment horizontal="center" vertical="center"/>
    </xf>
    <xf numFmtId="0" fontId="68" fillId="4" borderId="0" xfId="2" applyFont="1" applyFill="1" applyBorder="1" applyAlignment="1" applyProtection="1">
      <alignment horizontal="left" vertical="center"/>
    </xf>
    <xf numFmtId="16" fontId="78" fillId="4" borderId="0" xfId="2" applyNumberFormat="1" applyFont="1" applyFill="1" applyAlignment="1" applyProtection="1">
      <alignment horizontal="center" vertical="center"/>
    </xf>
    <xf numFmtId="0" fontId="71" fillId="4" borderId="0" xfId="2" applyFont="1" applyFill="1" applyAlignment="1" applyProtection="1">
      <alignment horizontal="center" vertical="center"/>
    </xf>
    <xf numFmtId="0" fontId="71" fillId="4" borderId="0" xfId="2" applyFont="1" applyFill="1" applyBorder="1" applyAlignment="1" applyProtection="1">
      <alignment horizontal="center" vertical="center"/>
    </xf>
    <xf numFmtId="0" fontId="86" fillId="4" borderId="0" xfId="2" applyFont="1" applyFill="1" applyAlignment="1" applyProtection="1">
      <alignment horizontal="center" vertical="center"/>
    </xf>
    <xf numFmtId="0" fontId="24" fillId="0" borderId="0" xfId="0" applyFont="1" applyAlignment="1">
      <alignment horizontal="center"/>
    </xf>
    <xf numFmtId="0" fontId="101" fillId="6" borderId="91" xfId="3" applyFont="1" applyFill="1" applyBorder="1"/>
    <xf numFmtId="0" fontId="78" fillId="4" borderId="0" xfId="2" applyFont="1" applyFill="1" applyBorder="1" applyAlignment="1" applyProtection="1">
      <alignment horizontal="left" vertical="center"/>
    </xf>
    <xf numFmtId="0" fontId="101" fillId="6" borderId="92" xfId="3" applyFont="1" applyFill="1" applyBorder="1"/>
    <xf numFmtId="0" fontId="101" fillId="6" borderId="91" xfId="3" applyFont="1" applyFill="1" applyBorder="1"/>
    <xf numFmtId="0" fontId="101" fillId="6" borderId="91" xfId="3" applyFont="1" applyFill="1" applyBorder="1"/>
    <xf numFmtId="0" fontId="101" fillId="6" borderId="91" xfId="3" applyFont="1" applyFill="1" applyBorder="1"/>
    <xf numFmtId="0" fontId="101" fillId="6" borderId="92" xfId="3" applyFont="1" applyFill="1" applyBorder="1"/>
    <xf numFmtId="20" fontId="100" fillId="0" borderId="0" xfId="3" applyNumberFormat="1"/>
    <xf numFmtId="0" fontId="75" fillId="4" borderId="0" xfId="2" applyFont="1" applyFill="1" applyBorder="1" applyAlignment="1" applyProtection="1">
      <alignment horizontal="center" vertical="center"/>
    </xf>
    <xf numFmtId="0" fontId="83" fillId="4" borderId="0" xfId="2" applyFont="1" applyFill="1" applyBorder="1" applyAlignment="1" applyProtection="1">
      <alignment horizontal="right" vertical="center"/>
    </xf>
    <xf numFmtId="0" fontId="84" fillId="4" borderId="0" xfId="2" applyFont="1" applyFill="1" applyBorder="1" applyAlignment="1" applyProtection="1">
      <alignment horizontal="center" vertical="center"/>
      <protection locked="0"/>
    </xf>
    <xf numFmtId="0" fontId="85" fillId="4" borderId="0" xfId="2" applyFont="1" applyFill="1" applyBorder="1" applyAlignment="1" applyProtection="1">
      <alignment horizontal="center" vertical="center"/>
      <protection locked="0"/>
    </xf>
    <xf numFmtId="0" fontId="78" fillId="4" borderId="0" xfId="2" applyFont="1" applyFill="1" applyBorder="1" applyAlignment="1" applyProtection="1">
      <alignment horizontal="center" vertical="center"/>
    </xf>
    <xf numFmtId="16" fontId="78" fillId="4" borderId="0" xfId="2" applyNumberFormat="1" applyFont="1" applyFill="1" applyBorder="1" applyAlignment="1" applyProtection="1">
      <alignment horizontal="center" vertical="center"/>
    </xf>
    <xf numFmtId="18" fontId="78" fillId="4" borderId="0" xfId="2" applyNumberFormat="1" applyFont="1" applyFill="1" applyBorder="1" applyAlignment="1" applyProtection="1">
      <alignment horizontal="center" vertical="center"/>
    </xf>
    <xf numFmtId="0" fontId="86" fillId="4" borderId="0" xfId="2" applyFont="1" applyFill="1" applyBorder="1" applyAlignment="1" applyProtection="1">
      <alignment vertical="center"/>
    </xf>
    <xf numFmtId="0" fontId="84" fillId="4" borderId="0" xfId="2" applyFont="1" applyFill="1" applyBorder="1" applyAlignment="1" applyProtection="1">
      <alignment vertical="center"/>
    </xf>
    <xf numFmtId="0" fontId="72" fillId="5" borderId="9" xfId="2" applyFont="1" applyFill="1" applyBorder="1" applyAlignment="1" applyProtection="1">
      <alignment horizontal="left"/>
    </xf>
    <xf numFmtId="0" fontId="6" fillId="4" borderId="0" xfId="2" applyFont="1" applyFill="1" applyBorder="1" applyAlignment="1" applyProtection="1">
      <alignment horizontal="left" vertical="center"/>
    </xf>
    <xf numFmtId="0" fontId="6" fillId="4" borderId="0" xfId="2" applyFont="1" applyFill="1" applyBorder="1" applyAlignment="1" applyProtection="1">
      <alignment horizontal="center" vertical="center"/>
    </xf>
    <xf numFmtId="0" fontId="71" fillId="4" borderId="0" xfId="1" applyFont="1" applyFill="1" applyBorder="1" applyAlignment="1" applyProtection="1">
      <alignment vertical="center"/>
    </xf>
    <xf numFmtId="0" fontId="99" fillId="4" borderId="0" xfId="2" applyFont="1" applyFill="1" applyBorder="1" applyAlignment="1" applyProtection="1">
      <alignment horizontal="center" vertical="center"/>
    </xf>
    <xf numFmtId="0" fontId="99" fillId="4" borderId="0" xfId="2" applyFont="1" applyFill="1" applyBorder="1" applyAlignment="1" applyProtection="1">
      <alignment horizontal="left" vertical="center"/>
    </xf>
    <xf numFmtId="0" fontId="93" fillId="3" borderId="0" xfId="2" applyFont="1" applyFill="1" applyAlignment="1">
      <alignment vertical="center" wrapText="1"/>
    </xf>
    <xf numFmtId="0" fontId="75" fillId="4" borderId="0" xfId="2" applyFont="1" applyFill="1" applyBorder="1" applyAlignment="1" applyProtection="1">
      <alignment horizontal="center"/>
    </xf>
    <xf numFmtId="0" fontId="72" fillId="5" borderId="9" xfId="2" applyFont="1" applyFill="1" applyBorder="1" applyAlignment="1" applyProtection="1">
      <alignment horizontal="center"/>
    </xf>
    <xf numFmtId="0" fontId="5" fillId="4" borderId="0" xfId="2" applyFont="1" applyFill="1" applyBorder="1" applyAlignment="1" applyProtection="1">
      <alignment horizontal="left" vertical="center"/>
    </xf>
    <xf numFmtId="0" fontId="4" fillId="4" borderId="0" xfId="2" applyFont="1" applyFill="1" applyBorder="1" applyAlignment="1" applyProtection="1">
      <alignment horizontal="left" vertical="center"/>
    </xf>
    <xf numFmtId="0" fontId="4" fillId="4" borderId="0" xfId="2" applyFont="1" applyFill="1" applyBorder="1" applyAlignment="1" applyProtection="1">
      <alignment horizontal="center" vertical="center"/>
    </xf>
    <xf numFmtId="0" fontId="3" fillId="4" borderId="0" xfId="2" applyFont="1" applyFill="1" applyBorder="1" applyAlignment="1" applyProtection="1">
      <alignment horizontal="left" vertical="center"/>
    </xf>
    <xf numFmtId="0" fontId="99" fillId="7" borderId="34" xfId="2" applyFont="1" applyFill="1" applyBorder="1" applyAlignment="1" applyProtection="1">
      <alignment horizontal="center" vertical="center"/>
    </xf>
    <xf numFmtId="0" fontId="6" fillId="4" borderId="34" xfId="2" applyFont="1" applyFill="1" applyBorder="1" applyAlignment="1" applyProtection="1">
      <alignment horizontal="center" vertical="center"/>
    </xf>
    <xf numFmtId="0" fontId="4" fillId="4" borderId="34" xfId="2" applyFont="1" applyFill="1" applyBorder="1" applyAlignment="1" applyProtection="1">
      <alignment horizontal="center" vertical="center"/>
    </xf>
    <xf numFmtId="0" fontId="99" fillId="7" borderId="61" xfId="2" applyFont="1" applyFill="1" applyBorder="1" applyAlignment="1" applyProtection="1">
      <alignment horizontal="left" vertical="center"/>
    </xf>
    <xf numFmtId="0" fontId="99" fillId="7" borderId="62" xfId="2" applyFont="1" applyFill="1" applyBorder="1" applyAlignment="1" applyProtection="1">
      <alignment horizontal="center" vertical="center"/>
    </xf>
    <xf numFmtId="0" fontId="6" fillId="4" borderId="62" xfId="2" applyFont="1" applyFill="1" applyBorder="1" applyAlignment="1" applyProtection="1">
      <alignment horizontal="center" vertical="center"/>
    </xf>
    <xf numFmtId="0" fontId="6" fillId="4" borderId="40" xfId="2" applyFont="1" applyFill="1" applyBorder="1" applyAlignment="1" applyProtection="1">
      <alignment horizontal="left" vertical="center"/>
    </xf>
    <xf numFmtId="0" fontId="99" fillId="7" borderId="63" xfId="2" applyFont="1" applyFill="1" applyBorder="1" applyAlignment="1" applyProtection="1">
      <alignment horizontal="left" vertical="center"/>
    </xf>
    <xf numFmtId="0" fontId="6" fillId="4" borderId="64" xfId="2" applyFont="1" applyFill="1" applyBorder="1" applyAlignment="1" applyProtection="1">
      <alignment horizontal="left" vertical="center"/>
    </xf>
    <xf numFmtId="0" fontId="6" fillId="4" borderId="63" xfId="2" applyFont="1" applyFill="1" applyBorder="1" applyAlignment="1" applyProtection="1">
      <alignment horizontal="left" vertical="center"/>
    </xf>
    <xf numFmtId="0" fontId="99" fillId="7" borderId="64" xfId="2" applyFont="1" applyFill="1" applyBorder="1" applyAlignment="1" applyProtection="1">
      <alignment horizontal="left" vertical="center"/>
    </xf>
    <xf numFmtId="0" fontId="4" fillId="4" borderId="64" xfId="2" applyFont="1" applyFill="1" applyBorder="1" applyAlignment="1" applyProtection="1">
      <alignment horizontal="left" vertical="center"/>
    </xf>
    <xf numFmtId="0" fontId="4" fillId="4" borderId="63" xfId="2" applyFont="1" applyFill="1" applyBorder="1" applyAlignment="1" applyProtection="1">
      <alignment horizontal="left" vertical="center"/>
    </xf>
    <xf numFmtId="0" fontId="99" fillId="7" borderId="65" xfId="2" applyFont="1" applyFill="1" applyBorder="1" applyAlignment="1" applyProtection="1">
      <alignment horizontal="left" vertical="center"/>
    </xf>
    <xf numFmtId="0" fontId="99" fillId="7" borderId="46" xfId="2" applyFont="1" applyFill="1" applyBorder="1" applyAlignment="1" applyProtection="1">
      <alignment horizontal="center" vertical="center"/>
    </xf>
    <xf numFmtId="0" fontId="6" fillId="4" borderId="46" xfId="2" applyFont="1" applyFill="1" applyBorder="1" applyAlignment="1" applyProtection="1">
      <alignment horizontal="center" vertical="center"/>
    </xf>
    <xf numFmtId="0" fontId="6" fillId="4" borderId="66" xfId="2" applyFont="1" applyFill="1" applyBorder="1" applyAlignment="1" applyProtection="1">
      <alignment horizontal="left" vertical="center"/>
    </xf>
    <xf numFmtId="0" fontId="3" fillId="4" borderId="34" xfId="2" applyFont="1" applyFill="1" applyBorder="1" applyAlignment="1" applyProtection="1">
      <alignment horizontal="center" vertical="center"/>
    </xf>
    <xf numFmtId="0" fontId="3" fillId="4" borderId="34" xfId="2" applyFont="1" applyFill="1" applyBorder="1" applyAlignment="1" applyProtection="1">
      <alignment horizontal="left" vertical="center"/>
    </xf>
    <xf numFmtId="0" fontId="72" fillId="5" borderId="61" xfId="2" applyFont="1" applyFill="1" applyBorder="1" applyAlignment="1" applyProtection="1">
      <alignment horizontal="center"/>
    </xf>
    <xf numFmtId="0" fontId="72" fillId="5" borderId="62" xfId="2" applyFont="1" applyFill="1" applyBorder="1" applyAlignment="1" applyProtection="1">
      <alignment horizontal="center"/>
    </xf>
    <xf numFmtId="0" fontId="72" fillId="5" borderId="40" xfId="2" applyFont="1" applyFill="1" applyBorder="1" applyAlignment="1" applyProtection="1">
      <alignment horizontal="center"/>
    </xf>
    <xf numFmtId="0" fontId="103" fillId="4" borderId="34" xfId="2" applyFont="1" applyFill="1" applyBorder="1" applyAlignment="1" applyProtection="1">
      <alignment horizontal="center" vertical="center"/>
    </xf>
    <xf numFmtId="0" fontId="103" fillId="4" borderId="46" xfId="2" applyFont="1" applyFill="1" applyBorder="1" applyAlignment="1" applyProtection="1">
      <alignment horizontal="center" vertical="center"/>
    </xf>
    <xf numFmtId="0" fontId="103" fillId="4" borderId="0" xfId="2" applyFont="1" applyFill="1" applyBorder="1" applyAlignment="1" applyProtection="1">
      <alignment horizontal="center" vertical="center"/>
    </xf>
    <xf numFmtId="0" fontId="75" fillId="4" borderId="0" xfId="2" applyFont="1" applyFill="1" applyBorder="1" applyAlignment="1" applyProtection="1">
      <alignment horizontal="center" vertical="center"/>
    </xf>
    <xf numFmtId="0" fontId="6" fillId="4" borderId="0" xfId="2" applyFont="1" applyFill="1" applyBorder="1" applyAlignment="1" applyProtection="1">
      <alignment horizontal="center" vertical="center"/>
    </xf>
    <xf numFmtId="0" fontId="99" fillId="4" borderId="0" xfId="2" applyFont="1" applyFill="1" applyBorder="1" applyAlignment="1" applyProtection="1">
      <alignment horizontal="center" vertical="center"/>
    </xf>
    <xf numFmtId="0" fontId="4" fillId="4" borderId="0" xfId="2" applyFont="1" applyFill="1" applyBorder="1" applyAlignment="1" applyProtection="1">
      <alignment horizontal="center" vertical="center"/>
    </xf>
    <xf numFmtId="0" fontId="2" fillId="4" borderId="34" xfId="2" applyFont="1" applyFill="1" applyBorder="1" applyAlignment="1" applyProtection="1">
      <alignment horizontal="left" vertical="center"/>
    </xf>
    <xf numFmtId="0" fontId="99" fillId="7" borderId="34" xfId="2" applyFont="1" applyFill="1" applyBorder="1" applyAlignment="1" applyProtection="1">
      <alignment horizontal="left" vertical="center"/>
    </xf>
    <xf numFmtId="0" fontId="42" fillId="4" borderId="34" xfId="0" applyFont="1" applyFill="1" applyBorder="1" applyAlignment="1">
      <alignment horizontal="center"/>
    </xf>
    <xf numFmtId="16" fontId="104" fillId="4" borderId="34" xfId="0" applyNumberFormat="1" applyFont="1" applyFill="1" applyBorder="1" applyAlignment="1">
      <alignment horizontal="center" vertical="center"/>
    </xf>
    <xf numFmtId="0" fontId="42" fillId="4" borderId="62" xfId="0" applyFont="1" applyFill="1" applyBorder="1" applyAlignment="1">
      <alignment horizontal="center"/>
    </xf>
    <xf numFmtId="0" fontId="8" fillId="7" borderId="34" xfId="0" applyFont="1" applyFill="1" applyBorder="1" applyAlignment="1">
      <alignment horizontal="center" vertical="center"/>
    </xf>
    <xf numFmtId="0" fontId="24" fillId="5" borderId="50" xfId="0" applyFont="1" applyFill="1" applyBorder="1" applyAlignment="1"/>
    <xf numFmtId="0" fontId="29" fillId="6" borderId="0" xfId="1" applyFont="1" applyFill="1" applyBorder="1" applyAlignment="1" applyProtection="1">
      <alignment horizontal="center" vertical="center"/>
    </xf>
    <xf numFmtId="0" fontId="29" fillId="6" borderId="0" xfId="0" applyFont="1" applyFill="1" applyBorder="1" applyAlignment="1" applyProtection="1">
      <alignment horizontal="center" vertical="center"/>
    </xf>
    <xf numFmtId="0" fontId="58" fillId="4" borderId="48" xfId="0" applyFont="1" applyFill="1" applyBorder="1" applyAlignment="1">
      <alignment horizontal="center"/>
    </xf>
    <xf numFmtId="0" fontId="58" fillId="4" borderId="50" xfId="0" applyFont="1" applyFill="1" applyBorder="1" applyAlignment="1">
      <alignment horizontal="center"/>
    </xf>
    <xf numFmtId="0" fontId="42" fillId="4" borderId="74" xfId="0" applyFont="1" applyFill="1" applyBorder="1" applyAlignment="1">
      <alignment horizontal="center"/>
    </xf>
    <xf numFmtId="0" fontId="8" fillId="4" borderId="61" xfId="0" applyFont="1" applyFill="1" applyBorder="1"/>
    <xf numFmtId="0" fontId="58" fillId="4" borderId="62" xfId="0" applyFont="1" applyFill="1" applyBorder="1" applyAlignment="1">
      <alignment horizontal="center"/>
    </xf>
    <xf numFmtId="0" fontId="58" fillId="4" borderId="40" xfId="0" applyFont="1" applyFill="1" applyBorder="1" applyAlignment="1">
      <alignment horizontal="center"/>
    </xf>
    <xf numFmtId="0" fontId="8" fillId="4" borderId="63" xfId="0" applyFont="1" applyFill="1" applyBorder="1" applyAlignment="1">
      <alignment vertical="center"/>
    </xf>
    <xf numFmtId="0" fontId="24" fillId="4" borderId="46" xfId="0" applyFont="1" applyFill="1" applyBorder="1" applyAlignment="1" applyProtection="1">
      <alignment horizontal="center" vertical="center"/>
      <protection locked="0"/>
    </xf>
    <xf numFmtId="16" fontId="104" fillId="4" borderId="46" xfId="0" applyNumberFormat="1" applyFont="1" applyFill="1" applyBorder="1" applyAlignment="1">
      <alignment horizontal="center" vertical="center"/>
    </xf>
    <xf numFmtId="0" fontId="78" fillId="7" borderId="47" xfId="0" applyFont="1" applyFill="1" applyBorder="1" applyAlignment="1">
      <alignment horizontal="right" vertical="center"/>
    </xf>
    <xf numFmtId="0" fontId="24" fillId="7" borderId="63" xfId="0" applyFont="1" applyFill="1" applyBorder="1" applyAlignment="1">
      <alignment vertical="center"/>
    </xf>
    <xf numFmtId="0" fontId="8" fillId="7" borderId="64" xfId="0" applyFont="1" applyFill="1" applyBorder="1" applyAlignment="1">
      <alignment horizontal="center" vertical="center"/>
    </xf>
    <xf numFmtId="0" fontId="78" fillId="7" borderId="67" xfId="0" applyFont="1" applyFill="1" applyBorder="1" applyAlignment="1">
      <alignment horizontal="right" vertical="center"/>
    </xf>
    <xf numFmtId="0" fontId="78" fillId="7" borderId="60" xfId="0" applyFont="1" applyFill="1" applyBorder="1" applyAlignment="1">
      <alignment horizontal="right" vertical="center"/>
    </xf>
    <xf numFmtId="0" fontId="24" fillId="7" borderId="51" xfId="0" applyFont="1" applyFill="1" applyBorder="1" applyAlignment="1">
      <alignment horizontal="left" vertical="center"/>
    </xf>
    <xf numFmtId="0" fontId="8" fillId="7" borderId="14" xfId="0" applyFont="1" applyFill="1" applyBorder="1" applyAlignment="1">
      <alignment horizontal="center" vertical="center"/>
    </xf>
    <xf numFmtId="0" fontId="8" fillId="7" borderId="52" xfId="0" applyFont="1" applyFill="1" applyBorder="1" applyAlignment="1">
      <alignment horizontal="center" vertical="center"/>
    </xf>
    <xf numFmtId="0" fontId="78" fillId="7" borderId="86" xfId="0" applyFont="1" applyFill="1" applyBorder="1" applyAlignment="1">
      <alignment horizontal="right" vertical="center"/>
    </xf>
    <xf numFmtId="0" fontId="105" fillId="4" borderId="0" xfId="2" applyFont="1" applyFill="1" applyBorder="1" applyAlignment="1" applyProtection="1">
      <alignment horizontal="left" vertical="center"/>
    </xf>
    <xf numFmtId="0" fontId="106" fillId="4" borderId="34" xfId="2" applyFont="1" applyFill="1" applyBorder="1" applyAlignment="1" applyProtection="1">
      <alignment horizontal="center" vertical="center"/>
    </xf>
    <xf numFmtId="0" fontId="76" fillId="4" borderId="0" xfId="2" applyFont="1" applyFill="1" applyBorder="1" applyAlignment="1" applyProtection="1">
      <alignment vertical="center"/>
    </xf>
    <xf numFmtId="0" fontId="76" fillId="4" borderId="0" xfId="2" applyFont="1" applyFill="1" applyAlignment="1" applyProtection="1">
      <alignment vertical="center"/>
    </xf>
    <xf numFmtId="0" fontId="96" fillId="0" borderId="0" xfId="2" applyFont="1"/>
    <xf numFmtId="0" fontId="76" fillId="4" borderId="0" xfId="0" applyFont="1" applyFill="1"/>
    <xf numFmtId="0" fontId="106" fillId="4" borderId="46" xfId="2" applyFont="1" applyFill="1" applyBorder="1" applyAlignment="1" applyProtection="1">
      <alignment horizontal="center" vertical="center"/>
    </xf>
    <xf numFmtId="0" fontId="108" fillId="4" borderId="0" xfId="2" applyFont="1" applyFill="1" applyBorder="1" applyAlignment="1" applyProtection="1">
      <alignment horizontal="center" vertical="center"/>
    </xf>
    <xf numFmtId="0" fontId="109" fillId="4" borderId="34" xfId="2" applyFont="1" applyFill="1" applyBorder="1" applyAlignment="1" applyProtection="1">
      <alignment horizontal="center" vertical="center"/>
    </xf>
    <xf numFmtId="0" fontId="110" fillId="4" borderId="0" xfId="2" applyFont="1" applyFill="1" applyBorder="1" applyAlignment="1" applyProtection="1">
      <alignment horizontal="center" vertical="center"/>
    </xf>
    <xf numFmtId="0" fontId="110" fillId="4" borderId="0" xfId="2" applyFont="1" applyFill="1" applyAlignment="1" applyProtection="1">
      <alignment horizontal="center" vertical="center"/>
    </xf>
    <xf numFmtId="0" fontId="111" fillId="0" borderId="0" xfId="2" applyFont="1" applyAlignment="1">
      <alignment horizontal="center"/>
    </xf>
    <xf numFmtId="0" fontId="110" fillId="4" borderId="0" xfId="0" applyFont="1" applyFill="1" applyAlignment="1">
      <alignment horizontal="center"/>
    </xf>
    <xf numFmtId="0" fontId="6" fillId="4" borderId="46" xfId="2" applyFont="1" applyFill="1" applyBorder="1" applyAlignment="1" applyProtection="1">
      <alignment horizontal="center" vertical="center"/>
    </xf>
    <xf numFmtId="0" fontId="109" fillId="7" borderId="34" xfId="2" applyFont="1" applyFill="1" applyBorder="1" applyAlignment="1" applyProtection="1">
      <alignment horizontal="center" vertical="center"/>
    </xf>
    <xf numFmtId="0" fontId="106" fillId="7" borderId="34" xfId="2" applyFont="1" applyFill="1" applyBorder="1" applyAlignment="1" applyProtection="1">
      <alignment horizontal="center" vertical="center"/>
    </xf>
    <xf numFmtId="0" fontId="106" fillId="7" borderId="46" xfId="2" applyFont="1" applyFill="1" applyBorder="1" applyAlignment="1" applyProtection="1">
      <alignment horizontal="center" vertical="center"/>
    </xf>
    <xf numFmtId="0" fontId="94" fillId="4" borderId="0" xfId="2" applyFont="1" applyFill="1" applyAlignment="1" applyProtection="1">
      <alignment vertical="center"/>
    </xf>
    <xf numFmtId="0" fontId="117" fillId="4" borderId="0" xfId="2" applyFont="1" applyFill="1" applyBorder="1" applyAlignment="1" applyProtection="1">
      <alignment horizontal="center" vertical="center"/>
    </xf>
    <xf numFmtId="0" fontId="116" fillId="4" borderId="0" xfId="2" applyFont="1" applyFill="1" applyBorder="1" applyAlignment="1" applyProtection="1">
      <alignment horizontal="center" vertical="center"/>
    </xf>
    <xf numFmtId="16" fontId="118" fillId="4" borderId="0" xfId="2" applyNumberFormat="1" applyFont="1" applyFill="1" applyBorder="1" applyAlignment="1" applyProtection="1">
      <alignment horizontal="center" vertical="center"/>
    </xf>
    <xf numFmtId="0" fontId="94" fillId="4" borderId="0" xfId="2" applyFont="1" applyFill="1" applyBorder="1" applyAlignment="1" applyProtection="1">
      <alignment horizontal="center" vertical="center"/>
    </xf>
    <xf numFmtId="0" fontId="94" fillId="4" borderId="0" xfId="2" applyFont="1" applyFill="1" applyBorder="1" applyAlignment="1" applyProtection="1">
      <alignment vertical="center"/>
    </xf>
    <xf numFmtId="0" fontId="94" fillId="4" borderId="0" xfId="0" applyFont="1" applyFill="1"/>
    <xf numFmtId="18" fontId="118" fillId="4" borderId="0" xfId="2" applyNumberFormat="1" applyFont="1" applyFill="1" applyBorder="1" applyAlignment="1" applyProtection="1">
      <alignment horizontal="center" vertical="center"/>
    </xf>
    <xf numFmtId="0" fontId="32" fillId="2" borderId="0" xfId="0" applyFont="1" applyFill="1" applyAlignment="1" applyProtection="1">
      <alignment horizontal="center"/>
    </xf>
    <xf numFmtId="0" fontId="33" fillId="2" borderId="0" xfId="0" applyFont="1" applyFill="1" applyAlignment="1" applyProtection="1">
      <alignment horizontal="center"/>
    </xf>
    <xf numFmtId="0" fontId="32" fillId="2" borderId="0" xfId="1" applyFont="1" applyFill="1" applyAlignment="1" applyProtection="1">
      <alignment horizontal="center"/>
    </xf>
    <xf numFmtId="0" fontId="25" fillId="2" borderId="0" xfId="0" applyFont="1" applyFill="1" applyAlignment="1" applyProtection="1">
      <alignment horizontal="center" wrapText="1"/>
    </xf>
    <xf numFmtId="0" fontId="25" fillId="2" borderId="0" xfId="0" applyFont="1" applyFill="1" applyAlignment="1" applyProtection="1">
      <alignment horizontal="center"/>
    </xf>
    <xf numFmtId="0" fontId="26" fillId="2" borderId="0" xfId="0" applyFont="1" applyFill="1" applyAlignment="1" applyProtection="1">
      <alignment horizontal="center"/>
    </xf>
    <xf numFmtId="0" fontId="30" fillId="2" borderId="0" xfId="0" applyFont="1" applyFill="1" applyAlignment="1" applyProtection="1">
      <alignment horizontal="center"/>
    </xf>
    <xf numFmtId="0" fontId="11" fillId="2" borderId="0" xfId="1" applyFont="1" applyFill="1" applyAlignment="1" applyProtection="1">
      <alignment horizontal="center"/>
    </xf>
    <xf numFmtId="0" fontId="93" fillId="3" borderId="0" xfId="0" applyFont="1" applyFill="1" applyAlignment="1">
      <alignment horizontal="center" vertical="center" wrapText="1"/>
    </xf>
    <xf numFmtId="0" fontId="93" fillId="3" borderId="0" xfId="0" applyFont="1" applyFill="1" applyAlignment="1">
      <alignment horizontal="center" vertical="center"/>
    </xf>
    <xf numFmtId="14" fontId="76" fillId="4" borderId="111" xfId="0" applyNumberFormat="1" applyFont="1" applyFill="1" applyBorder="1" applyAlignment="1" applyProtection="1">
      <alignment horizontal="center" vertical="center"/>
    </xf>
    <xf numFmtId="14" fontId="76" fillId="4" borderId="80" xfId="0" applyNumberFormat="1" applyFont="1" applyFill="1" applyBorder="1" applyAlignment="1" applyProtection="1">
      <alignment horizontal="center" vertical="center"/>
    </xf>
    <xf numFmtId="166" fontId="76" fillId="4" borderId="111" xfId="0" applyNumberFormat="1" applyFont="1" applyFill="1" applyBorder="1" applyAlignment="1" applyProtection="1">
      <alignment horizontal="center" vertical="center"/>
    </xf>
    <xf numFmtId="166" fontId="76" fillId="4" borderId="80" xfId="0" applyNumberFormat="1" applyFont="1" applyFill="1" applyBorder="1" applyAlignment="1" applyProtection="1">
      <alignment horizontal="center" vertical="center"/>
    </xf>
    <xf numFmtId="0" fontId="42" fillId="4" borderId="62" xfId="0" applyFont="1" applyFill="1" applyBorder="1" applyAlignment="1">
      <alignment horizontal="center"/>
    </xf>
    <xf numFmtId="0" fontId="49" fillId="4" borderId="72" xfId="0" applyFont="1" applyFill="1" applyBorder="1" applyAlignment="1" applyProtection="1">
      <alignment horizontal="center" vertical="center"/>
    </xf>
    <xf numFmtId="20" fontId="46" fillId="4" borderId="34" xfId="0" applyNumberFormat="1" applyFont="1" applyFill="1" applyBorder="1" applyAlignment="1">
      <alignment horizontal="center" vertical="center" wrapText="1"/>
    </xf>
    <xf numFmtId="0" fontId="59" fillId="3" borderId="47" xfId="0" applyFont="1" applyFill="1" applyBorder="1" applyAlignment="1">
      <alignment horizontal="center" vertical="center"/>
    </xf>
    <xf numFmtId="0" fontId="61" fillId="3" borderId="48" xfId="0" applyFont="1" applyFill="1" applyBorder="1" applyAlignment="1">
      <alignment horizontal="center" vertical="center"/>
    </xf>
    <xf numFmtId="0" fontId="61" fillId="3" borderId="50" xfId="0" applyFont="1" applyFill="1" applyBorder="1" applyAlignment="1">
      <alignment horizontal="center" vertical="center"/>
    </xf>
    <xf numFmtId="0" fontId="61" fillId="3" borderId="57" xfId="0" applyFont="1" applyFill="1" applyBorder="1" applyAlignment="1">
      <alignment horizontal="center" vertical="center"/>
    </xf>
    <xf numFmtId="0" fontId="61" fillId="3" borderId="58" xfId="0" applyFont="1" applyFill="1" applyBorder="1" applyAlignment="1">
      <alignment horizontal="center" vertical="center"/>
    </xf>
    <xf numFmtId="0" fontId="61" fillId="3" borderId="59" xfId="0" applyFont="1" applyFill="1" applyBorder="1" applyAlignment="1">
      <alignment horizontal="center" vertical="center"/>
    </xf>
    <xf numFmtId="0" fontId="24" fillId="5" borderId="76" xfId="0" applyFont="1" applyFill="1" applyBorder="1" applyAlignment="1">
      <alignment horizontal="center"/>
    </xf>
    <xf numFmtId="0" fontId="24" fillId="5" borderId="77" xfId="0" applyFont="1" applyFill="1" applyBorder="1" applyAlignment="1">
      <alignment horizontal="center"/>
    </xf>
    <xf numFmtId="0" fontId="24" fillId="5" borderId="78" xfId="0" applyFont="1" applyFill="1" applyBorder="1" applyAlignment="1">
      <alignment horizontal="center"/>
    </xf>
    <xf numFmtId="0" fontId="42" fillId="4" borderId="71" xfId="0" applyFont="1" applyFill="1" applyBorder="1" applyAlignment="1">
      <alignment horizontal="center"/>
    </xf>
    <xf numFmtId="0" fontId="42" fillId="4" borderId="72" xfId="0" applyFont="1" applyFill="1" applyBorder="1" applyAlignment="1">
      <alignment horizontal="center"/>
    </xf>
    <xf numFmtId="0" fontId="42" fillId="4" borderId="79" xfId="0" applyFont="1" applyFill="1" applyBorder="1" applyAlignment="1">
      <alignment horizontal="center"/>
    </xf>
    <xf numFmtId="0" fontId="24" fillId="5" borderId="47" xfId="0" applyFont="1" applyFill="1" applyBorder="1" applyAlignment="1">
      <alignment horizontal="center"/>
    </xf>
    <xf numFmtId="0" fontId="24" fillId="5" borderId="48" xfId="0" applyFont="1" applyFill="1" applyBorder="1" applyAlignment="1">
      <alignment horizontal="center"/>
    </xf>
    <xf numFmtId="0" fontId="24" fillId="5" borderId="50" xfId="0" applyFont="1" applyFill="1" applyBorder="1" applyAlignment="1">
      <alignment horizontal="center"/>
    </xf>
    <xf numFmtId="20" fontId="46" fillId="4" borderId="111" xfId="0" applyNumberFormat="1" applyFont="1" applyFill="1" applyBorder="1" applyAlignment="1">
      <alignment horizontal="center" vertical="center" wrapText="1"/>
    </xf>
    <xf numFmtId="20" fontId="46" fillId="4" borderId="80" xfId="0" applyNumberFormat="1" applyFont="1" applyFill="1" applyBorder="1" applyAlignment="1">
      <alignment horizontal="center" vertical="center" wrapText="1"/>
    </xf>
    <xf numFmtId="20" fontId="46" fillId="4" borderId="111" xfId="0" applyNumberFormat="1" applyFont="1" applyFill="1" applyBorder="1" applyAlignment="1">
      <alignment horizontal="center" vertical="center"/>
    </xf>
    <xf numFmtId="20" fontId="46" fillId="4" borderId="80" xfId="0" applyNumberFormat="1" applyFont="1" applyFill="1" applyBorder="1" applyAlignment="1">
      <alignment horizontal="center" vertical="center"/>
    </xf>
    <xf numFmtId="0" fontId="49" fillId="4" borderId="14" xfId="0" applyFont="1" applyFill="1" applyBorder="1" applyAlignment="1" applyProtection="1">
      <alignment horizontal="center" vertical="center"/>
    </xf>
    <xf numFmtId="0" fontId="49" fillId="4" borderId="45" xfId="0" applyFont="1" applyFill="1" applyBorder="1" applyAlignment="1" applyProtection="1">
      <alignment horizontal="center" vertical="center"/>
    </xf>
    <xf numFmtId="0" fontId="42" fillId="4" borderId="37" xfId="0" applyFont="1" applyFill="1" applyBorder="1" applyAlignment="1">
      <alignment horizontal="center"/>
    </xf>
    <xf numFmtId="0" fontId="42" fillId="4" borderId="34" xfId="0" applyFont="1" applyFill="1" applyBorder="1" applyAlignment="1">
      <alignment horizontal="center"/>
    </xf>
    <xf numFmtId="0" fontId="55" fillId="3" borderId="47" xfId="0" applyFont="1" applyFill="1" applyBorder="1" applyAlignment="1">
      <alignment horizontal="center"/>
    </xf>
    <xf numFmtId="0" fontId="57" fillId="3" borderId="48" xfId="0" applyFont="1" applyFill="1" applyBorder="1" applyAlignment="1">
      <alignment horizontal="center"/>
    </xf>
    <xf numFmtId="0" fontId="57" fillId="3" borderId="50" xfId="0" applyFont="1" applyFill="1" applyBorder="1" applyAlignment="1">
      <alignment horizontal="center"/>
    </xf>
    <xf numFmtId="0" fontId="57" fillId="3" borderId="57" xfId="0" applyFont="1" applyFill="1" applyBorder="1" applyAlignment="1">
      <alignment horizontal="center"/>
    </xf>
    <xf numFmtId="0" fontId="57" fillId="3" borderId="58" xfId="0" applyFont="1" applyFill="1" applyBorder="1" applyAlignment="1">
      <alignment horizontal="center"/>
    </xf>
    <xf numFmtId="0" fontId="57" fillId="3" borderId="59" xfId="0" applyFont="1" applyFill="1" applyBorder="1" applyAlignment="1">
      <alignment horizontal="center"/>
    </xf>
    <xf numFmtId="0" fontId="24" fillId="5" borderId="61" xfId="0" applyFont="1" applyFill="1" applyBorder="1" applyAlignment="1">
      <alignment horizontal="center"/>
    </xf>
    <xf numFmtId="0" fontId="24" fillId="5" borderId="62" xfId="0" applyFont="1" applyFill="1" applyBorder="1" applyAlignment="1">
      <alignment horizontal="center"/>
    </xf>
    <xf numFmtId="0" fontId="42" fillId="4" borderId="41" xfId="0" applyFont="1" applyFill="1" applyBorder="1" applyAlignment="1">
      <alignment horizontal="center"/>
    </xf>
    <xf numFmtId="0" fontId="42" fillId="4" borderId="39" xfId="0" applyFont="1" applyFill="1" applyBorder="1" applyAlignment="1">
      <alignment horizontal="center"/>
    </xf>
    <xf numFmtId="0" fontId="24" fillId="4" borderId="0" xfId="1" applyFont="1" applyFill="1" applyAlignment="1" applyProtection="1">
      <alignment horizontal="center"/>
    </xf>
    <xf numFmtId="20" fontId="46" fillId="4" borderId="34" xfId="0" applyNumberFormat="1" applyFont="1" applyFill="1" applyBorder="1" applyAlignment="1">
      <alignment horizontal="center" vertical="center"/>
    </xf>
    <xf numFmtId="0" fontId="42" fillId="4" borderId="8" xfId="0" applyFont="1" applyFill="1" applyBorder="1" applyAlignment="1">
      <alignment horizontal="center"/>
    </xf>
    <xf numFmtId="0" fontId="42" fillId="4" borderId="74" xfId="0" applyFont="1" applyFill="1" applyBorder="1" applyAlignment="1">
      <alignment horizontal="center"/>
    </xf>
    <xf numFmtId="20" fontId="46" fillId="4" borderId="14" xfId="0" applyNumberFormat="1" applyFont="1" applyFill="1" applyBorder="1" applyAlignment="1">
      <alignment horizontal="center" vertical="center" wrapText="1"/>
    </xf>
    <xf numFmtId="20" fontId="46" fillId="4" borderId="36" xfId="0" applyNumberFormat="1" applyFont="1" applyFill="1" applyBorder="1" applyAlignment="1">
      <alignment horizontal="center" vertical="center" wrapText="1"/>
    </xf>
    <xf numFmtId="0" fontId="42" fillId="4" borderId="73" xfId="0" applyFont="1" applyFill="1" applyBorder="1" applyAlignment="1">
      <alignment horizontal="center"/>
    </xf>
    <xf numFmtId="0" fontId="42" fillId="4" borderId="35" xfId="0" applyFont="1" applyFill="1" applyBorder="1" applyAlignment="1">
      <alignment horizontal="center"/>
    </xf>
    <xf numFmtId="0" fontId="24" fillId="5" borderId="67" xfId="0" applyFont="1" applyFill="1" applyBorder="1" applyAlignment="1">
      <alignment horizontal="center"/>
    </xf>
    <xf numFmtId="0" fontId="24" fillId="5" borderId="68" xfId="0" applyFont="1" applyFill="1" applyBorder="1" applyAlignment="1">
      <alignment horizontal="center"/>
    </xf>
    <xf numFmtId="0" fontId="24" fillId="5" borderId="69" xfId="0" applyFont="1" applyFill="1" applyBorder="1" applyAlignment="1">
      <alignment horizontal="center"/>
    </xf>
    <xf numFmtId="20" fontId="46" fillId="4" borderId="8" xfId="0" applyNumberFormat="1" applyFont="1" applyFill="1" applyBorder="1" applyAlignment="1">
      <alignment horizontal="center" vertical="center" wrapText="1"/>
    </xf>
    <xf numFmtId="20" fontId="46" fillId="4" borderId="35" xfId="0" applyNumberFormat="1" applyFont="1" applyFill="1" applyBorder="1" applyAlignment="1">
      <alignment horizontal="center" vertical="center" wrapText="1"/>
    </xf>
    <xf numFmtId="14" fontId="76" fillId="4" borderId="115" xfId="0" applyNumberFormat="1" applyFont="1" applyFill="1" applyBorder="1" applyAlignment="1" applyProtection="1">
      <alignment horizontal="center" vertical="center"/>
    </xf>
    <xf numFmtId="14" fontId="76" fillId="4" borderId="116" xfId="0" applyNumberFormat="1" applyFont="1" applyFill="1" applyBorder="1" applyAlignment="1" applyProtection="1">
      <alignment horizontal="center" vertical="center"/>
    </xf>
    <xf numFmtId="166" fontId="76" fillId="4" borderId="115" xfId="0" applyNumberFormat="1" applyFont="1" applyFill="1" applyBorder="1" applyAlignment="1" applyProtection="1">
      <alignment horizontal="center" vertical="center"/>
    </xf>
    <xf numFmtId="166" fontId="76" fillId="4" borderId="116" xfId="0" applyNumberFormat="1" applyFont="1" applyFill="1" applyBorder="1" applyAlignment="1" applyProtection="1">
      <alignment horizontal="center" vertical="center"/>
    </xf>
    <xf numFmtId="20" fontId="46" fillId="4" borderId="115" xfId="0" applyNumberFormat="1" applyFont="1" applyFill="1" applyBorder="1" applyAlignment="1">
      <alignment horizontal="center" vertical="center" wrapText="1"/>
    </xf>
    <xf numFmtId="20" fontId="46" fillId="4" borderId="116" xfId="0" applyNumberFormat="1" applyFont="1" applyFill="1" applyBorder="1" applyAlignment="1">
      <alignment horizontal="center" vertical="center" wrapText="1"/>
    </xf>
    <xf numFmtId="0" fontId="24" fillId="5" borderId="112" xfId="0" applyFont="1" applyFill="1" applyBorder="1" applyAlignment="1">
      <alignment horizontal="center"/>
    </xf>
    <xf numFmtId="0" fontId="24" fillId="5" borderId="113" xfId="0" applyFont="1" applyFill="1" applyBorder="1" applyAlignment="1">
      <alignment horizontal="center"/>
    </xf>
    <xf numFmtId="0" fontId="24" fillId="5" borderId="114" xfId="0" applyFont="1" applyFill="1" applyBorder="1" applyAlignment="1">
      <alignment horizontal="center"/>
    </xf>
    <xf numFmtId="16" fontId="22" fillId="4" borderId="34" xfId="0" applyNumberFormat="1" applyFont="1" applyFill="1" applyBorder="1" applyAlignment="1">
      <alignment horizontal="center" vertical="center"/>
    </xf>
    <xf numFmtId="18" fontId="22" fillId="4" borderId="34" xfId="0" applyNumberFormat="1" applyFont="1" applyFill="1" applyBorder="1" applyAlignment="1">
      <alignment horizontal="center" vertical="center"/>
    </xf>
    <xf numFmtId="16" fontId="22" fillId="4" borderId="46" xfId="0" applyNumberFormat="1" applyFont="1" applyFill="1" applyBorder="1" applyAlignment="1">
      <alignment horizontal="center" vertical="center"/>
    </xf>
    <xf numFmtId="18" fontId="22" fillId="4" borderId="46" xfId="0" applyNumberFormat="1" applyFont="1" applyFill="1" applyBorder="1" applyAlignment="1">
      <alignment horizontal="center" vertical="center"/>
    </xf>
    <xf numFmtId="20" fontId="46" fillId="4" borderId="46" xfId="0" applyNumberFormat="1" applyFont="1" applyFill="1" applyBorder="1" applyAlignment="1">
      <alignment horizontal="center" vertical="center"/>
    </xf>
    <xf numFmtId="0" fontId="39" fillId="4" borderId="14" xfId="0" applyFont="1" applyFill="1" applyBorder="1" applyAlignment="1" applyProtection="1">
      <alignment horizontal="center" vertical="center"/>
    </xf>
    <xf numFmtId="0" fontId="39" fillId="4" borderId="45" xfId="0" applyFont="1" applyFill="1" applyBorder="1" applyAlignment="1" applyProtection="1">
      <alignment horizontal="center" vertical="center"/>
    </xf>
    <xf numFmtId="0" fontId="42" fillId="4" borderId="82" xfId="0" applyFont="1" applyFill="1" applyBorder="1" applyAlignment="1">
      <alignment horizontal="center"/>
    </xf>
    <xf numFmtId="0" fontId="42" fillId="4" borderId="81" xfId="0" applyFont="1" applyFill="1" applyBorder="1" applyAlignment="1">
      <alignment horizontal="center"/>
    </xf>
    <xf numFmtId="0" fontId="90" fillId="4" borderId="14" xfId="0" applyFont="1" applyFill="1" applyBorder="1" applyAlignment="1" applyProtection="1">
      <alignment horizontal="center" vertical="center"/>
    </xf>
    <xf numFmtId="0" fontId="94" fillId="3" borderId="47" xfId="0" applyFont="1" applyFill="1" applyBorder="1" applyAlignment="1">
      <alignment horizontal="center"/>
    </xf>
    <xf numFmtId="0" fontId="95" fillId="3" borderId="48" xfId="0" applyFont="1" applyFill="1" applyBorder="1" applyAlignment="1">
      <alignment horizontal="center"/>
    </xf>
    <xf numFmtId="0" fontId="95" fillId="3" borderId="50" xfId="0" applyFont="1" applyFill="1" applyBorder="1" applyAlignment="1">
      <alignment horizontal="center"/>
    </xf>
    <xf numFmtId="0" fontId="95" fillId="3" borderId="57" xfId="0" applyFont="1" applyFill="1" applyBorder="1" applyAlignment="1">
      <alignment horizontal="center"/>
    </xf>
    <xf numFmtId="0" fontId="95" fillId="3" borderId="58" xfId="0" applyFont="1" applyFill="1" applyBorder="1" applyAlignment="1">
      <alignment horizontal="center"/>
    </xf>
    <xf numFmtId="0" fontId="95" fillId="3" borderId="59" xfId="0" applyFont="1" applyFill="1" applyBorder="1" applyAlignment="1">
      <alignment horizontal="center"/>
    </xf>
    <xf numFmtId="20" fontId="86" fillId="4" borderId="34" xfId="0" applyNumberFormat="1" applyFont="1" applyFill="1" applyBorder="1" applyAlignment="1">
      <alignment horizontal="center" vertical="center" wrapText="1"/>
    </xf>
    <xf numFmtId="0" fontId="42" fillId="4" borderId="61" xfId="0" applyFont="1" applyFill="1" applyBorder="1" applyAlignment="1">
      <alignment horizontal="center"/>
    </xf>
    <xf numFmtId="0" fontId="71" fillId="5" borderId="67" xfId="0" applyFont="1" applyFill="1" applyBorder="1" applyAlignment="1">
      <alignment horizontal="center"/>
    </xf>
    <xf numFmtId="0" fontId="71" fillId="5" borderId="68" xfId="0" applyFont="1" applyFill="1" applyBorder="1" applyAlignment="1">
      <alignment horizontal="center"/>
    </xf>
    <xf numFmtId="0" fontId="71" fillId="5" borderId="69" xfId="0" applyFont="1" applyFill="1" applyBorder="1" applyAlignment="1">
      <alignment horizontal="center"/>
    </xf>
    <xf numFmtId="20" fontId="86" fillId="4" borderId="34" xfId="0" applyNumberFormat="1" applyFont="1" applyFill="1" applyBorder="1" applyAlignment="1">
      <alignment horizontal="center" vertical="center"/>
    </xf>
    <xf numFmtId="0" fontId="90" fillId="4" borderId="45" xfId="0" applyFont="1" applyFill="1" applyBorder="1" applyAlignment="1" applyProtection="1">
      <alignment horizontal="center" vertical="center"/>
    </xf>
    <xf numFmtId="0" fontId="71" fillId="5" borderId="47" xfId="0" applyFont="1" applyFill="1" applyBorder="1" applyAlignment="1">
      <alignment horizontal="center"/>
    </xf>
    <xf numFmtId="0" fontId="71" fillId="5" borderId="48" xfId="0" applyFont="1" applyFill="1" applyBorder="1" applyAlignment="1">
      <alignment horizontal="center"/>
    </xf>
    <xf numFmtId="0" fontId="71" fillId="5" borderId="50" xfId="0" applyFont="1" applyFill="1" applyBorder="1" applyAlignment="1">
      <alignment horizontal="center"/>
    </xf>
    <xf numFmtId="165" fontId="100" fillId="4" borderId="0" xfId="3" applyNumberFormat="1" applyFill="1" applyAlignment="1">
      <alignment horizontal="center"/>
    </xf>
    <xf numFmtId="0" fontId="93" fillId="3" borderId="0" xfId="2" applyFont="1" applyFill="1" applyAlignment="1">
      <alignment horizontal="center" vertical="center" wrapText="1"/>
    </xf>
    <xf numFmtId="165" fontId="101" fillId="4" borderId="0" xfId="3" applyNumberFormat="1" applyFont="1" applyFill="1" applyAlignment="1">
      <alignment horizontal="center"/>
    </xf>
    <xf numFmtId="165" fontId="102" fillId="4" borderId="93" xfId="3" applyNumberFormat="1" applyFont="1" applyFill="1" applyBorder="1" applyAlignment="1">
      <alignment horizontal="center"/>
    </xf>
    <xf numFmtId="165" fontId="102" fillId="4" borderId="0" xfId="3" applyNumberFormat="1" applyFont="1" applyFill="1" applyBorder="1" applyAlignment="1">
      <alignment horizontal="center"/>
    </xf>
    <xf numFmtId="0" fontId="86" fillId="5" borderId="9" xfId="2" applyFont="1" applyFill="1" applyBorder="1" applyAlignment="1" applyProtection="1">
      <alignment horizontal="center"/>
    </xf>
    <xf numFmtId="0" fontId="75" fillId="4" borderId="95" xfId="2" applyFont="1" applyFill="1" applyBorder="1" applyAlignment="1" applyProtection="1">
      <alignment horizontal="center" vertical="center"/>
    </xf>
    <xf numFmtId="0" fontId="75" fillId="4" borderId="74" xfId="2" applyFont="1" applyFill="1" applyBorder="1" applyAlignment="1" applyProtection="1">
      <alignment horizontal="center" vertical="center"/>
    </xf>
    <xf numFmtId="0" fontId="75" fillId="4" borderId="106" xfId="2" applyFont="1" applyFill="1" applyBorder="1" applyAlignment="1" applyProtection="1">
      <alignment horizontal="center" vertical="center"/>
    </xf>
    <xf numFmtId="0" fontId="75" fillId="4" borderId="75" xfId="2" applyFont="1" applyFill="1" applyBorder="1" applyAlignment="1" applyProtection="1">
      <alignment horizontal="center" vertical="center"/>
    </xf>
    <xf numFmtId="0" fontId="72" fillId="5" borderId="100" xfId="2" applyFont="1" applyFill="1" applyBorder="1" applyAlignment="1" applyProtection="1">
      <alignment horizontal="center"/>
    </xf>
    <xf numFmtId="0" fontId="72" fillId="5" borderId="101" xfId="2" applyFont="1" applyFill="1" applyBorder="1" applyAlignment="1" applyProtection="1">
      <alignment horizontal="center"/>
    </xf>
    <xf numFmtId="0" fontId="72" fillId="5" borderId="102" xfId="2" applyFont="1" applyFill="1" applyBorder="1" applyAlignment="1" applyProtection="1">
      <alignment horizontal="center"/>
    </xf>
    <xf numFmtId="0" fontId="75" fillId="4" borderId="103" xfId="2" applyFont="1" applyFill="1" applyBorder="1" applyAlignment="1" applyProtection="1">
      <alignment horizontal="center" vertical="center"/>
    </xf>
    <xf numFmtId="0" fontId="75" fillId="4" borderId="94" xfId="2" applyFont="1" applyFill="1" applyBorder="1" applyAlignment="1" applyProtection="1">
      <alignment horizontal="center" vertical="center"/>
    </xf>
    <xf numFmtId="0" fontId="75" fillId="4" borderId="104" xfId="2" applyFont="1" applyFill="1" applyBorder="1" applyAlignment="1" applyProtection="1">
      <alignment horizontal="center" vertical="center"/>
    </xf>
    <xf numFmtId="0" fontId="3" fillId="4" borderId="34" xfId="2" applyFont="1" applyFill="1" applyBorder="1" applyAlignment="1" applyProtection="1">
      <alignment horizontal="center" vertical="center"/>
    </xf>
    <xf numFmtId="0" fontId="86" fillId="5" borderId="62" xfId="2" applyFont="1" applyFill="1" applyBorder="1" applyAlignment="1" applyProtection="1">
      <alignment horizontal="center"/>
    </xf>
    <xf numFmtId="0" fontId="84" fillId="4" borderId="106" xfId="2" applyFont="1" applyFill="1" applyBorder="1" applyAlignment="1" applyProtection="1">
      <alignment horizontal="center" vertical="center"/>
    </xf>
    <xf numFmtId="0" fontId="84" fillId="4" borderId="75" xfId="2" applyFont="1" applyFill="1" applyBorder="1" applyAlignment="1" applyProtection="1">
      <alignment horizontal="center" vertical="center"/>
    </xf>
    <xf numFmtId="165" fontId="100" fillId="4" borderId="34" xfId="3" applyNumberFormat="1" applyFill="1" applyBorder="1" applyAlignment="1">
      <alignment horizontal="center" vertical="center"/>
    </xf>
    <xf numFmtId="0" fontId="2" fillId="4" borderId="34" xfId="2" applyFont="1" applyFill="1" applyBorder="1" applyAlignment="1" applyProtection="1">
      <alignment horizontal="center" vertical="center"/>
    </xf>
    <xf numFmtId="0" fontId="99" fillId="7" borderId="95" xfId="2" applyFont="1" applyFill="1" applyBorder="1" applyAlignment="1" applyProtection="1">
      <alignment horizontal="center" vertical="center"/>
    </xf>
    <xf numFmtId="0" fontId="99" fillId="7" borderId="74" xfId="2" applyFont="1" applyFill="1" applyBorder="1" applyAlignment="1" applyProtection="1">
      <alignment horizontal="center" vertical="center"/>
    </xf>
    <xf numFmtId="0" fontId="3" fillId="4" borderId="105" xfId="2" applyFont="1" applyFill="1" applyBorder="1" applyAlignment="1" applyProtection="1">
      <alignment horizontal="center" vertical="center"/>
    </xf>
    <xf numFmtId="0" fontId="6" fillId="4" borderId="107" xfId="2" applyFont="1" applyFill="1" applyBorder="1" applyAlignment="1" applyProtection="1">
      <alignment horizontal="center" vertical="center"/>
    </xf>
    <xf numFmtId="0" fontId="6" fillId="4" borderId="95" xfId="2" applyFont="1" applyFill="1" applyBorder="1" applyAlignment="1" applyProtection="1">
      <alignment horizontal="center" vertical="center"/>
    </xf>
    <xf numFmtId="0" fontId="6" fillId="4" borderId="74" xfId="2" applyFont="1" applyFill="1" applyBorder="1" applyAlignment="1" applyProtection="1">
      <alignment horizontal="center" vertical="center"/>
    </xf>
    <xf numFmtId="0" fontId="6" fillId="4" borderId="108" xfId="2" applyFont="1" applyFill="1" applyBorder="1" applyAlignment="1" applyProtection="1">
      <alignment horizontal="center" vertical="center"/>
    </xf>
    <xf numFmtId="0" fontId="2" fillId="4" borderId="95" xfId="2" applyFont="1" applyFill="1" applyBorder="1" applyAlignment="1" applyProtection="1">
      <alignment horizontal="center" vertical="center"/>
    </xf>
    <xf numFmtId="0" fontId="99" fillId="4" borderId="95" xfId="2" applyFont="1" applyFill="1" applyBorder="1" applyAlignment="1" applyProtection="1">
      <alignment horizontal="center" vertical="center"/>
    </xf>
    <xf numFmtId="0" fontId="99" fillId="4" borderId="74" xfId="2" applyFont="1" applyFill="1" applyBorder="1" applyAlignment="1" applyProtection="1">
      <alignment horizontal="center" vertical="center"/>
    </xf>
    <xf numFmtId="0" fontId="2" fillId="4" borderId="109" xfId="2" applyFont="1" applyFill="1" applyBorder="1" applyAlignment="1" applyProtection="1">
      <alignment horizontal="center" vertical="center"/>
    </xf>
    <xf numFmtId="0" fontId="3" fillId="4" borderId="107" xfId="2" applyFont="1" applyFill="1" applyBorder="1" applyAlignment="1" applyProtection="1">
      <alignment horizontal="center" vertical="center"/>
    </xf>
    <xf numFmtId="0" fontId="6" fillId="4" borderId="109" xfId="2" applyFont="1" applyFill="1" applyBorder="1" applyAlignment="1" applyProtection="1">
      <alignment horizontal="center" vertical="center"/>
    </xf>
    <xf numFmtId="0" fontId="2" fillId="4" borderId="74" xfId="2" applyFont="1" applyFill="1" applyBorder="1" applyAlignment="1" applyProtection="1">
      <alignment horizontal="center" vertical="center"/>
    </xf>
    <xf numFmtId="0" fontId="99" fillId="7" borderId="109" xfId="2" applyFont="1" applyFill="1" applyBorder="1" applyAlignment="1" applyProtection="1">
      <alignment horizontal="center" vertical="center"/>
    </xf>
    <xf numFmtId="0" fontId="4" fillId="4" borderId="34" xfId="2" applyFont="1" applyFill="1" applyBorder="1" applyAlignment="1" applyProtection="1">
      <alignment horizontal="center" vertical="center"/>
    </xf>
    <xf numFmtId="0" fontId="4" fillId="4" borderId="46" xfId="2" applyFont="1" applyFill="1" applyBorder="1" applyAlignment="1" applyProtection="1">
      <alignment horizontal="center" vertical="center"/>
    </xf>
    <xf numFmtId="165" fontId="100" fillId="4" borderId="96" xfId="3" applyNumberFormat="1" applyFill="1" applyBorder="1" applyAlignment="1">
      <alignment horizontal="center" vertical="center"/>
    </xf>
    <xf numFmtId="165" fontId="100" fillId="4" borderId="97" xfId="3" applyNumberFormat="1" applyFill="1" applyBorder="1" applyAlignment="1">
      <alignment horizontal="center" vertical="center"/>
    </xf>
    <xf numFmtId="165" fontId="100" fillId="4" borderId="98" xfId="3" applyNumberFormat="1" applyFill="1" applyBorder="1" applyAlignment="1">
      <alignment horizontal="center" vertical="center"/>
    </xf>
    <xf numFmtId="165" fontId="100" fillId="4" borderId="99" xfId="3" applyNumberFormat="1" applyFill="1" applyBorder="1" applyAlignment="1">
      <alignment horizontal="center" vertical="center"/>
    </xf>
    <xf numFmtId="165" fontId="102" fillId="4" borderId="96" xfId="3" applyNumberFormat="1" applyFont="1" applyFill="1" applyBorder="1" applyAlignment="1">
      <alignment horizontal="center" vertical="center"/>
    </xf>
    <xf numFmtId="165" fontId="102" fillId="4" borderId="97" xfId="3" applyNumberFormat="1" applyFont="1" applyFill="1" applyBorder="1" applyAlignment="1">
      <alignment horizontal="center" vertical="center"/>
    </xf>
    <xf numFmtId="165" fontId="102" fillId="4" borderId="98" xfId="3" applyNumberFormat="1" applyFont="1" applyFill="1" applyBorder="1" applyAlignment="1">
      <alignment horizontal="center" vertical="center"/>
    </xf>
    <xf numFmtId="165" fontId="102" fillId="4" borderId="99" xfId="3" applyNumberFormat="1" applyFont="1" applyFill="1" applyBorder="1" applyAlignment="1">
      <alignment horizontal="center" vertical="center"/>
    </xf>
    <xf numFmtId="165" fontId="100" fillId="4" borderId="34" xfId="3" applyNumberFormat="1" applyFill="1" applyBorder="1" applyAlignment="1">
      <alignment horizontal="center"/>
    </xf>
    <xf numFmtId="165" fontId="100" fillId="4" borderId="46" xfId="3" applyNumberFormat="1" applyFill="1" applyBorder="1" applyAlignment="1">
      <alignment horizontal="center"/>
    </xf>
    <xf numFmtId="0" fontId="4" fillId="4" borderId="95" xfId="2" applyFont="1" applyFill="1" applyBorder="1" applyAlignment="1" applyProtection="1">
      <alignment horizontal="center" vertical="center"/>
    </xf>
    <xf numFmtId="0" fontId="4" fillId="4" borderId="74" xfId="2" applyFont="1" applyFill="1" applyBorder="1" applyAlignment="1" applyProtection="1">
      <alignment horizontal="center" vertical="center"/>
    </xf>
    <xf numFmtId="0" fontId="75" fillId="4" borderId="34" xfId="2" applyFont="1" applyFill="1" applyBorder="1" applyAlignment="1" applyProtection="1">
      <alignment horizontal="center" vertical="center"/>
    </xf>
    <xf numFmtId="0" fontId="75" fillId="4" borderId="46" xfId="2" applyFont="1" applyFill="1" applyBorder="1" applyAlignment="1" applyProtection="1">
      <alignment horizontal="center" vertical="center"/>
    </xf>
    <xf numFmtId="0" fontId="75" fillId="4" borderId="64" xfId="2" applyFont="1" applyFill="1" applyBorder="1" applyAlignment="1" applyProtection="1">
      <alignment horizontal="center" vertical="center"/>
    </xf>
    <xf numFmtId="0" fontId="75" fillId="4" borderId="66" xfId="2" applyFont="1" applyFill="1" applyBorder="1" applyAlignment="1" applyProtection="1">
      <alignment horizontal="center" vertical="center"/>
    </xf>
    <xf numFmtId="0" fontId="109" fillId="4" borderId="95" xfId="2" applyFont="1" applyFill="1" applyBorder="1" applyAlignment="1" applyProtection="1">
      <alignment horizontal="center" vertical="center"/>
    </xf>
    <xf numFmtId="0" fontId="109" fillId="4" borderId="74" xfId="2" applyFont="1" applyFill="1" applyBorder="1" applyAlignment="1" applyProtection="1">
      <alignment horizontal="center" vertical="center"/>
    </xf>
    <xf numFmtId="14" fontId="109" fillId="4" borderId="34" xfId="2" applyNumberFormat="1" applyFont="1" applyFill="1" applyBorder="1" applyAlignment="1" applyProtection="1">
      <alignment horizontal="center" vertical="center"/>
    </xf>
    <xf numFmtId="0" fontId="109" fillId="4" borderId="34" xfId="2" applyFont="1" applyFill="1" applyBorder="1" applyAlignment="1" applyProtection="1">
      <alignment horizontal="center" vertical="center"/>
    </xf>
    <xf numFmtId="165" fontId="113" fillId="4" borderId="96" xfId="3" applyNumberFormat="1" applyFont="1" applyFill="1" applyBorder="1" applyAlignment="1">
      <alignment horizontal="center" vertical="center"/>
    </xf>
    <xf numFmtId="165" fontId="113" fillId="4" borderId="97" xfId="3" applyNumberFormat="1" applyFont="1" applyFill="1" applyBorder="1" applyAlignment="1">
      <alignment horizontal="center" vertical="center"/>
    </xf>
    <xf numFmtId="165" fontId="113" fillId="4" borderId="98" xfId="3" applyNumberFormat="1" applyFont="1" applyFill="1" applyBorder="1" applyAlignment="1">
      <alignment horizontal="center" vertical="center"/>
    </xf>
    <xf numFmtId="165" fontId="113" fillId="4" borderId="99" xfId="3" applyNumberFormat="1" applyFont="1" applyFill="1" applyBorder="1" applyAlignment="1">
      <alignment horizontal="center" vertical="center"/>
    </xf>
    <xf numFmtId="0" fontId="76" fillId="4" borderId="95" xfId="2" applyFont="1" applyFill="1" applyBorder="1" applyAlignment="1" applyProtection="1">
      <alignment horizontal="center" vertical="center"/>
    </xf>
    <xf numFmtId="0" fontId="76" fillId="4" borderId="74" xfId="2" applyFont="1" applyFill="1" applyBorder="1" applyAlignment="1" applyProtection="1">
      <alignment horizontal="center" vertical="center"/>
    </xf>
    <xf numFmtId="165" fontId="113" fillId="4" borderId="120" xfId="3" applyNumberFormat="1" applyFont="1" applyFill="1" applyBorder="1" applyAlignment="1">
      <alignment horizontal="center" vertical="center"/>
    </xf>
    <xf numFmtId="165" fontId="113" fillId="4" borderId="121" xfId="3" applyNumberFormat="1" applyFont="1" applyFill="1" applyBorder="1" applyAlignment="1">
      <alignment horizontal="center" vertical="center"/>
    </xf>
    <xf numFmtId="0" fontId="76" fillId="4" borderId="109" xfId="2" applyFont="1" applyFill="1" applyBorder="1" applyAlignment="1" applyProtection="1">
      <alignment horizontal="center" vertical="center"/>
    </xf>
    <xf numFmtId="0" fontId="75" fillId="4" borderId="110" xfId="2" applyFont="1" applyFill="1" applyBorder="1" applyAlignment="1" applyProtection="1">
      <alignment horizontal="center" vertical="center"/>
    </xf>
    <xf numFmtId="0" fontId="3" fillId="4" borderId="108" xfId="2" applyFont="1" applyFill="1" applyBorder="1" applyAlignment="1" applyProtection="1">
      <alignment horizontal="center" vertical="center"/>
    </xf>
    <xf numFmtId="0" fontId="109" fillId="4" borderId="109" xfId="2" applyFont="1" applyFill="1" applyBorder="1" applyAlignment="1" applyProtection="1">
      <alignment horizontal="center" vertical="center"/>
    </xf>
    <xf numFmtId="0" fontId="109" fillId="4" borderId="46" xfId="2" applyFont="1" applyFill="1" applyBorder="1" applyAlignment="1" applyProtection="1">
      <alignment horizontal="center" vertical="center"/>
    </xf>
    <xf numFmtId="0" fontId="75" fillId="4" borderId="0" xfId="2" applyFont="1" applyFill="1" applyBorder="1" applyAlignment="1" applyProtection="1">
      <alignment horizontal="center" vertical="center"/>
    </xf>
    <xf numFmtId="0" fontId="84" fillId="4" borderId="0" xfId="2" applyFont="1" applyFill="1" applyBorder="1" applyAlignment="1" applyProtection="1">
      <alignment horizontal="center" vertical="center"/>
    </xf>
    <xf numFmtId="0" fontId="3" fillId="4" borderId="0" xfId="2" applyFont="1" applyFill="1" applyBorder="1" applyAlignment="1" applyProtection="1">
      <alignment horizontal="center" vertical="center"/>
    </xf>
    <xf numFmtId="0" fontId="6" fillId="4" borderId="0" xfId="2" applyFont="1" applyFill="1" applyBorder="1" applyAlignment="1" applyProtection="1">
      <alignment horizontal="center" vertical="center"/>
    </xf>
    <xf numFmtId="0" fontId="99" fillId="4" borderId="0" xfId="2" applyFont="1" applyFill="1" applyBorder="1" applyAlignment="1" applyProtection="1">
      <alignment horizontal="center" vertical="center"/>
    </xf>
    <xf numFmtId="165" fontId="102" fillId="4" borderId="0" xfId="3" applyNumberFormat="1" applyFont="1" applyFill="1" applyBorder="1" applyAlignment="1">
      <alignment horizontal="center" vertical="center"/>
    </xf>
    <xf numFmtId="165" fontId="100" fillId="4" borderId="0" xfId="3" applyNumberFormat="1" applyFill="1" applyBorder="1" applyAlignment="1">
      <alignment horizontal="center" vertical="center"/>
    </xf>
    <xf numFmtId="0" fontId="4" fillId="4" borderId="0" xfId="2" applyFont="1" applyFill="1" applyBorder="1" applyAlignment="1" applyProtection="1">
      <alignment horizontal="center" vertical="center"/>
    </xf>
    <xf numFmtId="165" fontId="100" fillId="4" borderId="0" xfId="3" applyNumberFormat="1" applyFill="1" applyBorder="1" applyAlignment="1">
      <alignment horizontal="center"/>
    </xf>
    <xf numFmtId="165" fontId="101" fillId="4" borderId="0" xfId="3" applyNumberFormat="1" applyFont="1" applyFill="1" applyBorder="1" applyAlignment="1">
      <alignment horizontal="center"/>
    </xf>
    <xf numFmtId="0" fontId="115" fillId="7" borderId="34" xfId="2" applyFont="1" applyFill="1" applyBorder="1" applyAlignment="1" applyProtection="1">
      <alignment horizontal="center" vertical="center"/>
    </xf>
    <xf numFmtId="0" fontId="75" fillId="4" borderId="117" xfId="2" applyFont="1" applyFill="1" applyBorder="1" applyAlignment="1" applyProtection="1">
      <alignment horizontal="center" vertical="center"/>
    </xf>
    <xf numFmtId="0" fontId="75" fillId="4" borderId="118" xfId="2" applyFont="1" applyFill="1" applyBorder="1" applyAlignment="1" applyProtection="1">
      <alignment horizontal="center" vertical="center"/>
    </xf>
    <xf numFmtId="0" fontId="75" fillId="4" borderId="119" xfId="2" applyFont="1" applyFill="1" applyBorder="1" applyAlignment="1" applyProtection="1">
      <alignment horizontal="center" vertical="center"/>
    </xf>
    <xf numFmtId="0" fontId="115" fillId="7" borderId="62" xfId="2" applyFont="1" applyFill="1" applyBorder="1" applyAlignment="1" applyProtection="1">
      <alignment horizontal="center" vertical="center"/>
    </xf>
    <xf numFmtId="0" fontId="115" fillId="4" borderId="62" xfId="2" applyFont="1" applyFill="1" applyBorder="1" applyAlignment="1" applyProtection="1">
      <alignment horizontal="center" vertical="center"/>
    </xf>
    <xf numFmtId="0" fontId="115" fillId="4" borderId="34" xfId="2" applyFont="1" applyFill="1" applyBorder="1" applyAlignment="1" applyProtection="1">
      <alignment horizontal="center" vertical="center"/>
    </xf>
    <xf numFmtId="0" fontId="3" fillId="4" borderId="61" xfId="2" applyFont="1" applyFill="1" applyBorder="1" applyAlignment="1" applyProtection="1">
      <alignment horizontal="center" vertical="center"/>
    </xf>
    <xf numFmtId="0" fontId="3" fillId="4" borderId="63" xfId="2" applyFont="1" applyFill="1" applyBorder="1" applyAlignment="1" applyProtection="1">
      <alignment horizontal="center" vertical="center"/>
    </xf>
    <xf numFmtId="0" fontId="116" fillId="4" borderId="62" xfId="2" applyFont="1" applyFill="1" applyBorder="1" applyAlignment="1" applyProtection="1">
      <alignment horizontal="center" vertical="center"/>
    </xf>
    <xf numFmtId="0" fontId="116" fillId="4" borderId="34" xfId="2" applyFont="1" applyFill="1" applyBorder="1" applyAlignment="1" applyProtection="1">
      <alignment horizontal="center" vertical="center"/>
    </xf>
    <xf numFmtId="0" fontId="6" fillId="4" borderId="62" xfId="2" applyFont="1" applyFill="1" applyBorder="1" applyAlignment="1" applyProtection="1">
      <alignment horizontal="center" vertical="center"/>
    </xf>
    <xf numFmtId="0" fontId="6" fillId="4" borderId="34" xfId="2" applyFont="1" applyFill="1" applyBorder="1" applyAlignment="1" applyProtection="1">
      <alignment horizontal="center" vertical="center"/>
    </xf>
    <xf numFmtId="0" fontId="3" fillId="4" borderId="65" xfId="2" applyFont="1" applyFill="1" applyBorder="1" applyAlignment="1" applyProtection="1">
      <alignment horizontal="center" vertical="center"/>
    </xf>
    <xf numFmtId="0" fontId="116" fillId="4" borderId="46" xfId="2" applyFont="1" applyFill="1" applyBorder="1" applyAlignment="1" applyProtection="1">
      <alignment horizontal="center" vertical="center"/>
    </xf>
    <xf numFmtId="0" fontId="116" fillId="4" borderId="0" xfId="2" applyFont="1" applyFill="1" applyBorder="1" applyAlignment="1" applyProtection="1">
      <alignment horizontal="center" vertical="center"/>
    </xf>
    <xf numFmtId="0" fontId="117" fillId="4" borderId="0" xfId="2" applyFont="1" applyFill="1" applyBorder="1" applyAlignment="1" applyProtection="1">
      <alignment horizontal="center" vertical="center"/>
    </xf>
    <xf numFmtId="14" fontId="107" fillId="4" borderId="62" xfId="2" applyNumberFormat="1" applyFont="1" applyFill="1" applyBorder="1" applyAlignment="1" applyProtection="1">
      <alignment horizontal="center" vertical="center"/>
    </xf>
    <xf numFmtId="14" fontId="107" fillId="4" borderId="34" xfId="2" applyNumberFormat="1" applyFont="1" applyFill="1" applyBorder="1" applyAlignment="1" applyProtection="1">
      <alignment horizontal="center" vertical="center"/>
    </xf>
    <xf numFmtId="165" fontId="112" fillId="4" borderId="62" xfId="3" applyNumberFormat="1" applyFont="1" applyFill="1" applyBorder="1" applyAlignment="1">
      <alignment horizontal="center" vertical="center"/>
    </xf>
    <xf numFmtId="165" fontId="112" fillId="4" borderId="34" xfId="3" applyNumberFormat="1" applyFont="1" applyFill="1" applyBorder="1" applyAlignment="1">
      <alignment horizontal="center" vertical="center"/>
    </xf>
    <xf numFmtId="0" fontId="81" fillId="4" borderId="62" xfId="2" applyFont="1" applyFill="1" applyBorder="1" applyAlignment="1" applyProtection="1">
      <alignment horizontal="center" vertical="center"/>
    </xf>
    <xf numFmtId="0" fontId="81" fillId="4" borderId="34" xfId="2" applyFont="1" applyFill="1" applyBorder="1" applyAlignment="1" applyProtection="1">
      <alignment horizontal="center" vertical="center"/>
    </xf>
    <xf numFmtId="0" fontId="84" fillId="4" borderId="40" xfId="2" applyFont="1" applyFill="1" applyBorder="1" applyAlignment="1" applyProtection="1">
      <alignment horizontal="center" vertical="center"/>
    </xf>
    <xf numFmtId="0" fontId="84" fillId="4" borderId="64" xfId="2" applyFont="1" applyFill="1" applyBorder="1" applyAlignment="1" applyProtection="1">
      <alignment horizontal="center" vertical="center"/>
    </xf>
    <xf numFmtId="14" fontId="107" fillId="4" borderId="46" xfId="2" applyNumberFormat="1" applyFont="1" applyFill="1" applyBorder="1" applyAlignment="1" applyProtection="1">
      <alignment horizontal="center" vertical="center"/>
    </xf>
    <xf numFmtId="165" fontId="112" fillId="4" borderId="46" xfId="3" applyNumberFormat="1" applyFont="1" applyFill="1" applyBorder="1" applyAlignment="1">
      <alignment horizontal="center" vertical="center"/>
    </xf>
    <xf numFmtId="0" fontId="81" fillId="4" borderId="46" xfId="2" applyFont="1" applyFill="1" applyBorder="1" applyAlignment="1" applyProtection="1">
      <alignment horizontal="center" vertical="center"/>
    </xf>
    <xf numFmtId="0" fontId="1" fillId="4" borderId="105" xfId="2" applyFont="1" applyFill="1" applyBorder="1" applyAlignment="1" applyProtection="1">
      <alignment horizontal="center" vertical="center"/>
    </xf>
    <xf numFmtId="0" fontId="99" fillId="4" borderId="109" xfId="2" applyFont="1" applyFill="1" applyBorder="1" applyAlignment="1" applyProtection="1">
      <alignment horizontal="center" vertical="center"/>
    </xf>
    <xf numFmtId="0" fontId="107" fillId="4" borderId="46" xfId="2" applyFont="1" applyFill="1" applyBorder="1" applyAlignment="1" applyProtection="1">
      <alignment horizontal="center" vertical="center"/>
    </xf>
    <xf numFmtId="165" fontId="114" fillId="4" borderId="34" xfId="3" applyNumberFormat="1" applyFont="1" applyFill="1" applyBorder="1" applyAlignment="1">
      <alignment horizontal="center" vertical="center"/>
    </xf>
    <xf numFmtId="165" fontId="114" fillId="4" borderId="46" xfId="3" applyNumberFormat="1" applyFont="1" applyFill="1" applyBorder="1" applyAlignment="1">
      <alignment horizontal="center" vertical="center"/>
    </xf>
    <xf numFmtId="0" fontId="84" fillId="4" borderId="110" xfId="2" applyFont="1" applyFill="1" applyBorder="1" applyAlignment="1" applyProtection="1">
      <alignment horizontal="center" vertical="center"/>
    </xf>
    <xf numFmtId="0" fontId="1" fillId="4" borderId="0" xfId="2" applyFont="1" applyFill="1" applyBorder="1" applyAlignment="1" applyProtection="1">
      <alignment horizontal="center" vertical="center"/>
    </xf>
    <xf numFmtId="0" fontId="72" fillId="5" borderId="9" xfId="0" applyFont="1" applyFill="1" applyBorder="1" applyAlignment="1" applyProtection="1">
      <alignment horizontal="center"/>
    </xf>
    <xf numFmtId="0" fontId="86" fillId="5" borderId="9" xfId="0" applyFont="1" applyFill="1" applyBorder="1" applyAlignment="1" applyProtection="1">
      <alignment horizontal="left"/>
    </xf>
    <xf numFmtId="0" fontId="34" fillId="5" borderId="9" xfId="0" applyFont="1" applyFill="1" applyBorder="1" applyAlignment="1" applyProtection="1">
      <alignment horizontal="center"/>
    </xf>
    <xf numFmtId="0" fontId="46" fillId="5" borderId="9" xfId="0" applyFont="1" applyFill="1" applyBorder="1" applyAlignment="1" applyProtection="1">
      <alignment horizontal="left"/>
    </xf>
    <xf numFmtId="0" fontId="51" fillId="4" borderId="0" xfId="0" applyFont="1" applyFill="1" applyBorder="1" applyAlignment="1" applyProtection="1">
      <alignment horizontal="center" vertical="center"/>
    </xf>
    <xf numFmtId="0" fontId="38" fillId="3" borderId="0" xfId="0" applyFont="1" applyFill="1" applyAlignment="1">
      <alignment horizontal="center" vertical="center" wrapText="1"/>
    </xf>
    <xf numFmtId="0" fontId="38" fillId="3" borderId="0" xfId="0" applyFont="1" applyFill="1" applyAlignment="1">
      <alignment horizontal="center" vertical="center"/>
    </xf>
    <xf numFmtId="0" fontId="34" fillId="5" borderId="9" xfId="0" applyFont="1" applyFill="1" applyBorder="1" applyAlignment="1" applyProtection="1">
      <alignment horizontal="center" vertical="center"/>
    </xf>
    <xf numFmtId="0" fontId="46" fillId="5" borderId="9" xfId="0" applyFont="1" applyFill="1" applyBorder="1" applyAlignment="1" applyProtection="1">
      <alignment horizontal="left" vertical="center"/>
    </xf>
    <xf numFmtId="0" fontId="10" fillId="0" borderId="24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right" vertical="center"/>
    </xf>
    <xf numFmtId="0" fontId="10" fillId="0" borderId="25" xfId="0" applyFont="1" applyBorder="1" applyAlignment="1" applyProtection="1">
      <alignment horizontal="right" vertical="center"/>
    </xf>
    <xf numFmtId="0" fontId="12" fillId="0" borderId="28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10" fillId="0" borderId="26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10" fillId="0" borderId="24" xfId="0" applyFont="1" applyBorder="1" applyAlignment="1" applyProtection="1">
      <alignment horizontal="left" vertical="center"/>
    </xf>
    <xf numFmtId="0" fontId="10" fillId="0" borderId="25" xfId="0" applyFont="1" applyBorder="1" applyAlignment="1" applyProtection="1">
      <alignment horizontal="left" vertical="center"/>
    </xf>
    <xf numFmtId="0" fontId="11" fillId="0" borderId="0" xfId="1" applyFont="1" applyAlignment="1" applyProtection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0" fillId="0" borderId="26" xfId="0" applyFont="1" applyBorder="1" applyAlignment="1" applyProtection="1">
      <alignment horizontal="right" vertical="center"/>
    </xf>
    <xf numFmtId="0" fontId="10" fillId="0" borderId="27" xfId="0" applyFont="1" applyBorder="1" applyAlignment="1" applyProtection="1">
      <alignment horizontal="right" vertical="center"/>
    </xf>
    <xf numFmtId="0" fontId="0" fillId="0" borderId="0" xfId="0" applyAlignment="1">
      <alignment horizontal="center"/>
    </xf>
    <xf numFmtId="0" fontId="72" fillId="5" borderId="9" xfId="2" applyFont="1" applyFill="1" applyBorder="1" applyAlignment="1" applyProtection="1">
      <alignment horizontal="center"/>
    </xf>
    <xf numFmtId="0" fontId="86" fillId="5" borderId="9" xfId="2" applyFont="1" applyFill="1" applyBorder="1" applyAlignment="1" applyProtection="1">
      <alignment horizontal="left"/>
    </xf>
    <xf numFmtId="0" fontId="93" fillId="3" borderId="0" xfId="2" applyFont="1" applyFill="1" applyAlignment="1">
      <alignment horizontal="center" vertical="center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747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52"/>
        </patternFill>
      </fill>
    </dxf>
    <dxf>
      <fill>
        <patternFill>
          <bgColor indexed="47"/>
        </patternFill>
      </fill>
      <border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276225</xdr:colOff>
      <xdr:row>5</xdr:row>
      <xdr:rowOff>57150</xdr:rowOff>
    </xdr:from>
    <xdr:to>
      <xdr:col>6</xdr:col>
      <xdr:colOff>228600</xdr:colOff>
      <xdr:row>13</xdr:row>
      <xdr:rowOff>114300</xdr:rowOff>
    </xdr:to>
    <xdr:pic>
      <xdr:nvPicPr>
        <xdr:cNvPr id="1071" name="Picture 6" descr="cup_fifaworl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285875"/>
          <a:ext cx="561975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38099</xdr:colOff>
      <xdr:row>3</xdr:row>
      <xdr:rowOff>281785</xdr:rowOff>
    </xdr:from>
    <xdr:to>
      <xdr:col>4</xdr:col>
      <xdr:colOff>561974</xdr:colOff>
      <xdr:row>14</xdr:row>
      <xdr:rowOff>58988</xdr:rowOff>
    </xdr:to>
    <xdr:pic>
      <xdr:nvPicPr>
        <xdr:cNvPr id="1072" name="Imagen 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699" y="958060"/>
          <a:ext cx="2524125" cy="2101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295275</xdr:colOff>
      <xdr:row>0</xdr:row>
      <xdr:rowOff>57150</xdr:rowOff>
    </xdr:from>
    <xdr:to>
      <xdr:col>19</xdr:col>
      <xdr:colOff>247650</xdr:colOff>
      <xdr:row>1</xdr:row>
      <xdr:rowOff>361950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550" y="57150"/>
          <a:ext cx="20859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962025</xdr:colOff>
      <xdr:row>0</xdr:row>
      <xdr:rowOff>57150</xdr:rowOff>
    </xdr:from>
    <xdr:to>
      <xdr:col>19</xdr:col>
      <xdr:colOff>247650</xdr:colOff>
      <xdr:row>1</xdr:row>
      <xdr:rowOff>304800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1300" y="57150"/>
          <a:ext cx="14192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962025</xdr:colOff>
      <xdr:row>0</xdr:row>
      <xdr:rowOff>57150</xdr:rowOff>
    </xdr:from>
    <xdr:to>
      <xdr:col>14</xdr:col>
      <xdr:colOff>247650</xdr:colOff>
      <xdr:row>1</xdr:row>
      <xdr:rowOff>304800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1300" y="57150"/>
          <a:ext cx="14192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962025</xdr:colOff>
      <xdr:row>0</xdr:row>
      <xdr:rowOff>57150</xdr:rowOff>
    </xdr:from>
    <xdr:to>
      <xdr:col>16</xdr:col>
      <xdr:colOff>247650</xdr:colOff>
      <xdr:row>1</xdr:row>
      <xdr:rowOff>304800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96725" y="57150"/>
          <a:ext cx="14192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962025</xdr:colOff>
      <xdr:row>0</xdr:row>
      <xdr:rowOff>57150</xdr:rowOff>
    </xdr:from>
    <xdr:to>
      <xdr:col>16</xdr:col>
      <xdr:colOff>247650</xdr:colOff>
      <xdr:row>1</xdr:row>
      <xdr:rowOff>304800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57150"/>
          <a:ext cx="14192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962025</xdr:colOff>
      <xdr:row>0</xdr:row>
      <xdr:rowOff>57150</xdr:rowOff>
    </xdr:from>
    <xdr:to>
      <xdr:col>16</xdr:col>
      <xdr:colOff>247650</xdr:colOff>
      <xdr:row>1</xdr:row>
      <xdr:rowOff>304800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57150"/>
          <a:ext cx="14192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962025</xdr:colOff>
      <xdr:row>0</xdr:row>
      <xdr:rowOff>57150</xdr:rowOff>
    </xdr:from>
    <xdr:to>
      <xdr:col>16</xdr:col>
      <xdr:colOff>247650</xdr:colOff>
      <xdr:row>1</xdr:row>
      <xdr:rowOff>304800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35075" y="57150"/>
          <a:ext cx="14192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962025</xdr:colOff>
      <xdr:row>0</xdr:row>
      <xdr:rowOff>57150</xdr:rowOff>
    </xdr:from>
    <xdr:to>
      <xdr:col>16</xdr:col>
      <xdr:colOff>247650</xdr:colOff>
      <xdr:row>1</xdr:row>
      <xdr:rowOff>304800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35075" y="57150"/>
          <a:ext cx="14192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 macro="" textlink="">
      <xdr:nvSpPr>
        <xdr:cNvPr id="11472" name="Line 2"/>
        <xdr:cNvSpPr>
          <a:spLocks noChangeShapeType="1"/>
        </xdr:cNvSpPr>
      </xdr:nvSpPr>
      <xdr:spPr bwMode="auto">
        <a:xfrm>
          <a:off x="3876675" y="18097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 macro="" textlink="">
      <xdr:nvSpPr>
        <xdr:cNvPr id="11473" name="Line 3"/>
        <xdr:cNvSpPr>
          <a:spLocks noChangeShapeType="1"/>
        </xdr:cNvSpPr>
      </xdr:nvSpPr>
      <xdr:spPr bwMode="auto">
        <a:xfrm>
          <a:off x="3876675" y="24574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</xdr:row>
      <xdr:rowOff>85725</xdr:rowOff>
    </xdr:from>
    <xdr:to>
      <xdr:col>8</xdr:col>
      <xdr:colOff>742950</xdr:colOff>
      <xdr:row>15</xdr:row>
      <xdr:rowOff>85725</xdr:rowOff>
    </xdr:to>
    <xdr:sp macro="" textlink="">
      <xdr:nvSpPr>
        <xdr:cNvPr id="11474" name="Line 4"/>
        <xdr:cNvSpPr>
          <a:spLocks noChangeShapeType="1"/>
        </xdr:cNvSpPr>
      </xdr:nvSpPr>
      <xdr:spPr bwMode="auto">
        <a:xfrm>
          <a:off x="3876675" y="31051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85725</xdr:rowOff>
    </xdr:from>
    <xdr:to>
      <xdr:col>8</xdr:col>
      <xdr:colOff>742950</xdr:colOff>
      <xdr:row>19</xdr:row>
      <xdr:rowOff>85725</xdr:rowOff>
    </xdr:to>
    <xdr:sp macro="" textlink="">
      <xdr:nvSpPr>
        <xdr:cNvPr id="11475" name="Line 5"/>
        <xdr:cNvSpPr>
          <a:spLocks noChangeShapeType="1"/>
        </xdr:cNvSpPr>
      </xdr:nvSpPr>
      <xdr:spPr bwMode="auto">
        <a:xfrm>
          <a:off x="3876675" y="37528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</xdr:row>
      <xdr:rowOff>85725</xdr:rowOff>
    </xdr:from>
    <xdr:to>
      <xdr:col>8</xdr:col>
      <xdr:colOff>742950</xdr:colOff>
      <xdr:row>23</xdr:row>
      <xdr:rowOff>85725</xdr:rowOff>
    </xdr:to>
    <xdr:sp macro="" textlink="">
      <xdr:nvSpPr>
        <xdr:cNvPr id="11476" name="Line 6"/>
        <xdr:cNvSpPr>
          <a:spLocks noChangeShapeType="1"/>
        </xdr:cNvSpPr>
      </xdr:nvSpPr>
      <xdr:spPr bwMode="auto">
        <a:xfrm>
          <a:off x="3876675" y="44005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29</xdr:row>
      <xdr:rowOff>85725</xdr:rowOff>
    </xdr:from>
    <xdr:to>
      <xdr:col>8</xdr:col>
      <xdr:colOff>742950</xdr:colOff>
      <xdr:row>29</xdr:row>
      <xdr:rowOff>85725</xdr:rowOff>
    </xdr:to>
    <xdr:sp macro="" textlink="">
      <xdr:nvSpPr>
        <xdr:cNvPr id="11477" name="Line 7"/>
        <xdr:cNvSpPr>
          <a:spLocks noChangeShapeType="1"/>
        </xdr:cNvSpPr>
      </xdr:nvSpPr>
      <xdr:spPr bwMode="auto">
        <a:xfrm>
          <a:off x="3876675" y="50482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</xdr:row>
      <xdr:rowOff>85725</xdr:rowOff>
    </xdr:from>
    <xdr:to>
      <xdr:col>8</xdr:col>
      <xdr:colOff>742950</xdr:colOff>
      <xdr:row>33</xdr:row>
      <xdr:rowOff>85725</xdr:rowOff>
    </xdr:to>
    <xdr:sp macro="" textlink="">
      <xdr:nvSpPr>
        <xdr:cNvPr id="11478" name="Line 8"/>
        <xdr:cNvSpPr>
          <a:spLocks noChangeShapeType="1"/>
        </xdr:cNvSpPr>
      </xdr:nvSpPr>
      <xdr:spPr bwMode="auto">
        <a:xfrm>
          <a:off x="3876675" y="56959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</xdr:row>
      <xdr:rowOff>85725</xdr:rowOff>
    </xdr:from>
    <xdr:to>
      <xdr:col>8</xdr:col>
      <xdr:colOff>742950</xdr:colOff>
      <xdr:row>37</xdr:row>
      <xdr:rowOff>85725</xdr:rowOff>
    </xdr:to>
    <xdr:sp macro="" textlink="">
      <xdr:nvSpPr>
        <xdr:cNvPr id="11479" name="Line 10"/>
        <xdr:cNvSpPr>
          <a:spLocks noChangeShapeType="1"/>
        </xdr:cNvSpPr>
      </xdr:nvSpPr>
      <xdr:spPr bwMode="auto">
        <a:xfrm>
          <a:off x="3876675" y="63436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0</xdr:row>
      <xdr:rowOff>57150</xdr:rowOff>
    </xdr:from>
    <xdr:to>
      <xdr:col>17</xdr:col>
      <xdr:colOff>200025</xdr:colOff>
      <xdr:row>1</xdr:row>
      <xdr:rowOff>361950</xdr:rowOff>
    </xdr:to>
    <xdr:pic>
      <xdr:nvPicPr>
        <xdr:cNvPr id="11480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57150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 macro="" textlink="">
      <xdr:nvSpPr>
        <xdr:cNvPr id="12427" name="Line 2"/>
        <xdr:cNvSpPr>
          <a:spLocks noChangeShapeType="1"/>
        </xdr:cNvSpPr>
      </xdr:nvSpPr>
      <xdr:spPr bwMode="auto">
        <a:xfrm>
          <a:off x="3876675" y="180022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 macro="" textlink="">
      <xdr:nvSpPr>
        <xdr:cNvPr id="12428" name="Line 3"/>
        <xdr:cNvSpPr>
          <a:spLocks noChangeShapeType="1"/>
        </xdr:cNvSpPr>
      </xdr:nvSpPr>
      <xdr:spPr bwMode="auto">
        <a:xfrm>
          <a:off x="3876675" y="25336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</xdr:row>
      <xdr:rowOff>85725</xdr:rowOff>
    </xdr:from>
    <xdr:to>
      <xdr:col>8</xdr:col>
      <xdr:colOff>742950</xdr:colOff>
      <xdr:row>15</xdr:row>
      <xdr:rowOff>85725</xdr:rowOff>
    </xdr:to>
    <xdr:sp macro="" textlink="">
      <xdr:nvSpPr>
        <xdr:cNvPr id="12429" name="Line 4"/>
        <xdr:cNvSpPr>
          <a:spLocks noChangeShapeType="1"/>
        </xdr:cNvSpPr>
      </xdr:nvSpPr>
      <xdr:spPr bwMode="auto">
        <a:xfrm>
          <a:off x="3876675" y="326707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85725</xdr:rowOff>
    </xdr:from>
    <xdr:to>
      <xdr:col>8</xdr:col>
      <xdr:colOff>742950</xdr:colOff>
      <xdr:row>19</xdr:row>
      <xdr:rowOff>85725</xdr:rowOff>
    </xdr:to>
    <xdr:sp macro="" textlink="">
      <xdr:nvSpPr>
        <xdr:cNvPr id="12430" name="Line 5"/>
        <xdr:cNvSpPr>
          <a:spLocks noChangeShapeType="1"/>
        </xdr:cNvSpPr>
      </xdr:nvSpPr>
      <xdr:spPr bwMode="auto">
        <a:xfrm>
          <a:off x="3876675" y="400050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742950</xdr:colOff>
      <xdr:row>22</xdr:row>
      <xdr:rowOff>0</xdr:rowOff>
    </xdr:to>
    <xdr:sp macro="" textlink="">
      <xdr:nvSpPr>
        <xdr:cNvPr id="12431" name="Line 6"/>
        <xdr:cNvSpPr>
          <a:spLocks noChangeShapeType="1"/>
        </xdr:cNvSpPr>
      </xdr:nvSpPr>
      <xdr:spPr bwMode="auto">
        <a:xfrm>
          <a:off x="3876675" y="446722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342900</xdr:colOff>
      <xdr:row>0</xdr:row>
      <xdr:rowOff>66675</xdr:rowOff>
    </xdr:from>
    <xdr:to>
      <xdr:col>15</xdr:col>
      <xdr:colOff>104775</xdr:colOff>
      <xdr:row>1</xdr:row>
      <xdr:rowOff>371475</xdr:rowOff>
    </xdr:to>
    <xdr:pic>
      <xdr:nvPicPr>
        <xdr:cNvPr id="1243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66675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928687</xdr:colOff>
      <xdr:row>0</xdr:row>
      <xdr:rowOff>83344</xdr:rowOff>
    </xdr:from>
    <xdr:to>
      <xdr:col>17</xdr:col>
      <xdr:colOff>1262063</xdr:colOff>
      <xdr:row>1</xdr:row>
      <xdr:rowOff>388144</xdr:rowOff>
    </xdr:to>
    <xdr:pic>
      <xdr:nvPicPr>
        <xdr:cNvPr id="3376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0" y="83344"/>
          <a:ext cx="1690688" cy="745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 macro="" textlink="">
      <xdr:nvSpPr>
        <xdr:cNvPr id="13382" name="Line 2"/>
        <xdr:cNvSpPr>
          <a:spLocks noChangeShapeType="1"/>
        </xdr:cNvSpPr>
      </xdr:nvSpPr>
      <xdr:spPr bwMode="auto">
        <a:xfrm>
          <a:off x="3876675" y="214312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 macro="" textlink="">
      <xdr:nvSpPr>
        <xdr:cNvPr id="13383" name="Line 3"/>
        <xdr:cNvSpPr>
          <a:spLocks noChangeShapeType="1"/>
        </xdr:cNvSpPr>
      </xdr:nvSpPr>
      <xdr:spPr bwMode="auto">
        <a:xfrm>
          <a:off x="3876675" y="311467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619125</xdr:colOff>
      <xdr:row>0</xdr:row>
      <xdr:rowOff>66675</xdr:rowOff>
    </xdr:from>
    <xdr:to>
      <xdr:col>14</xdr:col>
      <xdr:colOff>400050</xdr:colOff>
      <xdr:row>1</xdr:row>
      <xdr:rowOff>371475</xdr:rowOff>
    </xdr:to>
    <xdr:pic>
      <xdr:nvPicPr>
        <xdr:cNvPr id="13384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66675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114300</xdr:rowOff>
    </xdr:from>
    <xdr:to>
      <xdr:col>8</xdr:col>
      <xdr:colOff>676275</xdr:colOff>
      <xdr:row>9</xdr:row>
      <xdr:rowOff>114300</xdr:rowOff>
    </xdr:to>
    <xdr:sp macro="" textlink="">
      <xdr:nvSpPr>
        <xdr:cNvPr id="14401" name="Line 3"/>
        <xdr:cNvSpPr>
          <a:spLocks noChangeShapeType="1"/>
        </xdr:cNvSpPr>
      </xdr:nvSpPr>
      <xdr:spPr bwMode="auto">
        <a:xfrm>
          <a:off x="3876675" y="2085975"/>
          <a:ext cx="676275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47625</xdr:colOff>
      <xdr:row>0</xdr:row>
      <xdr:rowOff>47625</xdr:rowOff>
    </xdr:from>
    <xdr:to>
      <xdr:col>15</xdr:col>
      <xdr:colOff>171450</xdr:colOff>
      <xdr:row>1</xdr:row>
      <xdr:rowOff>352425</xdr:rowOff>
    </xdr:to>
    <xdr:pic>
      <xdr:nvPicPr>
        <xdr:cNvPr id="1440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47625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0</xdr:rowOff>
    </xdr:from>
    <xdr:to>
      <xdr:col>8</xdr:col>
      <xdr:colOff>742950</xdr:colOff>
      <xdr:row>7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7019925" y="198120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1438275</xdr:colOff>
      <xdr:row>0</xdr:row>
      <xdr:rowOff>85725</xdr:rowOff>
    </xdr:from>
    <xdr:to>
      <xdr:col>18</xdr:col>
      <xdr:colOff>19050</xdr:colOff>
      <xdr:row>1</xdr:row>
      <xdr:rowOff>390525</xdr:rowOff>
    </xdr:to>
    <xdr:pic>
      <xdr:nvPicPr>
        <xdr:cNvPr id="4421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34925" y="85725"/>
          <a:ext cx="20859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371475</xdr:colOff>
      <xdr:row>0</xdr:row>
      <xdr:rowOff>104775</xdr:rowOff>
    </xdr:from>
    <xdr:to>
      <xdr:col>18</xdr:col>
      <xdr:colOff>323850</xdr:colOff>
      <xdr:row>1</xdr:row>
      <xdr:rowOff>409575</xdr:rowOff>
    </xdr:to>
    <xdr:pic>
      <xdr:nvPicPr>
        <xdr:cNvPr id="5464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04775"/>
          <a:ext cx="17049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123825</xdr:colOff>
      <xdr:row>0</xdr:row>
      <xdr:rowOff>66675</xdr:rowOff>
    </xdr:from>
    <xdr:to>
      <xdr:col>19</xdr:col>
      <xdr:colOff>76200</xdr:colOff>
      <xdr:row>1</xdr:row>
      <xdr:rowOff>371475</xdr:rowOff>
    </xdr:to>
    <xdr:pic>
      <xdr:nvPicPr>
        <xdr:cNvPr id="6488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66675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114300</xdr:colOff>
      <xdr:row>0</xdr:row>
      <xdr:rowOff>76200</xdr:rowOff>
    </xdr:from>
    <xdr:to>
      <xdr:col>19</xdr:col>
      <xdr:colOff>66675</xdr:colOff>
      <xdr:row>1</xdr:row>
      <xdr:rowOff>381000</xdr:rowOff>
    </xdr:to>
    <xdr:pic>
      <xdr:nvPicPr>
        <xdr:cNvPr id="753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76200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85725</xdr:colOff>
      <xdr:row>0</xdr:row>
      <xdr:rowOff>47625</xdr:rowOff>
    </xdr:from>
    <xdr:to>
      <xdr:col>19</xdr:col>
      <xdr:colOff>38100</xdr:colOff>
      <xdr:row>1</xdr:row>
      <xdr:rowOff>352425</xdr:rowOff>
    </xdr:to>
    <xdr:pic>
      <xdr:nvPicPr>
        <xdr:cNvPr id="8556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47625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247650</xdr:colOff>
      <xdr:row>0</xdr:row>
      <xdr:rowOff>57150</xdr:rowOff>
    </xdr:from>
    <xdr:to>
      <xdr:col>19</xdr:col>
      <xdr:colOff>200025</xdr:colOff>
      <xdr:row>1</xdr:row>
      <xdr:rowOff>361950</xdr:rowOff>
    </xdr:to>
    <xdr:pic>
      <xdr:nvPicPr>
        <xdr:cNvPr id="9600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57150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295275</xdr:colOff>
      <xdr:row>0</xdr:row>
      <xdr:rowOff>57150</xdr:rowOff>
    </xdr:from>
    <xdr:to>
      <xdr:col>19</xdr:col>
      <xdr:colOff>247650</xdr:colOff>
      <xdr:row>1</xdr:row>
      <xdr:rowOff>361950</xdr:rowOff>
    </xdr:to>
    <xdr:pic>
      <xdr:nvPicPr>
        <xdr:cNvPr id="10531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7150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K25"/>
  <sheetViews>
    <sheetView showGridLines="0" showOutlineSymbols="0" workbookViewId="0">
      <selection activeCell="N5" sqref="N5"/>
    </sheetView>
  </sheetViews>
  <sheetFormatPr baseColWidth="10" defaultColWidth="9.140625" defaultRowHeight="12.75" x14ac:dyDescent="0.2"/>
  <cols>
    <col min="1" max="2" width="9.140625" style="4" customWidth="1"/>
    <col min="3" max="3" width="11.7109375" style="4" customWidth="1"/>
    <col min="4" max="6" width="9.140625" style="4" customWidth="1"/>
    <col min="7" max="7" width="9.42578125" style="4" customWidth="1"/>
    <col min="8" max="8" width="3.42578125" style="4" customWidth="1"/>
    <col min="9" max="9" width="16.28515625" style="11" bestFit="1" customWidth="1"/>
    <col min="10" max="10" width="3" style="11" customWidth="1"/>
    <col min="11" max="11" width="15.140625" style="11" bestFit="1" customWidth="1"/>
    <col min="12" max="16384" width="9.140625" style="4"/>
  </cols>
  <sheetData>
    <row r="2" spans="2:11" ht="54.75" customHeight="1" x14ac:dyDescent="0.35">
      <c r="B2" s="510" t="s">
        <v>336</v>
      </c>
      <c r="C2" s="511"/>
      <c r="D2" s="511"/>
      <c r="E2" s="511"/>
      <c r="F2" s="511"/>
      <c r="G2" s="511"/>
      <c r="H2" s="511"/>
      <c r="I2" s="511"/>
      <c r="J2" s="511"/>
      <c r="K2" s="511"/>
    </row>
    <row r="3" spans="2:11" ht="15" x14ac:dyDescent="0.2">
      <c r="B3" s="512"/>
      <c r="C3" s="512"/>
      <c r="D3" s="512"/>
      <c r="E3" s="512"/>
      <c r="F3" s="512"/>
      <c r="G3" s="512"/>
      <c r="H3" s="512"/>
      <c r="I3" s="512"/>
      <c r="J3" s="512"/>
      <c r="K3" s="512"/>
    </row>
    <row r="4" spans="2:11" ht="25.5" thickBot="1" x14ac:dyDescent="0.35">
      <c r="B4" s="513"/>
      <c r="C4" s="513"/>
      <c r="D4" s="513"/>
      <c r="E4" s="513"/>
      <c r="F4" s="513"/>
      <c r="G4" s="513"/>
      <c r="H4" s="513"/>
      <c r="I4" s="513"/>
      <c r="J4" s="513"/>
      <c r="K4" s="513"/>
    </row>
    <row r="5" spans="2:11" s="5" customFormat="1" ht="18" customHeight="1" thickBot="1" x14ac:dyDescent="0.25">
      <c r="I5" s="202" t="s">
        <v>48</v>
      </c>
      <c r="J5" s="6"/>
      <c r="K5" s="202" t="s">
        <v>49</v>
      </c>
    </row>
    <row r="6" spans="2:11" s="5" customFormat="1" ht="13.5" thickBot="1" x14ac:dyDescent="0.25">
      <c r="I6" s="6"/>
      <c r="J6" s="6"/>
      <c r="K6" s="6"/>
    </row>
    <row r="7" spans="2:11" s="5" customFormat="1" ht="18" customHeight="1" thickBot="1" x14ac:dyDescent="0.25">
      <c r="I7" s="202" t="s">
        <v>50</v>
      </c>
      <c r="J7" s="6"/>
      <c r="K7" s="202" t="s">
        <v>51</v>
      </c>
    </row>
    <row r="8" spans="2:11" s="5" customFormat="1" x14ac:dyDescent="0.2">
      <c r="I8" s="6"/>
      <c r="J8" s="6"/>
      <c r="K8" s="6"/>
    </row>
    <row r="9" spans="2:11" s="5" customFormat="1" ht="18" customHeight="1" x14ac:dyDescent="0.2">
      <c r="I9" s="462"/>
      <c r="J9" s="463"/>
      <c r="K9" s="462"/>
    </row>
    <row r="10" spans="2:11" s="5" customFormat="1" x14ac:dyDescent="0.2">
      <c r="I10" s="463"/>
      <c r="J10" s="463"/>
      <c r="K10" s="463"/>
    </row>
    <row r="11" spans="2:11" s="5" customFormat="1" ht="18" customHeight="1" x14ac:dyDescent="0.2">
      <c r="I11" s="462"/>
      <c r="J11" s="463"/>
      <c r="K11" s="462"/>
    </row>
    <row r="12" spans="2:11" s="5" customFormat="1" x14ac:dyDescent="0.2">
      <c r="I12" s="463"/>
      <c r="J12" s="463"/>
      <c r="K12" s="463"/>
    </row>
    <row r="13" spans="2:11" s="5" customFormat="1" ht="18" customHeight="1" x14ac:dyDescent="0.2">
      <c r="I13" s="462"/>
      <c r="J13" s="463"/>
      <c r="K13" s="462"/>
    </row>
    <row r="14" spans="2:11" s="5" customFormat="1" x14ac:dyDescent="0.2">
      <c r="I14" s="463"/>
      <c r="J14" s="463"/>
      <c r="K14" s="463"/>
    </row>
    <row r="15" spans="2:11" s="5" customFormat="1" ht="18" customHeight="1" x14ac:dyDescent="0.2">
      <c r="I15" s="462"/>
      <c r="J15" s="463"/>
      <c r="K15" s="462"/>
    </row>
    <row r="16" spans="2:11" s="5" customFormat="1" x14ac:dyDescent="0.2">
      <c r="I16" s="463"/>
      <c r="J16" s="463"/>
      <c r="K16" s="463"/>
    </row>
    <row r="17" spans="1:11" s="5" customFormat="1" ht="18" customHeight="1" x14ac:dyDescent="0.2">
      <c r="I17" s="462"/>
      <c r="J17" s="463"/>
      <c r="K17" s="462"/>
    </row>
    <row r="18" spans="1:11" s="5" customFormat="1" x14ac:dyDescent="0.2">
      <c r="I18" s="8"/>
      <c r="J18" s="7"/>
      <c r="K18" s="8"/>
    </row>
    <row r="19" spans="1:11" s="5" customFormat="1" ht="18" customHeight="1" x14ac:dyDescent="0.2">
      <c r="C19" s="4"/>
      <c r="I19" s="9"/>
      <c r="J19" s="8"/>
      <c r="K19" s="8"/>
    </row>
    <row r="20" spans="1:11" x14ac:dyDescent="0.2">
      <c r="C20" s="35"/>
      <c r="I20" s="10"/>
      <c r="J20" s="5"/>
      <c r="K20" s="10"/>
    </row>
    <row r="21" spans="1:11" x14ac:dyDescent="0.2">
      <c r="A21" s="514"/>
      <c r="B21" s="514"/>
      <c r="C21" s="514"/>
      <c r="D21" s="514"/>
      <c r="E21" s="514"/>
      <c r="F21" s="37"/>
      <c r="J21" s="10"/>
      <c r="K21" s="10"/>
    </row>
    <row r="22" spans="1:11" x14ac:dyDescent="0.2">
      <c r="H22" s="13"/>
      <c r="J22" s="12"/>
    </row>
    <row r="23" spans="1:11" x14ac:dyDescent="0.2">
      <c r="E23" s="507"/>
      <c r="F23" s="508"/>
      <c r="G23" s="508"/>
      <c r="H23" s="30"/>
    </row>
    <row r="24" spans="1:11" x14ac:dyDescent="0.2">
      <c r="F24" s="29"/>
      <c r="H24" s="31"/>
    </row>
    <row r="25" spans="1:11" x14ac:dyDescent="0.2">
      <c r="E25" s="509"/>
      <c r="F25" s="509"/>
      <c r="G25" s="509"/>
    </row>
  </sheetData>
  <mergeCells count="6">
    <mergeCell ref="E23:G23"/>
    <mergeCell ref="E25:G25"/>
    <mergeCell ref="B2:K2"/>
    <mergeCell ref="B3:K3"/>
    <mergeCell ref="B4:K4"/>
    <mergeCell ref="A21:E21"/>
  </mergeCells>
  <phoneticPr fontId="19" type="noConversion"/>
  <hyperlinks>
    <hyperlink ref="I5" display="Grupo A"/>
    <hyperlink ref="K5" display="Grupo B"/>
    <hyperlink ref="I7" display="Grupo C"/>
    <hyperlink ref="K7" display="Grupo D"/>
  </hyperlink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"/>
  <sheetViews>
    <sheetView showGridLines="0" showRowColHeaders="0" showOutlineSymbols="0" topLeftCell="A3" workbookViewId="0">
      <selection activeCell="F22" sqref="F22"/>
    </sheetView>
  </sheetViews>
  <sheetFormatPr baseColWidth="10" defaultColWidth="9.140625" defaultRowHeight="12.75" x14ac:dyDescent="0.2"/>
  <cols>
    <col min="1" max="1" width="2.7109375" style="116" customWidth="1"/>
    <col min="2" max="2" width="26.28515625" style="116" customWidth="1"/>
    <col min="3" max="3" width="3.28515625" style="116" customWidth="1"/>
    <col min="4" max="4" width="1.7109375" style="116" customWidth="1"/>
    <col min="5" max="5" width="3.42578125" style="116" customWidth="1"/>
    <col min="6" max="7" width="26.28515625" style="116" customWidth="1"/>
    <col min="8" max="13" width="8.7109375" style="116" customWidth="1"/>
    <col min="14" max="14" width="15.7109375" style="116" customWidth="1"/>
    <col min="15" max="15" width="8.7109375" style="116" customWidth="1"/>
    <col min="16" max="16" width="5.7109375" style="116" customWidth="1"/>
    <col min="17" max="18" width="26.28515625" style="116" customWidth="1"/>
    <col min="19" max="19" width="5.7109375" style="116" customWidth="1"/>
    <col min="20" max="20" width="7.7109375" style="116" customWidth="1"/>
    <col min="21" max="16384" width="9.140625" style="116"/>
  </cols>
  <sheetData>
    <row r="1" spans="1:28" s="174" customFormat="1" ht="35.1" customHeight="1" x14ac:dyDescent="0.2">
      <c r="A1" s="515" t="s">
        <v>204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173"/>
    </row>
    <row r="2" spans="1:28" s="174" customFormat="1" ht="35.1" customHeight="1" x14ac:dyDescent="0.2">
      <c r="A2" s="516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173"/>
    </row>
    <row r="3" spans="1:28" ht="21" customHeight="1" thickBot="1" x14ac:dyDescent="0.25">
      <c r="G3" s="155"/>
      <c r="L3" s="156"/>
      <c r="M3" s="157"/>
      <c r="R3" s="155"/>
    </row>
    <row r="4" spans="1:28" ht="20.85" customHeight="1" thickBot="1" x14ac:dyDescent="0.25">
      <c r="B4" s="597" t="s">
        <v>11</v>
      </c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9"/>
      <c r="P4" s="589" t="s">
        <v>122</v>
      </c>
      <c r="Q4" s="590"/>
      <c r="R4" s="590"/>
      <c r="S4" s="591"/>
    </row>
    <row r="5" spans="1:28" ht="20.85" customHeight="1" thickBot="1" x14ac:dyDescent="0.25">
      <c r="B5" s="596" t="s">
        <v>121</v>
      </c>
      <c r="C5" s="521"/>
      <c r="D5" s="521"/>
      <c r="E5" s="521"/>
      <c r="F5" s="521"/>
      <c r="G5" s="280" t="s">
        <v>59</v>
      </c>
      <c r="H5" s="521" t="s">
        <v>60</v>
      </c>
      <c r="I5" s="521"/>
      <c r="J5" s="521" t="s">
        <v>61</v>
      </c>
      <c r="K5" s="521"/>
      <c r="L5" s="521" t="s">
        <v>111</v>
      </c>
      <c r="M5" s="521"/>
      <c r="N5" s="279" t="s">
        <v>119</v>
      </c>
      <c r="P5" s="592"/>
      <c r="Q5" s="593"/>
      <c r="R5" s="593"/>
      <c r="S5" s="594"/>
    </row>
    <row r="6" spans="1:28" ht="20.85" customHeight="1" x14ac:dyDescent="0.2">
      <c r="A6" s="159" t="str">
        <f t="shared" ref="A6:A11" si="0">IF(OR(L6="finalizado",L6="en juego",L6="hoy!"),"Ø","")</f>
        <v/>
      </c>
      <c r="B6" s="263" t="str">
        <f ca="1">CELL("CONTENIDO",Q7)</f>
        <v>GUNNERS</v>
      </c>
      <c r="C6" s="260">
        <v>2</v>
      </c>
      <c r="D6" s="259" t="s">
        <v>12</v>
      </c>
      <c r="E6" s="260">
        <v>5</v>
      </c>
      <c r="F6" s="259" t="str">
        <f ca="1">CELL("CONTENIDO",Q9)</f>
        <v>LOS PELADOS F.C.</v>
      </c>
      <c r="G6" s="311" t="s">
        <v>132</v>
      </c>
      <c r="H6" s="579" t="s">
        <v>129</v>
      </c>
      <c r="I6" s="579"/>
      <c r="J6" s="580">
        <v>0.45833333333333331</v>
      </c>
      <c r="K6" s="580"/>
      <c r="L6" s="595" t="s">
        <v>228</v>
      </c>
      <c r="M6" s="595"/>
      <c r="N6" s="265" t="s">
        <v>206</v>
      </c>
      <c r="O6" s="158"/>
      <c r="P6" s="289"/>
      <c r="Q6" s="290"/>
      <c r="R6" s="291"/>
      <c r="S6" s="292"/>
    </row>
    <row r="7" spans="1:28" ht="20.85" customHeight="1" x14ac:dyDescent="0.35">
      <c r="A7" s="159" t="str">
        <f t="shared" si="0"/>
        <v/>
      </c>
      <c r="B7" s="263" t="str">
        <f ca="1">CELL("CONTENIDO",Q11)</f>
        <v>UN BOCADILLO</v>
      </c>
      <c r="C7" s="260">
        <v>6</v>
      </c>
      <c r="D7" s="259" t="s">
        <v>12</v>
      </c>
      <c r="E7" s="260">
        <v>2</v>
      </c>
      <c r="F7" s="259" t="str">
        <f ca="1">CELL("CONTENIDO",Q13)</f>
        <v>LOS SOTERRADOS</v>
      </c>
      <c r="G7" s="311" t="s">
        <v>132</v>
      </c>
      <c r="H7" s="579" t="s">
        <v>186</v>
      </c>
      <c r="I7" s="579"/>
      <c r="J7" s="580">
        <v>0.625</v>
      </c>
      <c r="K7" s="580"/>
      <c r="L7" s="595" t="s">
        <v>229</v>
      </c>
      <c r="M7" s="595"/>
      <c r="N7" s="265" t="s">
        <v>206</v>
      </c>
      <c r="O7" s="160"/>
      <c r="P7" s="293"/>
      <c r="Q7" s="588" t="s">
        <v>167</v>
      </c>
      <c r="R7" s="588"/>
      <c r="S7" s="294"/>
    </row>
    <row r="8" spans="1:28" ht="20.85" customHeight="1" x14ac:dyDescent="0.4">
      <c r="A8" s="159" t="str">
        <f t="shared" si="0"/>
        <v/>
      </c>
      <c r="B8" s="263" t="str">
        <f ca="1">CELL("CONTENIDO",Q7)</f>
        <v>GUNNERS</v>
      </c>
      <c r="C8" s="260">
        <v>0</v>
      </c>
      <c r="D8" s="259" t="s">
        <v>12</v>
      </c>
      <c r="E8" s="260">
        <v>3</v>
      </c>
      <c r="F8" s="259" t="str">
        <f ca="1">CELL("CONTENIDO",Q11)</f>
        <v>UN BOCADILLO</v>
      </c>
      <c r="G8" s="311" t="s">
        <v>132</v>
      </c>
      <c r="H8" s="579" t="s">
        <v>181</v>
      </c>
      <c r="I8" s="579"/>
      <c r="J8" s="580">
        <v>0.54166666666666663</v>
      </c>
      <c r="K8" s="580"/>
      <c r="L8" s="600" t="s">
        <v>207</v>
      </c>
      <c r="M8" s="600"/>
      <c r="N8" s="265" t="s">
        <v>237</v>
      </c>
      <c r="O8" s="161"/>
      <c r="P8" s="295"/>
      <c r="Q8" s="89"/>
      <c r="R8" s="90"/>
      <c r="S8" s="296"/>
    </row>
    <row r="9" spans="1:28" ht="20.85" customHeight="1" x14ac:dyDescent="0.2">
      <c r="A9" s="159" t="str">
        <f t="shared" si="0"/>
        <v/>
      </c>
      <c r="B9" s="263" t="str">
        <f ca="1">CELL("CONTENIDO",Q9)</f>
        <v>LOS PELADOS F.C.</v>
      </c>
      <c r="C9" s="260">
        <v>8</v>
      </c>
      <c r="D9" s="259" t="s">
        <v>12</v>
      </c>
      <c r="E9" s="260">
        <v>4</v>
      </c>
      <c r="F9" s="259" t="str">
        <f ca="1">CELL("CONTENIDO",Q15)</f>
        <v>AUTÈNTICOS F.C.</v>
      </c>
      <c r="G9" s="311" t="s">
        <v>132</v>
      </c>
      <c r="H9" s="579" t="s">
        <v>188</v>
      </c>
      <c r="I9" s="579"/>
      <c r="J9" s="580">
        <v>0.54166666666666663</v>
      </c>
      <c r="K9" s="580"/>
      <c r="L9" s="600"/>
      <c r="M9" s="600"/>
      <c r="N9" s="265" t="s">
        <v>206</v>
      </c>
      <c r="O9" s="158"/>
      <c r="P9" s="293"/>
      <c r="Q9" s="588" t="s">
        <v>168</v>
      </c>
      <c r="R9" s="588"/>
      <c r="S9" s="294"/>
    </row>
    <row r="10" spans="1:28" ht="20.85" customHeight="1" x14ac:dyDescent="0.2">
      <c r="A10" s="159" t="str">
        <f t="shared" si="0"/>
        <v/>
      </c>
      <c r="B10" s="263" t="str">
        <f ca="1">CELL("CONTENIDO",Q7)</f>
        <v>GUNNERS</v>
      </c>
      <c r="C10" s="260">
        <v>5</v>
      </c>
      <c r="D10" s="259" t="s">
        <v>12</v>
      </c>
      <c r="E10" s="260">
        <v>7</v>
      </c>
      <c r="F10" s="259" t="str">
        <f ca="1">CELL("CONTENIDO",Q15)</f>
        <v>AUTÈNTICOS F.C.</v>
      </c>
      <c r="G10" s="311" t="s">
        <v>132</v>
      </c>
      <c r="H10" s="579" t="s">
        <v>193</v>
      </c>
      <c r="I10" s="579"/>
      <c r="J10" s="580">
        <v>0.54166666666666663</v>
      </c>
      <c r="K10" s="580"/>
      <c r="L10" s="600"/>
      <c r="M10" s="600"/>
      <c r="N10" s="265" t="s">
        <v>206</v>
      </c>
      <c r="O10" s="158"/>
      <c r="P10" s="295"/>
      <c r="Q10" s="89"/>
      <c r="R10" s="90"/>
      <c r="S10" s="296"/>
    </row>
    <row r="11" spans="1:28" ht="20.85" customHeight="1" x14ac:dyDescent="0.2">
      <c r="A11" s="159" t="str">
        <f t="shared" si="0"/>
        <v/>
      </c>
      <c r="B11" s="263" t="str">
        <f ca="1">CELL("CONTENIDO",Q9)</f>
        <v>LOS PELADOS F.C.</v>
      </c>
      <c r="C11" s="260">
        <v>5</v>
      </c>
      <c r="D11" s="259" t="s">
        <v>12</v>
      </c>
      <c r="E11" s="260">
        <v>2</v>
      </c>
      <c r="F11" s="259" t="str">
        <f ca="1">CELL("CONTENIDO",Q13)</f>
        <v>LOS SOTERRADOS</v>
      </c>
      <c r="G11" s="318" t="s">
        <v>132</v>
      </c>
      <c r="H11" s="579" t="s">
        <v>203</v>
      </c>
      <c r="I11" s="579"/>
      <c r="J11" s="580">
        <v>0.70833333333333337</v>
      </c>
      <c r="K11" s="580"/>
      <c r="L11" s="600"/>
      <c r="M11" s="600"/>
      <c r="N11" s="265" t="s">
        <v>206</v>
      </c>
      <c r="O11" s="158"/>
      <c r="P11" s="293"/>
      <c r="Q11" s="588" t="s">
        <v>169</v>
      </c>
      <c r="R11" s="588"/>
      <c r="S11" s="294"/>
    </row>
    <row r="12" spans="1:28" ht="20.85" customHeight="1" x14ac:dyDescent="0.2">
      <c r="A12" s="158"/>
      <c r="B12" s="263" t="str">
        <f ca="1">CELL("CONTENIDO",Q7)</f>
        <v>GUNNERS</v>
      </c>
      <c r="C12" s="260">
        <v>0</v>
      </c>
      <c r="D12" s="259" t="s">
        <v>12</v>
      </c>
      <c r="E12" s="260">
        <v>3</v>
      </c>
      <c r="F12" s="259" t="str">
        <f ca="1">CELL("CONTENIDO",Q13)</f>
        <v>LOS SOTERRADOS</v>
      </c>
      <c r="G12" s="311" t="s">
        <v>132</v>
      </c>
      <c r="H12" s="579" t="s">
        <v>197</v>
      </c>
      <c r="I12" s="579"/>
      <c r="J12" s="580">
        <v>0.66666666666666663</v>
      </c>
      <c r="K12" s="580"/>
      <c r="L12" s="600"/>
      <c r="M12" s="600"/>
      <c r="N12" s="265" t="s">
        <v>237</v>
      </c>
      <c r="O12" s="158"/>
      <c r="P12" s="295"/>
      <c r="Q12" s="89"/>
      <c r="R12" s="90"/>
      <c r="S12" s="296"/>
    </row>
    <row r="13" spans="1:28" ht="20.85" customHeight="1" x14ac:dyDescent="0.2">
      <c r="B13" s="263" t="str">
        <f ca="1">CELL("CONTENIDO",Q11)</f>
        <v>UN BOCADILLO</v>
      </c>
      <c r="C13" s="260">
        <v>2</v>
      </c>
      <c r="D13" s="259" t="s">
        <v>12</v>
      </c>
      <c r="E13" s="260">
        <v>2</v>
      </c>
      <c r="F13" s="259" t="str">
        <f ca="1">CELL("CONTENIDO",Q15)</f>
        <v>AUTÈNTICOS F.C.</v>
      </c>
      <c r="G13" s="311" t="s">
        <v>132</v>
      </c>
      <c r="H13" s="579" t="s">
        <v>198</v>
      </c>
      <c r="I13" s="579"/>
      <c r="J13" s="580">
        <v>0.54166666666666663</v>
      </c>
      <c r="K13" s="580"/>
      <c r="L13" s="600"/>
      <c r="M13" s="600"/>
      <c r="N13" s="265" t="s">
        <v>206</v>
      </c>
      <c r="O13" s="158"/>
      <c r="P13" s="293"/>
      <c r="Q13" s="588" t="s">
        <v>170</v>
      </c>
      <c r="R13" s="588"/>
      <c r="S13" s="294"/>
      <c r="AB13" s="165"/>
    </row>
    <row r="14" spans="1:28" ht="20.85" customHeight="1" x14ac:dyDescent="0.2">
      <c r="B14" s="263" t="str">
        <f ca="1">CELL("CONTENIDO",Q9)</f>
        <v>LOS PELADOS F.C.</v>
      </c>
      <c r="C14" s="260">
        <v>2</v>
      </c>
      <c r="D14" s="259" t="s">
        <v>12</v>
      </c>
      <c r="E14" s="260">
        <v>3</v>
      </c>
      <c r="F14" s="259" t="str">
        <f ca="1">CELL("CONTENIDO",Q11)</f>
        <v>UN BOCADILLO</v>
      </c>
      <c r="G14" s="311" t="s">
        <v>132</v>
      </c>
      <c r="H14" s="579" t="s">
        <v>199</v>
      </c>
      <c r="I14" s="579"/>
      <c r="J14" s="580">
        <v>0.45833333333333331</v>
      </c>
      <c r="K14" s="580"/>
      <c r="L14" s="600"/>
      <c r="M14" s="600"/>
      <c r="N14" s="265" t="s">
        <v>206</v>
      </c>
      <c r="O14" s="158"/>
      <c r="P14" s="295"/>
      <c r="Q14" s="89"/>
      <c r="R14" s="90"/>
      <c r="S14" s="296"/>
      <c r="AB14" s="165"/>
    </row>
    <row r="15" spans="1:28" ht="20.85" customHeight="1" thickBot="1" x14ac:dyDescent="0.25">
      <c r="B15" s="263" t="str">
        <f ca="1">CELL("CONTENIDO",Q13)</f>
        <v>LOS SOTERRADOS</v>
      </c>
      <c r="C15" s="260">
        <v>6</v>
      </c>
      <c r="D15" s="259" t="s">
        <v>12</v>
      </c>
      <c r="E15" s="260">
        <v>9</v>
      </c>
      <c r="F15" s="259" t="str">
        <f ca="1">CELL("CONTENIDO",Q15)</f>
        <v>AUTÈNTICOS F.C.</v>
      </c>
      <c r="G15" s="318" t="s">
        <v>132</v>
      </c>
      <c r="H15" s="579" t="s">
        <v>200</v>
      </c>
      <c r="I15" s="579"/>
      <c r="J15" s="580">
        <v>0.70833333333333337</v>
      </c>
      <c r="K15" s="580"/>
      <c r="L15" s="600"/>
      <c r="M15" s="600"/>
      <c r="N15" s="265" t="s">
        <v>206</v>
      </c>
      <c r="O15" s="158"/>
      <c r="P15" s="297"/>
      <c r="Q15" s="601" t="s">
        <v>171</v>
      </c>
      <c r="R15" s="601"/>
      <c r="S15" s="298"/>
      <c r="AB15" s="165"/>
    </row>
    <row r="16" spans="1:28" ht="14.25" customHeight="1" x14ac:dyDescent="0.2">
      <c r="B16" s="163"/>
      <c r="C16" s="164"/>
      <c r="D16" s="164"/>
      <c r="E16" s="164"/>
      <c r="F16" s="158"/>
      <c r="H16" s="164"/>
      <c r="I16" s="164"/>
      <c r="J16" s="156"/>
      <c r="K16" s="167"/>
      <c r="L16" s="166"/>
      <c r="M16" s="166"/>
      <c r="O16" s="158"/>
      <c r="P16" s="162"/>
      <c r="Q16" s="213"/>
      <c r="R16" s="213"/>
      <c r="S16" s="162"/>
      <c r="AB16" s="165"/>
    </row>
    <row r="17" spans="2:19" ht="13.5" customHeight="1" thickBot="1" x14ac:dyDescent="0.25">
      <c r="B17" s="163"/>
      <c r="C17" s="164"/>
      <c r="D17" s="164"/>
      <c r="E17" s="164"/>
      <c r="F17" s="158"/>
      <c r="G17" s="165"/>
      <c r="H17" s="164"/>
      <c r="I17" s="164"/>
      <c r="J17" s="156"/>
      <c r="K17" s="167"/>
      <c r="L17" s="166"/>
      <c r="M17" s="166"/>
      <c r="O17" s="158"/>
      <c r="S17" s="158"/>
    </row>
    <row r="18" spans="2:19" ht="13.5" thickBot="1" x14ac:dyDescent="0.25">
      <c r="C18" s="158"/>
      <c r="G18" s="597" t="s">
        <v>26</v>
      </c>
      <c r="H18" s="598"/>
      <c r="I18" s="598"/>
      <c r="J18" s="598"/>
      <c r="K18" s="598"/>
      <c r="L18" s="598"/>
      <c r="M18" s="598"/>
      <c r="N18" s="598"/>
      <c r="O18" s="599"/>
    </row>
    <row r="19" spans="2:19" ht="13.5" thickBot="1" x14ac:dyDescent="0.25">
      <c r="G19" s="289"/>
      <c r="H19" s="307" t="s">
        <v>27</v>
      </c>
      <c r="I19" s="307" t="s">
        <v>28</v>
      </c>
      <c r="J19" s="307" t="s">
        <v>29</v>
      </c>
      <c r="K19" s="307" t="s">
        <v>30</v>
      </c>
      <c r="L19" s="307" t="s">
        <v>31</v>
      </c>
      <c r="M19" s="307" t="s">
        <v>32</v>
      </c>
      <c r="N19" s="307" t="s">
        <v>33</v>
      </c>
      <c r="O19" s="308" t="s">
        <v>34</v>
      </c>
    </row>
    <row r="20" spans="2:19" ht="17.850000000000001" customHeight="1" thickBot="1" x14ac:dyDescent="0.25">
      <c r="F20" s="337" t="s">
        <v>241</v>
      </c>
      <c r="G20" s="254" t="str">
        <f ca="1">calculoI!F56</f>
        <v>UN BOCADILLO</v>
      </c>
      <c r="H20" s="299">
        <f ca="1">calculoI!G56</f>
        <v>4</v>
      </c>
      <c r="I20" s="299">
        <f ca="1">calculoI!H56</f>
        <v>3</v>
      </c>
      <c r="J20" s="299">
        <f ca="1">calculoI!I56</f>
        <v>1</v>
      </c>
      <c r="K20" s="299">
        <f ca="1">calculoI!J56</f>
        <v>0</v>
      </c>
      <c r="L20" s="299">
        <f ca="1">calculoI!K56</f>
        <v>14</v>
      </c>
      <c r="M20" s="299">
        <f ca="1">calculoI!L56</f>
        <v>6</v>
      </c>
      <c r="N20" s="299">
        <f ca="1">L20-M20</f>
        <v>8</v>
      </c>
      <c r="O20" s="286">
        <f ca="1">calculoI!M56</f>
        <v>11</v>
      </c>
      <c r="P20" s="168"/>
      <c r="S20" s="93"/>
    </row>
    <row r="21" spans="2:19" ht="17.850000000000001" customHeight="1" thickBot="1" x14ac:dyDescent="0.25">
      <c r="F21" s="337" t="s">
        <v>241</v>
      </c>
      <c r="G21" s="254" t="str">
        <f ca="1">calculoI!F57</f>
        <v>LOS PELADOS F.C.</v>
      </c>
      <c r="H21" s="299">
        <f ca="1">calculoI!G57</f>
        <v>4</v>
      </c>
      <c r="I21" s="299">
        <f ca="1">calculoI!H57</f>
        <v>3</v>
      </c>
      <c r="J21" s="299">
        <f ca="1">calculoI!I57</f>
        <v>0</v>
      </c>
      <c r="K21" s="299">
        <f ca="1">calculoI!J57</f>
        <v>1</v>
      </c>
      <c r="L21" s="299">
        <f ca="1">calculoI!K57</f>
        <v>20</v>
      </c>
      <c r="M21" s="299">
        <f ca="1">calculoI!L57</f>
        <v>11</v>
      </c>
      <c r="N21" s="299">
        <f ca="1">L21-M21</f>
        <v>9</v>
      </c>
      <c r="O21" s="286">
        <f ca="1">calculoI!M57</f>
        <v>10</v>
      </c>
      <c r="P21" s="168"/>
      <c r="S21" s="93"/>
    </row>
    <row r="22" spans="2:19" ht="17.850000000000001" customHeight="1" thickBot="1" x14ac:dyDescent="0.25">
      <c r="F22" s="337" t="s">
        <v>241</v>
      </c>
      <c r="G22" s="254" t="str">
        <f ca="1">calculoI!F58</f>
        <v>AUTÈNTICOS F.C.</v>
      </c>
      <c r="H22" s="299">
        <f ca="1">calculoI!G58</f>
        <v>4</v>
      </c>
      <c r="I22" s="299">
        <f ca="1">calculoI!H58</f>
        <v>2</v>
      </c>
      <c r="J22" s="299">
        <f ca="1">calculoI!I58</f>
        <v>1</v>
      </c>
      <c r="K22" s="299">
        <f ca="1">calculoI!J58</f>
        <v>1</v>
      </c>
      <c r="L22" s="299">
        <f ca="1">calculoI!K58</f>
        <v>22</v>
      </c>
      <c r="M22" s="299">
        <f ca="1">calculoI!L58</f>
        <v>21</v>
      </c>
      <c r="N22" s="299">
        <f ca="1">L22-M22</f>
        <v>1</v>
      </c>
      <c r="O22" s="286">
        <f ca="1">calculoI!M58</f>
        <v>9</v>
      </c>
      <c r="P22" s="93"/>
      <c r="S22" s="93"/>
    </row>
    <row r="23" spans="2:19" ht="17.850000000000001" customHeight="1" x14ac:dyDescent="0.2">
      <c r="F23" s="93"/>
      <c r="G23" s="256" t="str">
        <f ca="1">calculoI!F59</f>
        <v>LOS SOTERRADOS</v>
      </c>
      <c r="H23" s="299">
        <f ca="1">calculoI!G59</f>
        <v>4</v>
      </c>
      <c r="I23" s="299">
        <f ca="1">calculoI!H59</f>
        <v>1</v>
      </c>
      <c r="J23" s="299">
        <f ca="1">calculoI!I59</f>
        <v>0</v>
      </c>
      <c r="K23" s="299">
        <f ca="1">calculoI!J59</f>
        <v>3</v>
      </c>
      <c r="L23" s="299">
        <f ca="1">calculoI!K59</f>
        <v>13</v>
      </c>
      <c r="M23" s="299">
        <f ca="1">calculoI!L59</f>
        <v>20</v>
      </c>
      <c r="N23" s="299">
        <f ca="1">L23-M23</f>
        <v>-7</v>
      </c>
      <c r="O23" s="286">
        <f ca="1">calculoI!M59</f>
        <v>6</v>
      </c>
      <c r="P23" s="93"/>
      <c r="S23" s="93"/>
    </row>
    <row r="24" spans="2:19" ht="17.850000000000001" customHeight="1" thickBot="1" x14ac:dyDescent="0.25">
      <c r="G24" s="257" t="str">
        <f ca="1">calculoI!F60</f>
        <v>GUNNERS</v>
      </c>
      <c r="H24" s="301">
        <f ca="1">calculoI!G60</f>
        <v>4</v>
      </c>
      <c r="I24" s="301">
        <f ca="1">calculoI!H60</f>
        <v>0</v>
      </c>
      <c r="J24" s="301">
        <f ca="1">calculoI!I60</f>
        <v>0</v>
      </c>
      <c r="K24" s="301">
        <f ca="1">calculoI!J60</f>
        <v>4</v>
      </c>
      <c r="L24" s="301">
        <f ca="1">calculoI!K60</f>
        <v>7</v>
      </c>
      <c r="M24" s="301">
        <f ca="1">calculoI!L60</f>
        <v>18</v>
      </c>
      <c r="N24" s="301">
        <f ca="1">L24-M24</f>
        <v>-11</v>
      </c>
      <c r="O24" s="287">
        <v>2</v>
      </c>
    </row>
    <row r="25" spans="2:19" ht="11.25" customHeight="1" x14ac:dyDescent="0.2"/>
    <row r="26" spans="2:19" ht="9" customHeight="1" x14ac:dyDescent="0.2"/>
    <row r="27" spans="2:19" x14ac:dyDescent="0.2">
      <c r="B27" s="169"/>
      <c r="C27" s="170"/>
      <c r="N27" s="171"/>
      <c r="O27" s="171"/>
      <c r="P27" s="172"/>
    </row>
    <row r="28" spans="2:19" ht="12.75" hidden="1" customHeight="1" x14ac:dyDescent="0.2"/>
    <row r="29" spans="2:19" ht="12.75" hidden="1" customHeight="1" x14ac:dyDescent="0.2"/>
  </sheetData>
  <dataConsolidate link="1"/>
  <mergeCells count="43">
    <mergeCell ref="Q15:R15"/>
    <mergeCell ref="G18:O18"/>
    <mergeCell ref="H14:I14"/>
    <mergeCell ref="J14:K14"/>
    <mergeCell ref="L14:M14"/>
    <mergeCell ref="H15:I15"/>
    <mergeCell ref="J15:K15"/>
    <mergeCell ref="L15:M15"/>
    <mergeCell ref="Q11:R11"/>
    <mergeCell ref="H12:I12"/>
    <mergeCell ref="J12:K12"/>
    <mergeCell ref="L12:M12"/>
    <mergeCell ref="H13:I13"/>
    <mergeCell ref="J13:K13"/>
    <mergeCell ref="L13:M13"/>
    <mergeCell ref="Q13:R13"/>
    <mergeCell ref="H10:I10"/>
    <mergeCell ref="J10:K10"/>
    <mergeCell ref="L10:M10"/>
    <mergeCell ref="H11:I11"/>
    <mergeCell ref="J11:K11"/>
    <mergeCell ref="L11:M11"/>
    <mergeCell ref="Q7:R7"/>
    <mergeCell ref="H8:I8"/>
    <mergeCell ref="J8:K8"/>
    <mergeCell ref="L8:M8"/>
    <mergeCell ref="H9:I9"/>
    <mergeCell ref="J9:K9"/>
    <mergeCell ref="L9:M9"/>
    <mergeCell ref="Q9:R9"/>
    <mergeCell ref="H6:I6"/>
    <mergeCell ref="J6:K6"/>
    <mergeCell ref="L6:M6"/>
    <mergeCell ref="H7:I7"/>
    <mergeCell ref="J7:K7"/>
    <mergeCell ref="L7:M7"/>
    <mergeCell ref="A1:S2"/>
    <mergeCell ref="B4:N4"/>
    <mergeCell ref="P4:S5"/>
    <mergeCell ref="B5:F5"/>
    <mergeCell ref="H5:I5"/>
    <mergeCell ref="J5:K5"/>
    <mergeCell ref="L5:M5"/>
  </mergeCells>
  <conditionalFormatting sqref="G20:O24">
    <cfRule type="expression" dxfId="308" priority="80" stopIfTrue="1">
      <formula>IF(AND($H$20=3,$H$21=3,$H$22=3,$H$23=3),1,0)</formula>
    </cfRule>
  </conditionalFormatting>
  <conditionalFormatting sqref="L7:M7">
    <cfRule type="expression" dxfId="307" priority="81" stopIfTrue="1">
      <formula>IF(OR($L$7="en juego",$L$7="hoy!"),1,0)</formula>
    </cfRule>
  </conditionalFormatting>
  <conditionalFormatting sqref="L6:M6 J7:K9">
    <cfRule type="expression" dxfId="306" priority="82" stopIfTrue="1">
      <formula>IF(OR($L$6="en juego",$L$6="hoy!"),1,0)</formula>
    </cfRule>
  </conditionalFormatting>
  <conditionalFormatting sqref="L8:M8">
    <cfRule type="expression" dxfId="305" priority="83" stopIfTrue="1">
      <formula>IF(OR($L$8="en juego",$L$8="hoy!"),1,0)</formula>
    </cfRule>
  </conditionalFormatting>
  <conditionalFormatting sqref="L9:M9">
    <cfRule type="expression" dxfId="304" priority="84" stopIfTrue="1">
      <formula>IF(OR($L$9="en juego",$L$9="hoy!"),1,0)</formula>
    </cfRule>
  </conditionalFormatting>
  <conditionalFormatting sqref="L10:M10">
    <cfRule type="expression" dxfId="303" priority="85" stopIfTrue="1">
      <formula>IF(OR($L$10="en juego",$L$10="hoy!"),1,0)</formula>
    </cfRule>
  </conditionalFormatting>
  <conditionalFormatting sqref="L12:M14">
    <cfRule type="expression" dxfId="302" priority="86" stopIfTrue="1">
      <formula>IF(OR($L$11="en juego",$L$11="hoy!"),1,0)</formula>
    </cfRule>
  </conditionalFormatting>
  <conditionalFormatting sqref="C7:E7">
    <cfRule type="expression" dxfId="301" priority="73" stopIfTrue="1">
      <formula>IF(OR($L$7="en juego",$L$7="hoy!"),1,0)</formula>
    </cfRule>
  </conditionalFormatting>
  <conditionalFormatting sqref="C6:E6 C7:C10 E7:E10">
    <cfRule type="expression" dxfId="300" priority="74" stopIfTrue="1">
      <formula>IF(OR($L$6="en juego",$L$6="hoy!"),1,0)</formula>
    </cfRule>
  </conditionalFormatting>
  <conditionalFormatting sqref="C8:E8">
    <cfRule type="expression" dxfId="299" priority="75" stopIfTrue="1">
      <formula>IF(OR($L$8="en juego",$L$8="hoy!"),1,0)</formula>
    </cfRule>
  </conditionalFormatting>
  <conditionalFormatting sqref="C9:E9">
    <cfRule type="expression" dxfId="298" priority="76" stopIfTrue="1">
      <formula>IF(OR($L$9="en juego",$L$9="hoy!"),1,0)</formula>
    </cfRule>
  </conditionalFormatting>
  <conditionalFormatting sqref="C10:E10">
    <cfRule type="expression" dxfId="297" priority="77" stopIfTrue="1">
      <formula>IF(OR($L$10="en juego",$L$10="hoy!"),1,0)</formula>
    </cfRule>
  </conditionalFormatting>
  <conditionalFormatting sqref="C12:C14 E12:E14">
    <cfRule type="expression" dxfId="296" priority="71" stopIfTrue="1">
      <formula>IF(OR($L$6="en juego",$L$6="hoy!"),1,0)</formula>
    </cfRule>
  </conditionalFormatting>
  <conditionalFormatting sqref="C12:E14">
    <cfRule type="expression" dxfId="295" priority="72" stopIfTrue="1">
      <formula>IF(OR($L$11="en juego",$L$11="hoy!"),1,0)</formula>
    </cfRule>
  </conditionalFormatting>
  <conditionalFormatting sqref="J6:K6 H8:I10">
    <cfRule type="expression" dxfId="294" priority="56" stopIfTrue="1">
      <formula>IF(OR($L$6="en juego",$L$6="hoy!"),1,0)</formula>
    </cfRule>
  </conditionalFormatting>
  <conditionalFormatting sqref="J12:K14">
    <cfRule type="expression" dxfId="293" priority="52" stopIfTrue="1">
      <formula>IF(OR($L$6="en juego",$L$6="hoy!"),1,0)</formula>
    </cfRule>
  </conditionalFormatting>
  <conditionalFormatting sqref="H12:I13">
    <cfRule type="expression" dxfId="292" priority="51" stopIfTrue="1">
      <formula>IF(OR($L$6="en juego",$L$6="hoy!"),1,0)</formula>
    </cfRule>
  </conditionalFormatting>
  <conditionalFormatting sqref="H14:I14">
    <cfRule type="expression" dxfId="291" priority="50" stopIfTrue="1">
      <formula>IF(OR($L$6="en juego",$L$6="hoy!"),1,0)</formula>
    </cfRule>
  </conditionalFormatting>
  <conditionalFormatting sqref="N8:N10 N12 N14">
    <cfRule type="expression" dxfId="290" priority="49" stopIfTrue="1">
      <formula>IF(OR($L$8="en juego",$L$8="hoy!"),1,0)</formula>
    </cfRule>
  </conditionalFormatting>
  <conditionalFormatting sqref="N6:N7">
    <cfRule type="expression" dxfId="289" priority="48" stopIfTrue="1">
      <formula>IF(OR($L$8="en juego",$L$8="hoy!"),1,0)</formula>
    </cfRule>
  </conditionalFormatting>
  <conditionalFormatting sqref="B6">
    <cfRule type="expression" dxfId="288" priority="46" stopIfTrue="1">
      <formula>IF(OR($L$6="en juego",$L$6="hoy!"),1,0)</formula>
    </cfRule>
  </conditionalFormatting>
  <conditionalFormatting sqref="B8">
    <cfRule type="expression" dxfId="287" priority="45" stopIfTrue="1">
      <formula>IF(OR($L$6="en juego",$L$6="hoy!"),1,0)</formula>
    </cfRule>
  </conditionalFormatting>
  <conditionalFormatting sqref="B10">
    <cfRule type="expression" dxfId="286" priority="44" stopIfTrue="1">
      <formula>IF(OR($L$6="en juego",$L$6="hoy!"),1,0)</formula>
    </cfRule>
  </conditionalFormatting>
  <conditionalFormatting sqref="B7">
    <cfRule type="expression" dxfId="285" priority="43" stopIfTrue="1">
      <formula>IF(OR($L$6="en juego",$L$6="hoy!"),1,0)</formula>
    </cfRule>
  </conditionalFormatting>
  <conditionalFormatting sqref="B9">
    <cfRule type="expression" dxfId="284" priority="42" stopIfTrue="1">
      <formula>IF(OR($L$6="en juego",$L$6="hoy!"),1,0)</formula>
    </cfRule>
  </conditionalFormatting>
  <conditionalFormatting sqref="B12:B14">
    <cfRule type="expression" dxfId="283" priority="40" stopIfTrue="1">
      <formula>IF(OR($L$6="en juego",$L$6="hoy!"),1,0)</formula>
    </cfRule>
  </conditionalFormatting>
  <conditionalFormatting sqref="F6">
    <cfRule type="expression" dxfId="282" priority="39" stopIfTrue="1">
      <formula>IF(OR($L$6="en juego",$L$6="hoy!"),1,0)</formula>
    </cfRule>
  </conditionalFormatting>
  <conditionalFormatting sqref="F9">
    <cfRule type="expression" dxfId="281" priority="37" stopIfTrue="1">
      <formula>IF(OR($L$6="en juego",$L$6="hoy!"),1,0)</formula>
    </cfRule>
  </conditionalFormatting>
  <conditionalFormatting sqref="F8">
    <cfRule type="expression" dxfId="280" priority="36" stopIfTrue="1">
      <formula>IF(OR($L$6="en juego",$L$6="hoy!"),1,0)</formula>
    </cfRule>
  </conditionalFormatting>
  <conditionalFormatting sqref="F10">
    <cfRule type="expression" dxfId="279" priority="35" stopIfTrue="1">
      <formula>IF(OR($L$6="en juego",$L$6="hoy!"),1,0)</formula>
    </cfRule>
  </conditionalFormatting>
  <conditionalFormatting sqref="F7">
    <cfRule type="expression" dxfId="278" priority="34" stopIfTrue="1">
      <formula>IF(OR($L$6="en juego",$L$6="hoy!"),1,0)</formula>
    </cfRule>
  </conditionalFormatting>
  <conditionalFormatting sqref="F12:F14">
    <cfRule type="expression" dxfId="277" priority="33" stopIfTrue="1">
      <formula>IF(OR($L$6="en juego",$L$6="hoy!"),1,0)</formula>
    </cfRule>
  </conditionalFormatting>
  <conditionalFormatting sqref="H6:I7">
    <cfRule type="expression" dxfId="276" priority="31" stopIfTrue="1">
      <formula>IF(OR($L$6="en juego",$L$6="hoy!"),1,0)</formula>
    </cfRule>
  </conditionalFormatting>
  <conditionalFormatting sqref="J10:K10">
    <cfRule type="expression" dxfId="275" priority="30" stopIfTrue="1">
      <formula>IF(OR($L$6="en juego",$L$6="hoy!"),1,0)</formula>
    </cfRule>
  </conditionalFormatting>
  <conditionalFormatting sqref="G6">
    <cfRule type="expression" dxfId="274" priority="29" stopIfTrue="1">
      <formula>IF(OR($L$6="en juego",$L$6="hoy!"),1,0)</formula>
    </cfRule>
  </conditionalFormatting>
  <conditionalFormatting sqref="G6">
    <cfRule type="expression" dxfId="273" priority="28" stopIfTrue="1">
      <formula>IF(OR($L$8="en juego",$L$8="hoy!"),1,0)</formula>
    </cfRule>
  </conditionalFormatting>
  <conditionalFormatting sqref="G7:G10 G12:G14">
    <cfRule type="expression" dxfId="272" priority="27" stopIfTrue="1">
      <formula>IF(OR($L$6="en juego",$L$6="hoy!"),1,0)</formula>
    </cfRule>
  </conditionalFormatting>
  <conditionalFormatting sqref="G7:G10 G12:G14">
    <cfRule type="expression" dxfId="271" priority="26" stopIfTrue="1">
      <formula>IF(OR($L$8="en juego",$L$8="hoy!"),1,0)</formula>
    </cfRule>
  </conditionalFormatting>
  <conditionalFormatting sqref="L11:M11">
    <cfRule type="expression" dxfId="270" priority="24" stopIfTrue="1">
      <formula>IF(OR($L$10="en juego",$L$10="hoy!"),1,0)</formula>
    </cfRule>
  </conditionalFormatting>
  <conditionalFormatting sqref="C11 E11">
    <cfRule type="expression" dxfId="269" priority="22" stopIfTrue="1">
      <formula>IF(OR($L$6="en juego",$L$6="hoy!"),1,0)</formula>
    </cfRule>
  </conditionalFormatting>
  <conditionalFormatting sqref="C11:E11">
    <cfRule type="expression" dxfId="268" priority="23" stopIfTrue="1">
      <formula>IF(OR($L$10="en juego",$L$10="hoy!"),1,0)</formula>
    </cfRule>
  </conditionalFormatting>
  <conditionalFormatting sqref="H11:I11">
    <cfRule type="expression" dxfId="267" priority="21" stopIfTrue="1">
      <formula>IF(OR($L$6="en juego",$L$6="hoy!"),1,0)</formula>
    </cfRule>
  </conditionalFormatting>
  <conditionalFormatting sqref="B11">
    <cfRule type="expression" dxfId="266" priority="19" stopIfTrue="1">
      <formula>IF(OR($L$6="en juego",$L$6="hoy!"),1,0)</formula>
    </cfRule>
  </conditionalFormatting>
  <conditionalFormatting sqref="F11">
    <cfRule type="expression" dxfId="265" priority="18" stopIfTrue="1">
      <formula>IF(OR($L$6="en juego",$L$6="hoy!"),1,0)</formula>
    </cfRule>
  </conditionalFormatting>
  <conditionalFormatting sqref="J11:K11">
    <cfRule type="expression" dxfId="264" priority="17" stopIfTrue="1">
      <formula>IF(OR($L$6="en juego",$L$6="hoy!"),1,0)</formula>
    </cfRule>
  </conditionalFormatting>
  <conditionalFormatting sqref="G11">
    <cfRule type="expression" dxfId="263" priority="16" stopIfTrue="1">
      <formula>IF(OR($L$6="en juego",$L$6="hoy!"),1,0)</formula>
    </cfRule>
  </conditionalFormatting>
  <conditionalFormatting sqref="G11">
    <cfRule type="expression" dxfId="262" priority="15" stopIfTrue="1">
      <formula>IF(OR($L$8="en juego",$L$8="hoy!"),1,0)</formula>
    </cfRule>
  </conditionalFormatting>
  <conditionalFormatting sqref="L15:M15">
    <cfRule type="expression" dxfId="261" priority="14" stopIfTrue="1">
      <formula>IF(OR($L$10="en juego",$L$10="hoy!"),1,0)</formula>
    </cfRule>
  </conditionalFormatting>
  <conditionalFormatting sqref="C15 E15">
    <cfRule type="expression" dxfId="260" priority="12" stopIfTrue="1">
      <formula>IF(OR($L$6="en juego",$L$6="hoy!"),1,0)</formula>
    </cfRule>
  </conditionalFormatting>
  <conditionalFormatting sqref="C15:E15">
    <cfRule type="expression" dxfId="259" priority="13" stopIfTrue="1">
      <formula>IF(OR($L$10="en juego",$L$10="hoy!"),1,0)</formula>
    </cfRule>
  </conditionalFormatting>
  <conditionalFormatting sqref="H15:I15">
    <cfRule type="expression" dxfId="258" priority="11" stopIfTrue="1">
      <formula>IF(OR($L$6="en juego",$L$6="hoy!"),1,0)</formula>
    </cfRule>
  </conditionalFormatting>
  <conditionalFormatting sqref="B15">
    <cfRule type="expression" dxfId="257" priority="9" stopIfTrue="1">
      <formula>IF(OR($L$6="en juego",$L$6="hoy!"),1,0)</formula>
    </cfRule>
  </conditionalFormatting>
  <conditionalFormatting sqref="F15">
    <cfRule type="expression" dxfId="256" priority="8" stopIfTrue="1">
      <formula>IF(OR($L$6="en juego",$L$6="hoy!"),1,0)</formula>
    </cfRule>
  </conditionalFormatting>
  <conditionalFormatting sqref="J15:K15">
    <cfRule type="expression" dxfId="255" priority="7" stopIfTrue="1">
      <formula>IF(OR($L$6="en juego",$L$6="hoy!"),1,0)</formula>
    </cfRule>
  </conditionalFormatting>
  <conditionalFormatting sqref="G15">
    <cfRule type="expression" dxfId="254" priority="6" stopIfTrue="1">
      <formula>IF(OR($L$6="en juego",$L$6="hoy!"),1,0)</formula>
    </cfRule>
  </conditionalFormatting>
  <conditionalFormatting sqref="G15">
    <cfRule type="expression" dxfId="253" priority="5" stopIfTrue="1">
      <formula>IF(OR($L$8="en juego",$L$8="hoy!"),1,0)</formula>
    </cfRule>
  </conditionalFormatting>
  <conditionalFormatting sqref="N11">
    <cfRule type="expression" dxfId="252" priority="4" stopIfTrue="1">
      <formula>IF(OR($L$8="en juego",$L$8="hoy!"),1,0)</formula>
    </cfRule>
  </conditionalFormatting>
  <conditionalFormatting sqref="N13">
    <cfRule type="expression" dxfId="251" priority="3" stopIfTrue="1">
      <formula>IF(OR($L$8="en juego",$L$8="hoy!"),1,0)</formula>
    </cfRule>
  </conditionalFormatting>
  <conditionalFormatting sqref="N15">
    <cfRule type="expression" dxfId="250" priority="2" stopIfTrue="1">
      <formula>IF(OR($L$8="en juego",$L$8="hoy!"),1,0)</formula>
    </cfRule>
  </conditionalFormatting>
  <conditionalFormatting sqref="F20:F22">
    <cfRule type="expression" dxfId="249" priority="1" stopIfTrue="1">
      <formula>IF(AND($H$20=3,$H$21=3,$H$22=3,#REF!=3),1,0)</formula>
    </cfRule>
  </conditionalFormatting>
  <dataValidations count="1">
    <dataValidation type="whole" allowBlank="1" showErrorMessage="1" errorTitle="Dato no válido" error="Ingrese sólo un número entero_x000a_entre 0 y 99." sqref="C6:C15 E6:E15">
      <formula1>0</formula1>
      <formula2>99</formula2>
    </dataValidation>
  </dataValidations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"/>
  <sheetViews>
    <sheetView showGridLines="0" showRowColHeaders="0" showOutlineSymbols="0" topLeftCell="A4" workbookViewId="0">
      <selection activeCell="F22" sqref="F22"/>
    </sheetView>
  </sheetViews>
  <sheetFormatPr baseColWidth="10" defaultColWidth="9.140625" defaultRowHeight="12.75" x14ac:dyDescent="0.2"/>
  <cols>
    <col min="1" max="1" width="2.7109375" style="116" customWidth="1"/>
    <col min="2" max="2" width="26.28515625" style="116" customWidth="1"/>
    <col min="3" max="3" width="3.28515625" style="116" customWidth="1"/>
    <col min="4" max="4" width="1.7109375" style="116" customWidth="1"/>
    <col min="5" max="5" width="3.42578125" style="116" customWidth="1"/>
    <col min="6" max="7" width="26.28515625" style="116" customWidth="1"/>
    <col min="8" max="13" width="8.7109375" style="116" customWidth="1"/>
    <col min="14" max="14" width="15.7109375" style="116" customWidth="1"/>
    <col min="15" max="15" width="8.7109375" style="116" customWidth="1"/>
    <col min="16" max="16" width="5.7109375" style="116" customWidth="1"/>
    <col min="17" max="18" width="26.28515625" style="116" customWidth="1"/>
    <col min="19" max="19" width="5.7109375" style="116" customWidth="1"/>
    <col min="20" max="20" width="7.7109375" style="116" customWidth="1"/>
    <col min="21" max="16384" width="9.140625" style="116"/>
  </cols>
  <sheetData>
    <row r="1" spans="1:28" s="174" customFormat="1" ht="35.1" customHeight="1" x14ac:dyDescent="0.2">
      <c r="A1" s="515" t="s">
        <v>205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173"/>
    </row>
    <row r="2" spans="1:28" s="174" customFormat="1" ht="35.1" customHeight="1" x14ac:dyDescent="0.2">
      <c r="A2" s="516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173"/>
    </row>
    <row r="3" spans="1:28" ht="21" customHeight="1" thickBot="1" x14ac:dyDescent="0.25">
      <c r="G3" s="155"/>
      <c r="L3" s="156"/>
      <c r="M3" s="157"/>
      <c r="R3" s="155"/>
    </row>
    <row r="4" spans="1:28" ht="20.85" customHeight="1" thickBot="1" x14ac:dyDescent="0.25">
      <c r="B4" s="597" t="s">
        <v>11</v>
      </c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9"/>
      <c r="P4" s="589" t="s">
        <v>123</v>
      </c>
      <c r="Q4" s="590"/>
      <c r="R4" s="590"/>
      <c r="S4" s="591"/>
    </row>
    <row r="5" spans="1:28" ht="20.85" customHeight="1" thickBot="1" x14ac:dyDescent="0.25">
      <c r="B5" s="596" t="s">
        <v>121</v>
      </c>
      <c r="C5" s="521"/>
      <c r="D5" s="521"/>
      <c r="E5" s="521"/>
      <c r="F5" s="521"/>
      <c r="G5" s="282" t="s">
        <v>59</v>
      </c>
      <c r="H5" s="521" t="s">
        <v>60</v>
      </c>
      <c r="I5" s="521"/>
      <c r="J5" s="521" t="s">
        <v>61</v>
      </c>
      <c r="K5" s="521"/>
      <c r="L5" s="521" t="s">
        <v>111</v>
      </c>
      <c r="M5" s="521"/>
      <c r="N5" s="279" t="s">
        <v>119</v>
      </c>
      <c r="P5" s="592"/>
      <c r="Q5" s="593"/>
      <c r="R5" s="593"/>
      <c r="S5" s="594"/>
    </row>
    <row r="6" spans="1:28" ht="20.85" customHeight="1" x14ac:dyDescent="0.2">
      <c r="A6" s="159" t="str">
        <f t="shared" ref="A6:A11" si="0">IF(OR(L6="finalizado",L6="en juego",L6="hoy!"),"Ø","")</f>
        <v/>
      </c>
      <c r="B6" s="263" t="str">
        <f ca="1">CELL("CONTENIDO",Q7)</f>
        <v>LOS NULE</v>
      </c>
      <c r="C6" s="260">
        <v>2</v>
      </c>
      <c r="D6" s="259" t="s">
        <v>12</v>
      </c>
      <c r="E6" s="260">
        <v>1</v>
      </c>
      <c r="F6" s="259" t="str">
        <f ca="1">CELL("CONTENIDO",Q9)</f>
        <v>MULAX F.C.</v>
      </c>
      <c r="G6" s="311" t="s">
        <v>132</v>
      </c>
      <c r="H6" s="579" t="s">
        <v>131</v>
      </c>
      <c r="I6" s="579"/>
      <c r="J6" s="580">
        <v>0.625</v>
      </c>
      <c r="K6" s="580"/>
      <c r="L6" s="595" t="s">
        <v>230</v>
      </c>
      <c r="M6" s="595"/>
      <c r="N6" s="265" t="s">
        <v>206</v>
      </c>
      <c r="O6" s="158"/>
      <c r="P6" s="289"/>
      <c r="Q6" s="290"/>
      <c r="R6" s="291"/>
      <c r="S6" s="292"/>
    </row>
    <row r="7" spans="1:28" ht="20.85" customHeight="1" x14ac:dyDescent="0.35">
      <c r="A7" s="159" t="str">
        <f t="shared" si="0"/>
        <v/>
      </c>
      <c r="B7" s="263" t="str">
        <f ca="1">CELL("CONTENIDO",Q11)</f>
        <v>ÙLTIMO INTENTO</v>
      </c>
      <c r="C7" s="260">
        <v>6</v>
      </c>
      <c r="D7" s="259" t="s">
        <v>12</v>
      </c>
      <c r="E7" s="260">
        <v>5</v>
      </c>
      <c r="F7" s="259" t="str">
        <f ca="1">CELL("CONTENIDO",Q13)</f>
        <v>LA TOCO Y LA METO</v>
      </c>
      <c r="G7" s="311" t="s">
        <v>132</v>
      </c>
      <c r="H7" s="579" t="s">
        <v>186</v>
      </c>
      <c r="I7" s="579"/>
      <c r="J7" s="580">
        <v>0.66666666666666696</v>
      </c>
      <c r="K7" s="580"/>
      <c r="L7" s="595" t="s">
        <v>231</v>
      </c>
      <c r="M7" s="595"/>
      <c r="N7" s="265" t="s">
        <v>206</v>
      </c>
      <c r="O7" s="160"/>
      <c r="P7" s="293"/>
      <c r="Q7" s="588" t="s">
        <v>172</v>
      </c>
      <c r="R7" s="588"/>
      <c r="S7" s="294"/>
    </row>
    <row r="8" spans="1:28" ht="20.85" customHeight="1" x14ac:dyDescent="0.4">
      <c r="A8" s="159" t="str">
        <f t="shared" si="0"/>
        <v/>
      </c>
      <c r="B8" s="263" t="str">
        <f ca="1">CELL("CONTENIDO",Q7)</f>
        <v>LOS NULE</v>
      </c>
      <c r="C8" s="260">
        <v>3</v>
      </c>
      <c r="D8" s="259" t="s">
        <v>12</v>
      </c>
      <c r="E8" s="260">
        <v>0</v>
      </c>
      <c r="F8" s="259" t="str">
        <f ca="1">CELL("CONTENIDO",Q11)</f>
        <v>ÙLTIMO INTENTO</v>
      </c>
      <c r="G8" s="311" t="s">
        <v>132</v>
      </c>
      <c r="H8" s="579" t="s">
        <v>183</v>
      </c>
      <c r="I8" s="579"/>
      <c r="J8" s="580">
        <v>0.54166666666666663</v>
      </c>
      <c r="K8" s="580"/>
      <c r="L8" s="600" t="s">
        <v>227</v>
      </c>
      <c r="M8" s="600"/>
      <c r="N8" s="265" t="s">
        <v>232</v>
      </c>
      <c r="O8" s="161"/>
      <c r="P8" s="295"/>
      <c r="Q8" s="89"/>
      <c r="R8" s="90"/>
      <c r="S8" s="296"/>
    </row>
    <row r="9" spans="1:28" ht="20.85" customHeight="1" x14ac:dyDescent="0.2">
      <c r="A9" s="159" t="str">
        <f t="shared" si="0"/>
        <v/>
      </c>
      <c r="B9" s="263" t="str">
        <f ca="1">CELL("CONTENIDO",Q9)</f>
        <v>MULAX F.C.</v>
      </c>
      <c r="C9" s="260">
        <v>4</v>
      </c>
      <c r="D9" s="259" t="s">
        <v>12</v>
      </c>
      <c r="E9" s="260">
        <v>5</v>
      </c>
      <c r="F9" s="259" t="str">
        <f ca="1">CELL("CONTENIDO",Q15)</f>
        <v>A LOS DIJES F.C.</v>
      </c>
      <c r="G9" s="311" t="s">
        <v>132</v>
      </c>
      <c r="H9" s="579" t="s">
        <v>182</v>
      </c>
      <c r="I9" s="579"/>
      <c r="J9" s="580">
        <v>0.66666666666666663</v>
      </c>
      <c r="K9" s="580"/>
      <c r="L9" s="595" t="s">
        <v>233</v>
      </c>
      <c r="M9" s="595"/>
      <c r="N9" s="265" t="s">
        <v>206</v>
      </c>
      <c r="O9" s="158"/>
      <c r="P9" s="293"/>
      <c r="Q9" s="588" t="s">
        <v>173</v>
      </c>
      <c r="R9" s="588"/>
      <c r="S9" s="294"/>
    </row>
    <row r="10" spans="1:28" ht="20.85" customHeight="1" x14ac:dyDescent="0.2">
      <c r="A10" s="159" t="str">
        <f t="shared" si="0"/>
        <v/>
      </c>
      <c r="B10" s="263" t="str">
        <f ca="1">CELL("CONTENIDO",Q7)</f>
        <v>LOS NULE</v>
      </c>
      <c r="C10" s="260">
        <v>0</v>
      </c>
      <c r="D10" s="259" t="s">
        <v>12</v>
      </c>
      <c r="E10" s="260">
        <v>3</v>
      </c>
      <c r="F10" s="259" t="str">
        <f ca="1">CELL("CONTENIDO",Q15)</f>
        <v>A LOS DIJES F.C.</v>
      </c>
      <c r="G10" s="311" t="s">
        <v>132</v>
      </c>
      <c r="H10" s="579" t="s">
        <v>194</v>
      </c>
      <c r="I10" s="579"/>
      <c r="J10" s="580">
        <v>0.625</v>
      </c>
      <c r="K10" s="580"/>
      <c r="L10" s="600"/>
      <c r="M10" s="600"/>
      <c r="N10" s="265" t="s">
        <v>237</v>
      </c>
      <c r="O10" s="158"/>
      <c r="P10" s="295"/>
      <c r="Q10" s="89"/>
      <c r="R10" s="90"/>
      <c r="S10" s="296"/>
    </row>
    <row r="11" spans="1:28" ht="20.85" customHeight="1" x14ac:dyDescent="0.2">
      <c r="A11" s="159" t="str">
        <f t="shared" si="0"/>
        <v/>
      </c>
      <c r="B11" s="263" t="str">
        <f ca="1">CELL("CONTENIDO",Q9)</f>
        <v>MULAX F.C.</v>
      </c>
      <c r="C11" s="260">
        <v>7</v>
      </c>
      <c r="D11" s="259" t="s">
        <v>12</v>
      </c>
      <c r="E11" s="260">
        <v>4</v>
      </c>
      <c r="F11" s="259" t="str">
        <f ca="1">CELL("CONTENIDO",Q13)</f>
        <v>LA TOCO Y LA METO</v>
      </c>
      <c r="G11" s="311" t="s">
        <v>132</v>
      </c>
      <c r="H11" s="579" t="s">
        <v>190</v>
      </c>
      <c r="I11" s="579"/>
      <c r="J11" s="580">
        <v>0.625</v>
      </c>
      <c r="K11" s="580"/>
      <c r="L11" s="595" t="s">
        <v>234</v>
      </c>
      <c r="M11" s="600"/>
      <c r="N11" s="265" t="s">
        <v>206</v>
      </c>
      <c r="O11" s="158"/>
      <c r="P11" s="293"/>
      <c r="Q11" s="588" t="s">
        <v>174</v>
      </c>
      <c r="R11" s="588"/>
      <c r="S11" s="294"/>
    </row>
    <row r="12" spans="1:28" ht="20.85" customHeight="1" x14ac:dyDescent="0.2">
      <c r="A12" s="158"/>
      <c r="B12" s="263" t="str">
        <f ca="1">CELL("CONTENIDO",Q7)</f>
        <v>LOS NULE</v>
      </c>
      <c r="C12" s="260">
        <v>3</v>
      </c>
      <c r="D12" s="259" t="s">
        <v>12</v>
      </c>
      <c r="E12" s="260">
        <v>0</v>
      </c>
      <c r="F12" s="259" t="str">
        <f ca="1">CELL("CONTENIDO",Q13)</f>
        <v>LA TOCO Y LA METO</v>
      </c>
      <c r="G12" s="311" t="s">
        <v>132</v>
      </c>
      <c r="H12" s="579" t="s">
        <v>199</v>
      </c>
      <c r="I12" s="579"/>
      <c r="J12" s="580">
        <v>0.58333333333333337</v>
      </c>
      <c r="K12" s="580"/>
      <c r="L12" s="600"/>
      <c r="M12" s="600"/>
      <c r="N12" s="265" t="s">
        <v>237</v>
      </c>
      <c r="O12" s="158"/>
      <c r="P12" s="295"/>
      <c r="Q12" s="89"/>
      <c r="R12" s="90"/>
      <c r="S12" s="296"/>
    </row>
    <row r="13" spans="1:28" ht="20.85" customHeight="1" x14ac:dyDescent="0.2">
      <c r="B13" s="263" t="str">
        <f ca="1">CELL("CONTENIDO",Q11)</f>
        <v>ÙLTIMO INTENTO</v>
      </c>
      <c r="C13" s="260">
        <v>2</v>
      </c>
      <c r="D13" s="259" t="s">
        <v>12</v>
      </c>
      <c r="E13" s="260">
        <v>1</v>
      </c>
      <c r="F13" s="259" t="str">
        <f ca="1">CELL("CONTENIDO",Q15)</f>
        <v>A LOS DIJES F.C.</v>
      </c>
      <c r="G13" s="318" t="s">
        <v>132</v>
      </c>
      <c r="H13" s="579" t="s">
        <v>200</v>
      </c>
      <c r="I13" s="579"/>
      <c r="J13" s="580">
        <v>0.54166666666666663</v>
      </c>
      <c r="K13" s="580"/>
      <c r="L13" s="600"/>
      <c r="M13" s="600"/>
      <c r="N13" s="265" t="s">
        <v>206</v>
      </c>
      <c r="O13" s="158"/>
      <c r="P13" s="293"/>
      <c r="Q13" s="588" t="s">
        <v>175</v>
      </c>
      <c r="R13" s="588"/>
      <c r="S13" s="294"/>
      <c r="AB13" s="165"/>
    </row>
    <row r="14" spans="1:28" ht="20.85" customHeight="1" x14ac:dyDescent="0.2">
      <c r="B14" s="263" t="str">
        <f ca="1">CELL("CONTENIDO",Q9)</f>
        <v>MULAX F.C.</v>
      </c>
      <c r="C14" s="260">
        <v>8</v>
      </c>
      <c r="D14" s="259" t="s">
        <v>12</v>
      </c>
      <c r="E14" s="260">
        <v>2</v>
      </c>
      <c r="F14" s="259" t="str">
        <f ca="1">CELL("CONTENIDO",Q11)</f>
        <v>ÙLTIMO INTENTO</v>
      </c>
      <c r="G14" s="318" t="s">
        <v>132</v>
      </c>
      <c r="H14" s="579" t="s">
        <v>202</v>
      </c>
      <c r="I14" s="579"/>
      <c r="J14" s="580">
        <v>0.58333333333333337</v>
      </c>
      <c r="K14" s="580"/>
      <c r="L14" s="600"/>
      <c r="M14" s="600"/>
      <c r="N14" s="265" t="s">
        <v>206</v>
      </c>
      <c r="O14" s="158"/>
      <c r="P14" s="295"/>
      <c r="Q14" s="89"/>
      <c r="R14" s="90"/>
      <c r="S14" s="296"/>
      <c r="AB14" s="165"/>
    </row>
    <row r="15" spans="1:28" ht="20.85" customHeight="1" thickBot="1" x14ac:dyDescent="0.25">
      <c r="B15" s="263" t="str">
        <f ca="1">CELL("CONTENIDO",Q13)</f>
        <v>LA TOCO Y LA METO</v>
      </c>
      <c r="C15" s="260">
        <v>0</v>
      </c>
      <c r="D15" s="259" t="s">
        <v>12</v>
      </c>
      <c r="E15" s="260">
        <v>3</v>
      </c>
      <c r="F15" s="259" t="str">
        <f ca="1">CELL("CONTENIDO",Q15)</f>
        <v>A LOS DIJES F.C.</v>
      </c>
      <c r="G15" s="318" t="s">
        <v>132</v>
      </c>
      <c r="H15" s="579" t="s">
        <v>203</v>
      </c>
      <c r="I15" s="579"/>
      <c r="J15" s="580">
        <v>0.66666666666666663</v>
      </c>
      <c r="K15" s="580"/>
      <c r="L15" s="600"/>
      <c r="M15" s="600"/>
      <c r="N15" s="265" t="s">
        <v>237</v>
      </c>
      <c r="O15" s="158"/>
      <c r="P15" s="297"/>
      <c r="Q15" s="601" t="s">
        <v>176</v>
      </c>
      <c r="R15" s="601"/>
      <c r="S15" s="298"/>
      <c r="AB15" s="165"/>
    </row>
    <row r="16" spans="1:28" ht="14.25" customHeight="1" x14ac:dyDescent="0.2">
      <c r="B16" s="163"/>
      <c r="C16" s="164"/>
      <c r="D16" s="164"/>
      <c r="E16" s="164"/>
      <c r="F16" s="158"/>
      <c r="H16" s="164"/>
      <c r="I16" s="164"/>
      <c r="J16" s="156"/>
      <c r="K16" s="167"/>
      <c r="L16" s="166"/>
      <c r="M16" s="166"/>
      <c r="O16" s="158"/>
      <c r="P16" s="162"/>
      <c r="Q16" s="213"/>
      <c r="R16" s="213"/>
      <c r="S16" s="162"/>
      <c r="AB16" s="165"/>
    </row>
    <row r="17" spans="2:19" ht="13.5" customHeight="1" thickBot="1" x14ac:dyDescent="0.25">
      <c r="B17" s="163"/>
      <c r="C17" s="164"/>
      <c r="D17" s="164"/>
      <c r="E17" s="164"/>
      <c r="F17" s="158"/>
      <c r="G17" s="165"/>
      <c r="H17" s="164"/>
      <c r="I17" s="164"/>
      <c r="J17" s="156"/>
      <c r="K17" s="167"/>
      <c r="L17" s="166"/>
      <c r="M17" s="166"/>
      <c r="O17" s="158"/>
      <c r="S17" s="158"/>
    </row>
    <row r="18" spans="2:19" ht="13.5" thickBot="1" x14ac:dyDescent="0.25">
      <c r="C18" s="158"/>
      <c r="G18" s="597" t="s">
        <v>26</v>
      </c>
      <c r="H18" s="598"/>
      <c r="I18" s="598"/>
      <c r="J18" s="598"/>
      <c r="K18" s="598"/>
      <c r="L18" s="598"/>
      <c r="M18" s="598"/>
      <c r="N18" s="598"/>
      <c r="O18" s="599"/>
    </row>
    <row r="19" spans="2:19" ht="13.5" thickBot="1" x14ac:dyDescent="0.25">
      <c r="G19" s="289"/>
      <c r="H19" s="307" t="s">
        <v>27</v>
      </c>
      <c r="I19" s="307" t="s">
        <v>28</v>
      </c>
      <c r="J19" s="307" t="s">
        <v>29</v>
      </c>
      <c r="K19" s="307" t="s">
        <v>30</v>
      </c>
      <c r="L19" s="307" t="s">
        <v>31</v>
      </c>
      <c r="M19" s="307" t="s">
        <v>32</v>
      </c>
      <c r="N19" s="307" t="s">
        <v>33</v>
      </c>
      <c r="O19" s="308" t="s">
        <v>34</v>
      </c>
    </row>
    <row r="20" spans="2:19" ht="17.850000000000001" customHeight="1" thickBot="1" x14ac:dyDescent="0.25">
      <c r="F20" s="337" t="s">
        <v>241</v>
      </c>
      <c r="G20" s="254" t="str">
        <f ca="1">calculoJ!F56</f>
        <v>A LOS DIJES F.C.</v>
      </c>
      <c r="H20" s="299">
        <f ca="1">calculoJ!G56</f>
        <v>4</v>
      </c>
      <c r="I20" s="299">
        <f ca="1">calculoJ!H56</f>
        <v>3</v>
      </c>
      <c r="J20" s="299">
        <f ca="1">calculoJ!I56</f>
        <v>0</v>
      </c>
      <c r="K20" s="299">
        <f ca="1">calculoJ!J56</f>
        <v>1</v>
      </c>
      <c r="L20" s="299">
        <f ca="1">calculoJ!K56</f>
        <v>12</v>
      </c>
      <c r="M20" s="299">
        <f ca="1">calculoJ!L56</f>
        <v>6</v>
      </c>
      <c r="N20" s="299">
        <f ca="1">L20-M20</f>
        <v>6</v>
      </c>
      <c r="O20" s="286">
        <f ca="1">calculoJ!M56</f>
        <v>10</v>
      </c>
      <c r="P20" s="168"/>
      <c r="S20" s="93"/>
    </row>
    <row r="21" spans="2:19" ht="17.850000000000001" customHeight="1" thickBot="1" x14ac:dyDescent="0.25">
      <c r="F21" s="337" t="s">
        <v>241</v>
      </c>
      <c r="G21" s="254" t="str">
        <f ca="1">calculoJ!F57</f>
        <v>LOS NULE</v>
      </c>
      <c r="H21" s="299">
        <f ca="1">calculoJ!G57</f>
        <v>4</v>
      </c>
      <c r="I21" s="299">
        <f ca="1">calculoJ!H57</f>
        <v>3</v>
      </c>
      <c r="J21" s="299">
        <f ca="1">calculoJ!I57</f>
        <v>0</v>
      </c>
      <c r="K21" s="299">
        <f ca="1">calculoJ!J57</f>
        <v>1</v>
      </c>
      <c r="L21" s="299">
        <f ca="1">calculoJ!K57</f>
        <v>8</v>
      </c>
      <c r="M21" s="299">
        <f ca="1">calculoJ!L57</f>
        <v>4</v>
      </c>
      <c r="N21" s="299">
        <f ca="1">L21-M21</f>
        <v>4</v>
      </c>
      <c r="O21" s="286">
        <v>9</v>
      </c>
      <c r="P21" s="168"/>
      <c r="S21" s="93"/>
    </row>
    <row r="22" spans="2:19" ht="17.850000000000001" customHeight="1" thickBot="1" x14ac:dyDescent="0.25">
      <c r="F22" s="337" t="s">
        <v>241</v>
      </c>
      <c r="G22" s="254" t="s">
        <v>173</v>
      </c>
      <c r="H22" s="299">
        <v>4</v>
      </c>
      <c r="I22" s="299">
        <v>2</v>
      </c>
      <c r="J22" s="299">
        <v>0</v>
      </c>
      <c r="K22" s="299">
        <v>2</v>
      </c>
      <c r="L22" s="299">
        <v>20</v>
      </c>
      <c r="M22" s="299">
        <v>13</v>
      </c>
      <c r="N22" s="299">
        <v>7</v>
      </c>
      <c r="O22" s="286">
        <v>8</v>
      </c>
      <c r="P22" s="93"/>
      <c r="S22" s="93"/>
    </row>
    <row r="23" spans="2:19" ht="17.850000000000001" customHeight="1" thickBot="1" x14ac:dyDescent="0.25">
      <c r="F23" s="337" t="s">
        <v>241</v>
      </c>
      <c r="G23" s="254" t="s">
        <v>174</v>
      </c>
      <c r="H23" s="299">
        <v>4</v>
      </c>
      <c r="I23" s="299">
        <v>2</v>
      </c>
      <c r="J23" s="299">
        <v>0</v>
      </c>
      <c r="K23" s="299">
        <v>2</v>
      </c>
      <c r="L23" s="299">
        <v>10</v>
      </c>
      <c r="M23" s="299">
        <v>17</v>
      </c>
      <c r="N23" s="299">
        <v>-7</v>
      </c>
      <c r="O23" s="286">
        <v>8</v>
      </c>
      <c r="P23" s="93"/>
      <c r="S23" s="93"/>
    </row>
    <row r="24" spans="2:19" ht="17.850000000000001" customHeight="1" thickBot="1" x14ac:dyDescent="0.25">
      <c r="G24" s="257" t="str">
        <f ca="1">calculoJ!F60</f>
        <v>LA TOCO Y LA METO</v>
      </c>
      <c r="H24" s="301">
        <f ca="1">calculoJ!G60</f>
        <v>4</v>
      </c>
      <c r="I24" s="301">
        <f ca="1">calculoJ!H60</f>
        <v>0</v>
      </c>
      <c r="J24" s="301">
        <f ca="1">calculoJ!I60</f>
        <v>0</v>
      </c>
      <c r="K24" s="301">
        <f ca="1">calculoJ!J60</f>
        <v>4</v>
      </c>
      <c r="L24" s="301">
        <f ca="1">calculoJ!K60</f>
        <v>9</v>
      </c>
      <c r="M24" s="301">
        <f ca="1">calculoJ!L60</f>
        <v>19</v>
      </c>
      <c r="N24" s="301">
        <f ca="1">L24-M24</f>
        <v>-10</v>
      </c>
      <c r="O24" s="287">
        <v>2</v>
      </c>
    </row>
    <row r="25" spans="2:19" ht="11.25" customHeight="1" x14ac:dyDescent="0.2"/>
    <row r="26" spans="2:19" ht="9" customHeight="1" x14ac:dyDescent="0.2"/>
    <row r="27" spans="2:19" x14ac:dyDescent="0.2">
      <c r="B27" s="169"/>
      <c r="C27" s="170"/>
      <c r="N27" s="171"/>
      <c r="O27" s="171"/>
      <c r="P27" s="172"/>
    </row>
    <row r="28" spans="2:19" ht="12.75" hidden="1" customHeight="1" x14ac:dyDescent="0.2"/>
    <row r="29" spans="2:19" ht="12.75" hidden="1" customHeight="1" x14ac:dyDescent="0.2"/>
  </sheetData>
  <dataConsolidate link="1"/>
  <mergeCells count="43">
    <mergeCell ref="A1:S2"/>
    <mergeCell ref="B4:N4"/>
    <mergeCell ref="P4:S5"/>
    <mergeCell ref="B5:F5"/>
    <mergeCell ref="H5:I5"/>
    <mergeCell ref="J5:K5"/>
    <mergeCell ref="L5:M5"/>
    <mergeCell ref="H6:I6"/>
    <mergeCell ref="J6:K6"/>
    <mergeCell ref="L6:M6"/>
    <mergeCell ref="H7:I7"/>
    <mergeCell ref="J7:K7"/>
    <mergeCell ref="L7:M7"/>
    <mergeCell ref="Q7:R7"/>
    <mergeCell ref="H8:I8"/>
    <mergeCell ref="J8:K8"/>
    <mergeCell ref="L8:M8"/>
    <mergeCell ref="H9:I9"/>
    <mergeCell ref="J9:K9"/>
    <mergeCell ref="L9:M9"/>
    <mergeCell ref="Q9:R9"/>
    <mergeCell ref="H10:I10"/>
    <mergeCell ref="J10:K10"/>
    <mergeCell ref="L10:M10"/>
    <mergeCell ref="H11:I11"/>
    <mergeCell ref="J11:K11"/>
    <mergeCell ref="L11:M11"/>
    <mergeCell ref="Q11:R11"/>
    <mergeCell ref="H12:I12"/>
    <mergeCell ref="J12:K12"/>
    <mergeCell ref="L12:M12"/>
    <mergeCell ref="H13:I13"/>
    <mergeCell ref="J13:K13"/>
    <mergeCell ref="L13:M13"/>
    <mergeCell ref="Q13:R13"/>
    <mergeCell ref="Q15:R15"/>
    <mergeCell ref="G18:O18"/>
    <mergeCell ref="H14:I14"/>
    <mergeCell ref="J14:K14"/>
    <mergeCell ref="L14:M14"/>
    <mergeCell ref="H15:I15"/>
    <mergeCell ref="J15:K15"/>
    <mergeCell ref="L15:M15"/>
  </mergeCells>
  <conditionalFormatting sqref="G20:O21 G23:O24">
    <cfRule type="expression" dxfId="248" priority="55" stopIfTrue="1">
      <formula>IF(AND($H$20=3,$H$21=3,$H$22=3,$H$23=3),1,0)</formula>
    </cfRule>
  </conditionalFormatting>
  <conditionalFormatting sqref="L7:M7">
    <cfRule type="expression" dxfId="247" priority="56" stopIfTrue="1">
      <formula>IF(OR($L$7="en juego",$L$7="hoy!"),1,0)</formula>
    </cfRule>
  </conditionalFormatting>
  <conditionalFormatting sqref="L6:M6">
    <cfRule type="expression" dxfId="246" priority="57" stopIfTrue="1">
      <formula>IF(OR($L$6="en juego",$L$6="hoy!"),1,0)</formula>
    </cfRule>
  </conditionalFormatting>
  <conditionalFormatting sqref="L8:M8">
    <cfRule type="expression" dxfId="245" priority="58" stopIfTrue="1">
      <formula>IF(OR($L$8="en juego",$L$8="hoy!"),1,0)</formula>
    </cfRule>
  </conditionalFormatting>
  <conditionalFormatting sqref="L9:M9">
    <cfRule type="expression" dxfId="244" priority="59" stopIfTrue="1">
      <formula>IF(OR($L$9="en juego",$L$9="hoy!"),1,0)</formula>
    </cfRule>
  </conditionalFormatting>
  <conditionalFormatting sqref="L10:M10">
    <cfRule type="expression" dxfId="243" priority="60" stopIfTrue="1">
      <formula>IF(OR($L$10="en juego",$L$10="hoy!"),1,0)</formula>
    </cfRule>
  </conditionalFormatting>
  <conditionalFormatting sqref="L11:M12">
    <cfRule type="expression" dxfId="242" priority="61" stopIfTrue="1">
      <formula>IF(OR($L$11="en juego",$L$11="hoy!"),1,0)</formula>
    </cfRule>
  </conditionalFormatting>
  <conditionalFormatting sqref="C7:E7">
    <cfRule type="expression" dxfId="241" priority="48" stopIfTrue="1">
      <formula>IF(OR($L$7="en juego",$L$7="hoy!"),1,0)</formula>
    </cfRule>
  </conditionalFormatting>
  <conditionalFormatting sqref="C6:E6 C7:C11 E7:E11">
    <cfRule type="expression" dxfId="240" priority="49" stopIfTrue="1">
      <formula>IF(OR($L$6="en juego",$L$6="hoy!"),1,0)</formula>
    </cfRule>
  </conditionalFormatting>
  <conditionalFormatting sqref="C8:E8">
    <cfRule type="expression" dxfId="239" priority="50" stopIfTrue="1">
      <formula>IF(OR($L$8="en juego",$L$8="hoy!"),1,0)</formula>
    </cfRule>
  </conditionalFormatting>
  <conditionalFormatting sqref="C9:E9">
    <cfRule type="expression" dxfId="238" priority="51" stopIfTrue="1">
      <formula>IF(OR($L$9="en juego",$L$9="hoy!"),1,0)</formula>
    </cfRule>
  </conditionalFormatting>
  <conditionalFormatting sqref="C10:E10">
    <cfRule type="expression" dxfId="237" priority="52" stopIfTrue="1">
      <formula>IF(OR($L$10="en juego",$L$10="hoy!"),1,0)</formula>
    </cfRule>
  </conditionalFormatting>
  <conditionalFormatting sqref="C11:E11">
    <cfRule type="expression" dxfId="236" priority="53" stopIfTrue="1">
      <formula>IF(OR($L$11="en juego",$L$11="hoy!"),1,0)</formula>
    </cfRule>
  </conditionalFormatting>
  <conditionalFormatting sqref="C12 E12">
    <cfRule type="expression" dxfId="235" priority="46" stopIfTrue="1">
      <formula>IF(OR($L$6="en juego",$L$6="hoy!"),1,0)</formula>
    </cfRule>
  </conditionalFormatting>
  <conditionalFormatting sqref="C12:E12">
    <cfRule type="expression" dxfId="234" priority="47" stopIfTrue="1">
      <formula>IF(OR($L$11="en juego",$L$11="hoy!"),1,0)</formula>
    </cfRule>
  </conditionalFormatting>
  <conditionalFormatting sqref="H8:I11 J6:K7">
    <cfRule type="expression" dxfId="233" priority="45" stopIfTrue="1">
      <formula>IF(OR($L$6="en juego",$L$6="hoy!"),1,0)</formula>
    </cfRule>
  </conditionalFormatting>
  <conditionalFormatting sqref="J8:K9 J12:K12">
    <cfRule type="expression" dxfId="232" priority="41" stopIfTrue="1">
      <formula>IF(OR($L$6="en juego",$L$6="hoy!"),1,0)</formula>
    </cfRule>
  </conditionalFormatting>
  <conditionalFormatting sqref="H12:I12">
    <cfRule type="expression" dxfId="231" priority="40" stopIfTrue="1">
      <formula>IF(OR($L$6="en juego",$L$6="hoy!"),1,0)</formula>
    </cfRule>
  </conditionalFormatting>
  <conditionalFormatting sqref="N8:N12">
    <cfRule type="expression" dxfId="230" priority="38" stopIfTrue="1">
      <formula>IF(OR($L$8="en juego",$L$8="hoy!"),1,0)</formula>
    </cfRule>
  </conditionalFormatting>
  <conditionalFormatting sqref="N6:N7">
    <cfRule type="expression" dxfId="229" priority="37" stopIfTrue="1">
      <formula>IF(OR($L$8="en juego",$L$8="hoy!"),1,0)</formula>
    </cfRule>
  </conditionalFormatting>
  <conditionalFormatting sqref="B6">
    <cfRule type="expression" dxfId="228" priority="35" stopIfTrue="1">
      <formula>IF(OR($L$6="en juego",$L$6="hoy!"),1,0)</formula>
    </cfRule>
  </conditionalFormatting>
  <conditionalFormatting sqref="B8">
    <cfRule type="expression" dxfId="227" priority="34" stopIfTrue="1">
      <formula>IF(OR($L$6="en juego",$L$6="hoy!"),1,0)</formula>
    </cfRule>
  </conditionalFormatting>
  <conditionalFormatting sqref="B10">
    <cfRule type="expression" dxfId="226" priority="33" stopIfTrue="1">
      <formula>IF(OR($L$6="en juego",$L$6="hoy!"),1,0)</formula>
    </cfRule>
  </conditionalFormatting>
  <conditionalFormatting sqref="B7">
    <cfRule type="expression" dxfId="225" priority="32" stopIfTrue="1">
      <formula>IF(OR($L$6="en juego",$L$6="hoy!"),1,0)</formula>
    </cfRule>
  </conditionalFormatting>
  <conditionalFormatting sqref="B9">
    <cfRule type="expression" dxfId="224" priority="31" stopIfTrue="1">
      <formula>IF(OR($L$6="en juego",$L$6="hoy!"),1,0)</formula>
    </cfRule>
  </conditionalFormatting>
  <conditionalFormatting sqref="B11">
    <cfRule type="expression" dxfId="223" priority="30" stopIfTrue="1">
      <formula>IF(OR($L$6="en juego",$L$6="hoy!"),1,0)</formula>
    </cfRule>
  </conditionalFormatting>
  <conditionalFormatting sqref="B12">
    <cfRule type="expression" dxfId="222" priority="29" stopIfTrue="1">
      <formula>IF(OR($L$6="en juego",$L$6="hoy!"),1,0)</formula>
    </cfRule>
  </conditionalFormatting>
  <conditionalFormatting sqref="F6">
    <cfRule type="expression" dxfId="221" priority="28" stopIfTrue="1">
      <formula>IF(OR($L$6="en juego",$L$6="hoy!"),1,0)</formula>
    </cfRule>
  </conditionalFormatting>
  <conditionalFormatting sqref="F11">
    <cfRule type="expression" dxfId="220" priority="27" stopIfTrue="1">
      <formula>IF(OR($L$6="en juego",$L$6="hoy!"),1,0)</formula>
    </cfRule>
  </conditionalFormatting>
  <conditionalFormatting sqref="F9">
    <cfRule type="expression" dxfId="219" priority="26" stopIfTrue="1">
      <formula>IF(OR($L$6="en juego",$L$6="hoy!"),1,0)</formula>
    </cfRule>
  </conditionalFormatting>
  <conditionalFormatting sqref="F8">
    <cfRule type="expression" dxfId="218" priority="25" stopIfTrue="1">
      <formula>IF(OR($L$6="en juego",$L$6="hoy!"),1,0)</formula>
    </cfRule>
  </conditionalFormatting>
  <conditionalFormatting sqref="F10">
    <cfRule type="expression" dxfId="217" priority="24" stopIfTrue="1">
      <formula>IF(OR($L$6="en juego",$L$6="hoy!"),1,0)</formula>
    </cfRule>
  </conditionalFormatting>
  <conditionalFormatting sqref="F7">
    <cfRule type="expression" dxfId="216" priority="23" stopIfTrue="1">
      <formula>IF(OR($L$6="en juego",$L$6="hoy!"),1,0)</formula>
    </cfRule>
  </conditionalFormatting>
  <conditionalFormatting sqref="F12">
    <cfRule type="expression" dxfId="215" priority="22" stopIfTrue="1">
      <formula>IF(OR($L$6="en juego",$L$6="hoy!"),1,0)</formula>
    </cfRule>
  </conditionalFormatting>
  <conditionalFormatting sqref="H6:I7">
    <cfRule type="expression" dxfId="214" priority="21" stopIfTrue="1">
      <formula>IF(OR($L$6="en juego",$L$6="hoy!"),1,0)</formula>
    </cfRule>
  </conditionalFormatting>
  <conditionalFormatting sqref="J10:K10">
    <cfRule type="expression" dxfId="213" priority="20" stopIfTrue="1">
      <formula>IF(OR($L$6="en juego",$L$6="hoy!"),1,0)</formula>
    </cfRule>
  </conditionalFormatting>
  <conditionalFormatting sqref="J11:K11">
    <cfRule type="expression" dxfId="212" priority="19" stopIfTrue="1">
      <formula>IF(OR($L$6="en juego",$L$6="hoy!"),1,0)</formula>
    </cfRule>
  </conditionalFormatting>
  <conditionalFormatting sqref="G6">
    <cfRule type="expression" dxfId="211" priority="18" stopIfTrue="1">
      <formula>IF(OR($L$6="en juego",$L$6="hoy!"),1,0)</formula>
    </cfRule>
  </conditionalFormatting>
  <conditionalFormatting sqref="G6">
    <cfRule type="expression" dxfId="210" priority="17" stopIfTrue="1">
      <formula>IF(OR($L$8="en juego",$L$8="hoy!"),1,0)</formula>
    </cfRule>
  </conditionalFormatting>
  <conditionalFormatting sqref="G7:G12">
    <cfRule type="expression" dxfId="209" priority="16" stopIfTrue="1">
      <formula>IF(OR($L$6="en juego",$L$6="hoy!"),1,0)</formula>
    </cfRule>
  </conditionalFormatting>
  <conditionalFormatting sqref="G7:G12">
    <cfRule type="expression" dxfId="208" priority="15" stopIfTrue="1">
      <formula>IF(OR($L$8="en juego",$L$8="hoy!"),1,0)</formula>
    </cfRule>
  </conditionalFormatting>
  <conditionalFormatting sqref="L13:M15">
    <cfRule type="expression" dxfId="207" priority="14" stopIfTrue="1">
      <formula>IF(OR($L$11="en juego",$L$11="hoy!"),1,0)</formula>
    </cfRule>
  </conditionalFormatting>
  <conditionalFormatting sqref="C13:C15 E13:E15">
    <cfRule type="expression" dxfId="206" priority="12" stopIfTrue="1">
      <formula>IF(OR($L$6="en juego",$L$6="hoy!"),1,0)</formula>
    </cfRule>
  </conditionalFormatting>
  <conditionalFormatting sqref="C13:E15">
    <cfRule type="expression" dxfId="205" priority="13" stopIfTrue="1">
      <formula>IF(OR($L$11="en juego",$L$11="hoy!"),1,0)</formula>
    </cfRule>
  </conditionalFormatting>
  <conditionalFormatting sqref="J13:K15">
    <cfRule type="expression" dxfId="204" priority="11" stopIfTrue="1">
      <formula>IF(OR($L$6="en juego",$L$6="hoy!"),1,0)</formula>
    </cfRule>
  </conditionalFormatting>
  <conditionalFormatting sqref="H13:I15">
    <cfRule type="expression" dxfId="203" priority="10" stopIfTrue="1">
      <formula>IF(OR($L$6="en juego",$L$6="hoy!"),1,0)</formula>
    </cfRule>
  </conditionalFormatting>
  <conditionalFormatting sqref="B13:B15">
    <cfRule type="expression" dxfId="202" priority="8" stopIfTrue="1">
      <formula>IF(OR($L$6="en juego",$L$6="hoy!"),1,0)</formula>
    </cfRule>
  </conditionalFormatting>
  <conditionalFormatting sqref="F13:F15">
    <cfRule type="expression" dxfId="201" priority="7" stopIfTrue="1">
      <formula>IF(OR($L$6="en juego",$L$6="hoy!"),1,0)</formula>
    </cfRule>
  </conditionalFormatting>
  <conditionalFormatting sqref="G13:G15">
    <cfRule type="expression" dxfId="200" priority="6" stopIfTrue="1">
      <formula>IF(OR($L$6="en juego",$L$6="hoy!"),1,0)</formula>
    </cfRule>
  </conditionalFormatting>
  <conditionalFormatting sqref="G13:G15">
    <cfRule type="expression" dxfId="199" priority="5" stopIfTrue="1">
      <formula>IF(OR($L$8="en juego",$L$8="hoy!"),1,0)</formula>
    </cfRule>
  </conditionalFormatting>
  <conditionalFormatting sqref="N13">
    <cfRule type="expression" dxfId="198" priority="4" stopIfTrue="1">
      <formula>IF(OR($L$8="en juego",$L$8="hoy!"),1,0)</formula>
    </cfRule>
  </conditionalFormatting>
  <conditionalFormatting sqref="N14:N15">
    <cfRule type="expression" dxfId="197" priority="3" stopIfTrue="1">
      <formula>IF(OR($L$8="en juego",$L$8="hoy!"),1,0)</formula>
    </cfRule>
  </conditionalFormatting>
  <conditionalFormatting sqref="G22:O22">
    <cfRule type="expression" dxfId="196" priority="2" stopIfTrue="1">
      <formula>IF(AND($H$20=3,$H$21=3,$H$22=3,$H$23=3),1,0)</formula>
    </cfRule>
  </conditionalFormatting>
  <conditionalFormatting sqref="F20:F23">
    <cfRule type="expression" dxfId="195" priority="1" stopIfTrue="1">
      <formula>IF(AND($H$20=3,$H$21=3,$H$22=3,#REF!=3),1,0)</formula>
    </cfRule>
  </conditionalFormatting>
  <dataValidations count="1">
    <dataValidation type="whole" allowBlank="1" showErrorMessage="1" errorTitle="Dato no válido" error="Ingrese sólo un número entero_x000a_entre 0 y 99." sqref="C6:C15 E6:E15">
      <formula1>0</formula1>
      <formula2>99</formula2>
    </dataValidation>
  </dataValidations>
  <pageMargins left="0.75" right="0.75" top="1" bottom="1" header="0" footer="0"/>
  <pageSetup paperSize="9" scale="89" orientation="portrait" horizontalDpi="300" verticalDpi="300" r:id="rId1"/>
  <headerFooter alignWithMargins="0"/>
  <ignoredErrors>
    <ignoredError sqref="B12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showGridLines="0" showOutlineSymbols="0" topLeftCell="A13" workbookViewId="0">
      <selection activeCell="C56" sqref="C56"/>
    </sheetView>
  </sheetViews>
  <sheetFormatPr baseColWidth="10" defaultColWidth="9.140625" defaultRowHeight="12.75" x14ac:dyDescent="0.2"/>
  <cols>
    <col min="1" max="1" width="26.28515625" style="116" customWidth="1"/>
    <col min="2" max="2" width="29" style="116" bestFit="1" customWidth="1"/>
    <col min="3" max="8" width="8.7109375" style="116" customWidth="1"/>
    <col min="9" max="9" width="15.7109375" style="116" customWidth="1"/>
    <col min="10" max="10" width="8.7109375" style="116" customWidth="1"/>
    <col min="11" max="11" width="5.7109375" style="116" customWidth="1"/>
    <col min="12" max="13" width="26.28515625" style="116" customWidth="1"/>
    <col min="14" max="14" width="5.7109375" style="116" customWidth="1"/>
    <col min="15" max="15" width="7.7109375" style="116" customWidth="1"/>
    <col min="16" max="16384" width="9.140625" style="116"/>
  </cols>
  <sheetData>
    <row r="1" spans="1:15" s="174" customFormat="1" ht="35.1" customHeight="1" x14ac:dyDescent="0.2">
      <c r="A1" s="515" t="s">
        <v>240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173"/>
    </row>
    <row r="2" spans="1:15" s="174" customFormat="1" ht="35.1" customHeight="1" x14ac:dyDescent="0.2">
      <c r="A2" s="516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173"/>
    </row>
    <row r="3" spans="1:15" ht="21" customHeight="1" thickBot="1" x14ac:dyDescent="0.25">
      <c r="B3" s="323"/>
      <c r="G3" s="156"/>
      <c r="H3" s="157"/>
      <c r="M3" s="158"/>
    </row>
    <row r="4" spans="1:15" ht="13.5" thickBot="1" x14ac:dyDescent="0.25">
      <c r="B4" s="602" t="s">
        <v>26</v>
      </c>
      <c r="C4" s="603"/>
      <c r="D4" s="603"/>
      <c r="E4" s="603"/>
      <c r="F4" s="603"/>
      <c r="G4" s="603"/>
      <c r="H4" s="603"/>
      <c r="I4" s="603"/>
      <c r="J4" s="604"/>
    </row>
    <row r="5" spans="1:15" ht="14.25" thickTop="1" thickBot="1" x14ac:dyDescent="0.25">
      <c r="B5" s="328"/>
      <c r="C5" s="329" t="s">
        <v>27</v>
      </c>
      <c r="D5" s="329" t="s">
        <v>28</v>
      </c>
      <c r="E5" s="329" t="s">
        <v>29</v>
      </c>
      <c r="F5" s="329" t="s">
        <v>30</v>
      </c>
      <c r="G5" s="329" t="s">
        <v>31</v>
      </c>
      <c r="H5" s="329" t="s">
        <v>32</v>
      </c>
      <c r="I5" s="329" t="s">
        <v>33</v>
      </c>
      <c r="J5" s="330" t="s">
        <v>34</v>
      </c>
    </row>
    <row r="6" spans="1:15" ht="17.850000000000001" customHeight="1" thickTop="1" thickBot="1" x14ac:dyDescent="0.25">
      <c r="A6" s="324">
        <v>1</v>
      </c>
      <c r="B6" s="331" t="s">
        <v>149</v>
      </c>
      <c r="C6" s="332">
        <v>4</v>
      </c>
      <c r="D6" s="332">
        <v>4</v>
      </c>
      <c r="E6" s="332">
        <v>0</v>
      </c>
      <c r="F6" s="332">
        <v>0</v>
      </c>
      <c r="G6" s="332">
        <v>35</v>
      </c>
      <c r="H6" s="332">
        <v>7</v>
      </c>
      <c r="I6" s="332">
        <v>28</v>
      </c>
      <c r="J6" s="333">
        <v>12</v>
      </c>
      <c r="K6" s="168"/>
      <c r="N6" s="93"/>
    </row>
    <row r="7" spans="1:15" ht="17.850000000000001" customHeight="1" thickTop="1" thickBot="1" x14ac:dyDescent="0.25">
      <c r="A7" s="324">
        <v>2</v>
      </c>
      <c r="B7" s="331" t="s">
        <v>177</v>
      </c>
      <c r="C7" s="332">
        <v>4</v>
      </c>
      <c r="D7" s="332">
        <v>4</v>
      </c>
      <c r="E7" s="332">
        <v>0</v>
      </c>
      <c r="F7" s="332">
        <v>0</v>
      </c>
      <c r="G7" s="332">
        <v>33</v>
      </c>
      <c r="H7" s="332">
        <v>15</v>
      </c>
      <c r="I7" s="332">
        <v>18</v>
      </c>
      <c r="J7" s="333">
        <v>12</v>
      </c>
      <c r="K7" s="168"/>
      <c r="N7" s="93"/>
    </row>
    <row r="8" spans="1:15" ht="17.850000000000001" customHeight="1" thickTop="1" thickBot="1" x14ac:dyDescent="0.25">
      <c r="A8" s="324">
        <v>3</v>
      </c>
      <c r="B8" s="331" t="s">
        <v>144</v>
      </c>
      <c r="C8" s="332">
        <v>4</v>
      </c>
      <c r="D8" s="332">
        <v>4</v>
      </c>
      <c r="E8" s="332">
        <v>0</v>
      </c>
      <c r="F8" s="332">
        <v>0</v>
      </c>
      <c r="G8" s="332">
        <v>15</v>
      </c>
      <c r="H8" s="332">
        <v>4</v>
      </c>
      <c r="I8" s="332">
        <v>11</v>
      </c>
      <c r="J8" s="333">
        <v>12</v>
      </c>
      <c r="K8" s="93"/>
      <c r="N8" s="93"/>
    </row>
    <row r="9" spans="1:15" ht="17.850000000000001" customHeight="1" thickTop="1" thickBot="1" x14ac:dyDescent="0.25">
      <c r="A9" s="321">
        <v>4</v>
      </c>
      <c r="B9" s="331" t="s">
        <v>169</v>
      </c>
      <c r="C9" s="332">
        <v>4</v>
      </c>
      <c r="D9" s="332">
        <v>3</v>
      </c>
      <c r="E9" s="332">
        <v>1</v>
      </c>
      <c r="F9" s="332">
        <v>0</v>
      </c>
      <c r="G9" s="332">
        <v>14</v>
      </c>
      <c r="H9" s="332">
        <v>6</v>
      </c>
      <c r="I9" s="332">
        <v>8</v>
      </c>
      <c r="J9" s="333">
        <v>11</v>
      </c>
      <c r="K9" s="93"/>
      <c r="N9" s="93"/>
    </row>
    <row r="10" spans="1:15" ht="17.850000000000001" customHeight="1" thickTop="1" thickBot="1" x14ac:dyDescent="0.25">
      <c r="A10" s="324">
        <v>5</v>
      </c>
      <c r="B10" s="331" t="s">
        <v>153</v>
      </c>
      <c r="C10" s="332">
        <v>4</v>
      </c>
      <c r="D10" s="332">
        <v>3</v>
      </c>
      <c r="E10" s="332">
        <v>0</v>
      </c>
      <c r="F10" s="332">
        <v>0</v>
      </c>
      <c r="G10" s="332">
        <v>22</v>
      </c>
      <c r="H10" s="332">
        <v>8</v>
      </c>
      <c r="I10" s="332">
        <v>14</v>
      </c>
      <c r="J10" s="333">
        <v>10</v>
      </c>
    </row>
    <row r="11" spans="1:15" ht="16.5" thickTop="1" thickBot="1" x14ac:dyDescent="0.25">
      <c r="A11" s="324">
        <v>6</v>
      </c>
      <c r="B11" s="331" t="s">
        <v>161</v>
      </c>
      <c r="C11" s="332">
        <v>4</v>
      </c>
      <c r="D11" s="332">
        <v>3</v>
      </c>
      <c r="E11" s="332">
        <v>0</v>
      </c>
      <c r="F11" s="332">
        <v>1</v>
      </c>
      <c r="G11" s="332">
        <v>27</v>
      </c>
      <c r="H11" s="332">
        <v>14</v>
      </c>
      <c r="I11" s="332">
        <v>13</v>
      </c>
      <c r="J11" s="333">
        <v>10</v>
      </c>
    </row>
    <row r="12" spans="1:15" ht="16.5" thickTop="1" thickBot="1" x14ac:dyDescent="0.25">
      <c r="A12" s="324">
        <v>7</v>
      </c>
      <c r="B12" s="331" t="s">
        <v>138</v>
      </c>
      <c r="C12" s="332">
        <v>4</v>
      </c>
      <c r="D12" s="332">
        <v>2</v>
      </c>
      <c r="E12" s="332">
        <v>2</v>
      </c>
      <c r="F12" s="332">
        <v>0</v>
      </c>
      <c r="G12" s="332">
        <v>31</v>
      </c>
      <c r="H12" s="332">
        <v>19</v>
      </c>
      <c r="I12" s="332">
        <v>12</v>
      </c>
      <c r="J12" s="333">
        <v>10</v>
      </c>
    </row>
    <row r="13" spans="1:15" ht="16.5" thickTop="1" thickBot="1" x14ac:dyDescent="0.25">
      <c r="A13" s="321">
        <v>8</v>
      </c>
      <c r="B13" s="331" t="s">
        <v>146</v>
      </c>
      <c r="C13" s="332">
        <v>4</v>
      </c>
      <c r="D13" s="332">
        <v>3</v>
      </c>
      <c r="E13" s="332">
        <v>0</v>
      </c>
      <c r="F13" s="332">
        <v>1</v>
      </c>
      <c r="G13" s="332">
        <v>26</v>
      </c>
      <c r="H13" s="332">
        <v>15</v>
      </c>
      <c r="I13" s="332">
        <v>11</v>
      </c>
      <c r="J13" s="333">
        <v>10</v>
      </c>
      <c r="K13" s="172"/>
    </row>
    <row r="14" spans="1:15" ht="12.75" hidden="1" customHeight="1" x14ac:dyDescent="0.2">
      <c r="A14" s="325">
        <v>9</v>
      </c>
      <c r="B14" s="331" t="s">
        <v>140</v>
      </c>
      <c r="C14" s="332">
        <v>4</v>
      </c>
      <c r="D14" s="332">
        <v>2</v>
      </c>
      <c r="E14" s="332">
        <v>2</v>
      </c>
      <c r="F14" s="332">
        <v>0</v>
      </c>
      <c r="G14" s="332">
        <v>24</v>
      </c>
      <c r="H14" s="332">
        <v>14</v>
      </c>
      <c r="I14" s="332">
        <v>10</v>
      </c>
      <c r="J14" s="333">
        <v>10</v>
      </c>
    </row>
    <row r="15" spans="1:15" ht="12.75" hidden="1" customHeight="1" x14ac:dyDescent="0.2">
      <c r="A15" s="326">
        <v>10</v>
      </c>
      <c r="B15" s="331" t="s">
        <v>165</v>
      </c>
      <c r="C15" s="332">
        <v>4</v>
      </c>
      <c r="D15" s="332">
        <v>3</v>
      </c>
      <c r="E15" s="332">
        <v>0</v>
      </c>
      <c r="F15" s="332">
        <v>1</v>
      </c>
      <c r="G15" s="332">
        <v>20</v>
      </c>
      <c r="H15" s="332">
        <v>10</v>
      </c>
      <c r="I15" s="332">
        <v>10</v>
      </c>
      <c r="J15" s="333">
        <v>10</v>
      </c>
    </row>
    <row r="16" spans="1:15" ht="16.5" thickTop="1" thickBot="1" x14ac:dyDescent="0.25">
      <c r="A16" s="324">
        <v>11</v>
      </c>
      <c r="B16" s="331" t="s">
        <v>125</v>
      </c>
      <c r="C16" s="332">
        <v>4</v>
      </c>
      <c r="D16" s="332">
        <v>3</v>
      </c>
      <c r="E16" s="332">
        <v>0</v>
      </c>
      <c r="F16" s="332">
        <v>1</v>
      </c>
      <c r="G16" s="332">
        <v>24</v>
      </c>
      <c r="H16" s="332">
        <v>15</v>
      </c>
      <c r="I16" s="332">
        <v>9</v>
      </c>
      <c r="J16" s="333">
        <v>10</v>
      </c>
    </row>
    <row r="17" spans="1:10" ht="16.5" thickTop="1" thickBot="1" x14ac:dyDescent="0.25">
      <c r="A17" s="321">
        <v>12</v>
      </c>
      <c r="B17" s="331" t="s">
        <v>152</v>
      </c>
      <c r="C17" s="332">
        <v>4</v>
      </c>
      <c r="D17" s="332">
        <v>3</v>
      </c>
      <c r="E17" s="332">
        <v>0</v>
      </c>
      <c r="F17" s="332">
        <v>1</v>
      </c>
      <c r="G17" s="332">
        <v>23</v>
      </c>
      <c r="H17" s="332">
        <v>14</v>
      </c>
      <c r="I17" s="332">
        <v>9</v>
      </c>
      <c r="J17" s="333">
        <v>10</v>
      </c>
    </row>
    <row r="18" spans="1:10" ht="16.5" thickTop="1" thickBot="1" x14ac:dyDescent="0.25">
      <c r="A18" s="324">
        <v>13</v>
      </c>
      <c r="B18" s="331" t="s">
        <v>168</v>
      </c>
      <c r="C18" s="332">
        <v>4</v>
      </c>
      <c r="D18" s="332">
        <v>3</v>
      </c>
      <c r="E18" s="332">
        <v>0</v>
      </c>
      <c r="F18" s="332">
        <v>1</v>
      </c>
      <c r="G18" s="332">
        <v>20</v>
      </c>
      <c r="H18" s="332">
        <v>11</v>
      </c>
      <c r="I18" s="332">
        <v>9</v>
      </c>
      <c r="J18" s="333">
        <v>10</v>
      </c>
    </row>
    <row r="19" spans="1:10" ht="16.5" thickTop="1" thickBot="1" x14ac:dyDescent="0.25">
      <c r="A19" s="324">
        <v>14</v>
      </c>
      <c r="B19" s="331" t="s">
        <v>135</v>
      </c>
      <c r="C19" s="332">
        <v>4</v>
      </c>
      <c r="D19" s="332">
        <v>3</v>
      </c>
      <c r="E19" s="332">
        <v>0</v>
      </c>
      <c r="F19" s="332">
        <v>1</v>
      </c>
      <c r="G19" s="332">
        <v>21</v>
      </c>
      <c r="H19" s="332">
        <v>13</v>
      </c>
      <c r="I19" s="332">
        <v>8</v>
      </c>
      <c r="J19" s="333">
        <v>10</v>
      </c>
    </row>
    <row r="20" spans="1:10" ht="16.5" thickTop="1" thickBot="1" x14ac:dyDescent="0.25">
      <c r="A20" s="324">
        <v>15</v>
      </c>
      <c r="B20" s="331" t="s">
        <v>158</v>
      </c>
      <c r="C20" s="332">
        <v>4</v>
      </c>
      <c r="D20" s="332">
        <v>3</v>
      </c>
      <c r="E20" s="332">
        <v>0</v>
      </c>
      <c r="F20" s="332">
        <v>1</v>
      </c>
      <c r="G20" s="332">
        <v>19</v>
      </c>
      <c r="H20" s="332">
        <v>12</v>
      </c>
      <c r="I20" s="332">
        <v>7</v>
      </c>
      <c r="J20" s="333">
        <v>10</v>
      </c>
    </row>
    <row r="21" spans="1:10" ht="16.5" thickTop="1" thickBot="1" x14ac:dyDescent="0.25">
      <c r="A21" s="321">
        <v>16</v>
      </c>
      <c r="B21" s="331" t="s">
        <v>176</v>
      </c>
      <c r="C21" s="332">
        <v>4</v>
      </c>
      <c r="D21" s="332">
        <v>3</v>
      </c>
      <c r="E21" s="332">
        <v>0</v>
      </c>
      <c r="F21" s="332">
        <v>1</v>
      </c>
      <c r="G21" s="332">
        <v>12</v>
      </c>
      <c r="H21" s="332">
        <v>6</v>
      </c>
      <c r="I21" s="332">
        <v>6</v>
      </c>
      <c r="J21" s="333">
        <v>10</v>
      </c>
    </row>
    <row r="22" spans="1:10" ht="16.5" thickTop="1" thickBot="1" x14ac:dyDescent="0.25">
      <c r="A22" s="324">
        <v>17</v>
      </c>
      <c r="B22" s="331" t="s">
        <v>159</v>
      </c>
      <c r="C22" s="332">
        <v>4</v>
      </c>
      <c r="D22" s="332">
        <v>3</v>
      </c>
      <c r="E22" s="332">
        <v>0</v>
      </c>
      <c r="F22" s="332">
        <v>1</v>
      </c>
      <c r="G22" s="332">
        <v>17</v>
      </c>
      <c r="H22" s="332">
        <v>12</v>
      </c>
      <c r="I22" s="332">
        <v>5</v>
      </c>
      <c r="J22" s="333">
        <v>10</v>
      </c>
    </row>
    <row r="23" spans="1:10" ht="16.5" thickTop="1" thickBot="1" x14ac:dyDescent="0.25">
      <c r="A23" s="324">
        <v>18</v>
      </c>
      <c r="B23" s="331" t="s">
        <v>156</v>
      </c>
      <c r="C23" s="332">
        <v>4</v>
      </c>
      <c r="D23" s="332">
        <v>3</v>
      </c>
      <c r="E23" s="332">
        <v>0</v>
      </c>
      <c r="F23" s="332">
        <v>1</v>
      </c>
      <c r="G23" s="332">
        <v>18</v>
      </c>
      <c r="H23" s="332">
        <v>18</v>
      </c>
      <c r="I23" s="332">
        <v>0</v>
      </c>
      <c r="J23" s="333">
        <v>10</v>
      </c>
    </row>
    <row r="24" spans="1:10" ht="16.5" thickTop="1" thickBot="1" x14ac:dyDescent="0.25">
      <c r="A24" s="324">
        <v>19</v>
      </c>
      <c r="B24" s="331" t="s">
        <v>150</v>
      </c>
      <c r="C24" s="332">
        <v>4</v>
      </c>
      <c r="D24" s="332">
        <v>3</v>
      </c>
      <c r="E24" s="332">
        <v>0</v>
      </c>
      <c r="F24" s="332">
        <v>1</v>
      </c>
      <c r="G24" s="332">
        <v>13</v>
      </c>
      <c r="H24" s="332">
        <v>13</v>
      </c>
      <c r="I24" s="332">
        <v>0</v>
      </c>
      <c r="J24" s="333">
        <v>10</v>
      </c>
    </row>
    <row r="25" spans="1:10" ht="16.5" thickTop="1" thickBot="1" x14ac:dyDescent="0.25">
      <c r="A25" s="321">
        <v>20</v>
      </c>
      <c r="B25" s="331" t="s">
        <v>137</v>
      </c>
      <c r="C25" s="332">
        <v>4</v>
      </c>
      <c r="D25" s="332">
        <v>2</v>
      </c>
      <c r="E25" s="332">
        <v>1</v>
      </c>
      <c r="F25" s="332">
        <v>1</v>
      </c>
      <c r="G25" s="332">
        <v>21</v>
      </c>
      <c r="H25" s="332">
        <v>15</v>
      </c>
      <c r="I25" s="332">
        <v>6</v>
      </c>
      <c r="J25" s="333">
        <v>9</v>
      </c>
    </row>
    <row r="26" spans="1:10" ht="16.5" thickTop="1" thickBot="1" x14ac:dyDescent="0.25">
      <c r="A26" s="324">
        <v>21</v>
      </c>
      <c r="B26" s="331" t="s">
        <v>172</v>
      </c>
      <c r="C26" s="332">
        <v>4</v>
      </c>
      <c r="D26" s="332">
        <v>3</v>
      </c>
      <c r="E26" s="332">
        <v>0</v>
      </c>
      <c r="F26" s="332">
        <v>1</v>
      </c>
      <c r="G26" s="332">
        <v>8</v>
      </c>
      <c r="H26" s="332">
        <v>4</v>
      </c>
      <c r="I26" s="332">
        <v>4</v>
      </c>
      <c r="J26" s="333">
        <v>9</v>
      </c>
    </row>
    <row r="27" spans="1:10" ht="16.5" thickTop="1" thickBot="1" x14ac:dyDescent="0.25">
      <c r="A27" s="324">
        <v>22</v>
      </c>
      <c r="B27" s="331" t="s">
        <v>171</v>
      </c>
      <c r="C27" s="332">
        <v>4</v>
      </c>
      <c r="D27" s="332">
        <v>2</v>
      </c>
      <c r="E27" s="332">
        <v>1</v>
      </c>
      <c r="F27" s="332">
        <v>1</v>
      </c>
      <c r="G27" s="332">
        <v>22</v>
      </c>
      <c r="H27" s="332">
        <v>21</v>
      </c>
      <c r="I27" s="332">
        <v>1</v>
      </c>
      <c r="J27" s="333">
        <v>9</v>
      </c>
    </row>
    <row r="28" spans="1:10" ht="16.5" thickTop="1" thickBot="1" x14ac:dyDescent="0.25">
      <c r="A28" s="324">
        <v>23</v>
      </c>
      <c r="B28" s="331" t="s">
        <v>162</v>
      </c>
      <c r="C28" s="332">
        <v>4</v>
      </c>
      <c r="D28" s="332">
        <v>2</v>
      </c>
      <c r="E28" s="332">
        <v>1</v>
      </c>
      <c r="F28" s="332">
        <v>1</v>
      </c>
      <c r="G28" s="332">
        <v>19</v>
      </c>
      <c r="H28" s="332">
        <v>20</v>
      </c>
      <c r="I28" s="332">
        <v>-1</v>
      </c>
      <c r="J28" s="333">
        <v>9</v>
      </c>
    </row>
    <row r="29" spans="1:10" ht="16.5" thickTop="1" thickBot="1" x14ac:dyDescent="0.25">
      <c r="A29" s="321">
        <v>24</v>
      </c>
      <c r="B29" s="331" t="s">
        <v>133</v>
      </c>
      <c r="C29" s="332">
        <v>4</v>
      </c>
      <c r="D29" s="332">
        <v>2</v>
      </c>
      <c r="E29" s="332">
        <v>0</v>
      </c>
      <c r="F29" s="332">
        <v>2</v>
      </c>
      <c r="G29" s="332">
        <v>19</v>
      </c>
      <c r="H29" s="332">
        <v>22</v>
      </c>
      <c r="I29" s="332">
        <v>-3</v>
      </c>
      <c r="J29" s="333">
        <v>8</v>
      </c>
    </row>
    <row r="30" spans="1:10" ht="16.5" thickTop="1" thickBot="1" x14ac:dyDescent="0.25">
      <c r="A30" s="324">
        <v>25</v>
      </c>
      <c r="B30" s="331" t="s">
        <v>128</v>
      </c>
      <c r="C30" s="332">
        <v>4</v>
      </c>
      <c r="D30" s="332">
        <v>2</v>
      </c>
      <c r="E30" s="332">
        <v>1</v>
      </c>
      <c r="F30" s="332">
        <v>1</v>
      </c>
      <c r="G30" s="332">
        <v>18</v>
      </c>
      <c r="H30" s="332">
        <v>21</v>
      </c>
      <c r="I30" s="332">
        <v>-3</v>
      </c>
      <c r="J30" s="333">
        <v>9</v>
      </c>
    </row>
    <row r="31" spans="1:10" ht="16.5" thickTop="1" thickBot="1" x14ac:dyDescent="0.25">
      <c r="A31" s="324">
        <v>26</v>
      </c>
      <c r="B31" s="331" t="s">
        <v>173</v>
      </c>
      <c r="C31" s="332">
        <v>4</v>
      </c>
      <c r="D31" s="332">
        <v>2</v>
      </c>
      <c r="E31" s="332">
        <v>0</v>
      </c>
      <c r="F31" s="332">
        <v>2</v>
      </c>
      <c r="G31" s="332">
        <v>20</v>
      </c>
      <c r="H31" s="332">
        <v>13</v>
      </c>
      <c r="I31" s="332">
        <v>7</v>
      </c>
      <c r="J31" s="333">
        <v>8</v>
      </c>
    </row>
    <row r="32" spans="1:10" ht="16.5" thickTop="1" thickBot="1" x14ac:dyDescent="0.25">
      <c r="A32" s="324">
        <v>27</v>
      </c>
      <c r="B32" s="331" t="s">
        <v>164</v>
      </c>
      <c r="C32" s="332">
        <v>4</v>
      </c>
      <c r="D32" s="332">
        <v>2</v>
      </c>
      <c r="E32" s="332">
        <v>0</v>
      </c>
      <c r="F32" s="332">
        <v>2</v>
      </c>
      <c r="G32" s="332">
        <v>20</v>
      </c>
      <c r="H32" s="332">
        <v>16</v>
      </c>
      <c r="I32" s="332">
        <v>4</v>
      </c>
      <c r="J32" s="333">
        <v>8</v>
      </c>
    </row>
    <row r="33" spans="1:10" ht="16.5" thickTop="1" thickBot="1" x14ac:dyDescent="0.25">
      <c r="A33" s="321">
        <v>28</v>
      </c>
      <c r="B33" s="331" t="s">
        <v>145</v>
      </c>
      <c r="C33" s="332">
        <v>4</v>
      </c>
      <c r="D33" s="332">
        <v>2</v>
      </c>
      <c r="E33" s="332">
        <v>0</v>
      </c>
      <c r="F33" s="332">
        <v>2</v>
      </c>
      <c r="G33" s="332">
        <v>16</v>
      </c>
      <c r="H33" s="332">
        <v>16</v>
      </c>
      <c r="I33" s="332">
        <v>0</v>
      </c>
      <c r="J33" s="333">
        <v>8</v>
      </c>
    </row>
    <row r="34" spans="1:10" ht="16.5" thickTop="1" thickBot="1" x14ac:dyDescent="0.25">
      <c r="A34" s="324">
        <v>29</v>
      </c>
      <c r="B34" s="331" t="s">
        <v>127</v>
      </c>
      <c r="C34" s="332">
        <v>4</v>
      </c>
      <c r="D34" s="332">
        <v>2</v>
      </c>
      <c r="E34" s="332">
        <v>0</v>
      </c>
      <c r="F34" s="332">
        <v>2</v>
      </c>
      <c r="G34" s="332">
        <v>16</v>
      </c>
      <c r="H34" s="332">
        <v>17</v>
      </c>
      <c r="I34" s="332">
        <v>-1</v>
      </c>
      <c r="J34" s="333">
        <v>8</v>
      </c>
    </row>
    <row r="35" spans="1:10" ht="16.5" thickTop="1" thickBot="1" x14ac:dyDescent="0.25">
      <c r="A35" s="324">
        <v>30</v>
      </c>
      <c r="B35" s="331" t="s">
        <v>166</v>
      </c>
      <c r="C35" s="332">
        <v>4</v>
      </c>
      <c r="D35" s="332">
        <v>2</v>
      </c>
      <c r="E35" s="332">
        <v>0</v>
      </c>
      <c r="F35" s="332">
        <v>2</v>
      </c>
      <c r="G35" s="332">
        <v>18</v>
      </c>
      <c r="H35" s="332">
        <v>22</v>
      </c>
      <c r="I35" s="332">
        <v>-4</v>
      </c>
      <c r="J35" s="333">
        <v>8</v>
      </c>
    </row>
    <row r="36" spans="1:10" ht="16.5" thickTop="1" thickBot="1" x14ac:dyDescent="0.25">
      <c r="A36" s="324">
        <v>31</v>
      </c>
      <c r="B36" s="331" t="s">
        <v>174</v>
      </c>
      <c r="C36" s="332">
        <v>4</v>
      </c>
      <c r="D36" s="332">
        <v>2</v>
      </c>
      <c r="E36" s="332">
        <v>0</v>
      </c>
      <c r="F36" s="332">
        <v>2</v>
      </c>
      <c r="G36" s="332">
        <v>10</v>
      </c>
      <c r="H36" s="332">
        <v>17</v>
      </c>
      <c r="I36" s="332">
        <v>-7</v>
      </c>
      <c r="J36" s="333">
        <v>8</v>
      </c>
    </row>
    <row r="37" spans="1:10" ht="16.5" thickTop="1" thickBot="1" x14ac:dyDescent="0.25">
      <c r="A37" s="327">
        <v>32</v>
      </c>
      <c r="B37" s="331" t="s">
        <v>151</v>
      </c>
      <c r="C37" s="332">
        <v>4</v>
      </c>
      <c r="D37" s="332">
        <v>2</v>
      </c>
      <c r="E37" s="332">
        <v>0</v>
      </c>
      <c r="F37" s="332">
        <v>2</v>
      </c>
      <c r="G37" s="332">
        <v>12</v>
      </c>
      <c r="H37" s="332">
        <v>16</v>
      </c>
      <c r="I37" s="332">
        <v>-4</v>
      </c>
      <c r="J37" s="333">
        <v>7</v>
      </c>
    </row>
    <row r="38" spans="1:10" ht="15.75" thickTop="1" x14ac:dyDescent="0.2">
      <c r="A38" s="324">
        <v>33</v>
      </c>
      <c r="B38" s="334" t="s">
        <v>126</v>
      </c>
      <c r="C38" s="335">
        <v>4</v>
      </c>
      <c r="D38" s="335">
        <v>1</v>
      </c>
      <c r="E38" s="335">
        <v>1</v>
      </c>
      <c r="F38" s="335">
        <v>2</v>
      </c>
      <c r="G38" s="335">
        <v>15</v>
      </c>
      <c r="H38" s="335">
        <v>20</v>
      </c>
      <c r="I38" s="335">
        <v>-5</v>
      </c>
      <c r="J38" s="335">
        <v>7</v>
      </c>
    </row>
    <row r="39" spans="1:10" ht="15" x14ac:dyDescent="0.2">
      <c r="A39" s="324">
        <v>34</v>
      </c>
      <c r="B39" s="336" t="s">
        <v>142</v>
      </c>
      <c r="C39" s="322">
        <v>4</v>
      </c>
      <c r="D39" s="322">
        <v>1</v>
      </c>
      <c r="E39" s="322">
        <v>0</v>
      </c>
      <c r="F39" s="322">
        <v>3</v>
      </c>
      <c r="G39" s="322">
        <v>23</v>
      </c>
      <c r="H39" s="322">
        <v>21</v>
      </c>
      <c r="I39" s="322">
        <v>2</v>
      </c>
      <c r="J39" s="322">
        <v>6</v>
      </c>
    </row>
    <row r="40" spans="1:10" ht="15" x14ac:dyDescent="0.2">
      <c r="A40" s="324">
        <v>35</v>
      </c>
      <c r="B40" s="336" t="s">
        <v>124</v>
      </c>
      <c r="C40" s="322">
        <v>4</v>
      </c>
      <c r="D40" s="322">
        <v>1</v>
      </c>
      <c r="E40" s="322">
        <v>0</v>
      </c>
      <c r="F40" s="322">
        <v>3</v>
      </c>
      <c r="G40" s="322">
        <v>20</v>
      </c>
      <c r="H40" s="322">
        <v>20</v>
      </c>
      <c r="I40" s="322">
        <v>0</v>
      </c>
      <c r="J40" s="322">
        <v>6</v>
      </c>
    </row>
    <row r="41" spans="1:10" ht="15" x14ac:dyDescent="0.2">
      <c r="A41" s="327">
        <v>36</v>
      </c>
      <c r="B41" s="336" t="s">
        <v>154</v>
      </c>
      <c r="C41" s="322">
        <v>4</v>
      </c>
      <c r="D41" s="322">
        <v>1</v>
      </c>
      <c r="E41" s="322">
        <v>0</v>
      </c>
      <c r="F41" s="322">
        <v>3</v>
      </c>
      <c r="G41" s="322">
        <v>13</v>
      </c>
      <c r="H41" s="322">
        <v>17</v>
      </c>
      <c r="I41" s="322">
        <v>-4</v>
      </c>
      <c r="J41" s="322">
        <v>6</v>
      </c>
    </row>
    <row r="42" spans="1:10" ht="15" x14ac:dyDescent="0.2">
      <c r="A42" s="324">
        <v>37</v>
      </c>
      <c r="B42" s="336" t="s">
        <v>139</v>
      </c>
      <c r="C42" s="322">
        <v>4</v>
      </c>
      <c r="D42" s="322">
        <v>0</v>
      </c>
      <c r="E42" s="322">
        <v>2</v>
      </c>
      <c r="F42" s="322">
        <v>2</v>
      </c>
      <c r="G42" s="322">
        <v>13</v>
      </c>
      <c r="H42" s="322">
        <v>19</v>
      </c>
      <c r="I42" s="322">
        <v>-6</v>
      </c>
      <c r="J42" s="322">
        <v>6</v>
      </c>
    </row>
    <row r="43" spans="1:10" ht="15" x14ac:dyDescent="0.2">
      <c r="A43" s="324">
        <v>38</v>
      </c>
      <c r="B43" s="336" t="s">
        <v>134</v>
      </c>
      <c r="C43" s="322">
        <v>4</v>
      </c>
      <c r="D43" s="322">
        <v>1</v>
      </c>
      <c r="E43" s="322">
        <v>0</v>
      </c>
      <c r="F43" s="322">
        <v>3</v>
      </c>
      <c r="G43" s="322">
        <v>10</v>
      </c>
      <c r="H43" s="322">
        <v>16</v>
      </c>
      <c r="I43" s="322">
        <v>-6</v>
      </c>
      <c r="J43" s="322">
        <v>6</v>
      </c>
    </row>
    <row r="44" spans="1:10" ht="15" x14ac:dyDescent="0.2">
      <c r="A44" s="324">
        <v>39</v>
      </c>
      <c r="B44" s="336" t="s">
        <v>170</v>
      </c>
      <c r="C44" s="322">
        <v>4</v>
      </c>
      <c r="D44" s="322">
        <v>1</v>
      </c>
      <c r="E44" s="322">
        <v>0</v>
      </c>
      <c r="F44" s="322">
        <v>3</v>
      </c>
      <c r="G44" s="322">
        <v>13</v>
      </c>
      <c r="H44" s="322">
        <v>20</v>
      </c>
      <c r="I44" s="322">
        <v>-7</v>
      </c>
      <c r="J44" s="322">
        <v>6</v>
      </c>
    </row>
    <row r="45" spans="1:10" ht="15" x14ac:dyDescent="0.2">
      <c r="A45" s="327">
        <v>40</v>
      </c>
      <c r="B45" s="336" t="s">
        <v>148</v>
      </c>
      <c r="C45" s="322">
        <v>4</v>
      </c>
      <c r="D45" s="322">
        <v>1</v>
      </c>
      <c r="E45" s="322">
        <v>0</v>
      </c>
      <c r="F45" s="322">
        <v>3</v>
      </c>
      <c r="G45" s="322">
        <v>17</v>
      </c>
      <c r="H45" s="322">
        <v>25</v>
      </c>
      <c r="I45" s="322">
        <v>-8</v>
      </c>
      <c r="J45" s="322">
        <v>6</v>
      </c>
    </row>
    <row r="46" spans="1:10" ht="15" x14ac:dyDescent="0.2">
      <c r="A46" s="324">
        <v>41</v>
      </c>
      <c r="B46" s="336" t="s">
        <v>157</v>
      </c>
      <c r="C46" s="322">
        <v>4</v>
      </c>
      <c r="D46" s="322">
        <v>1</v>
      </c>
      <c r="E46" s="322">
        <v>0</v>
      </c>
      <c r="F46" s="322">
        <v>3</v>
      </c>
      <c r="G46" s="322">
        <v>14</v>
      </c>
      <c r="H46" s="322">
        <v>27</v>
      </c>
      <c r="I46" s="322">
        <v>-13</v>
      </c>
      <c r="J46" s="322">
        <v>6</v>
      </c>
    </row>
    <row r="47" spans="1:10" ht="15" x14ac:dyDescent="0.2">
      <c r="A47" s="324">
        <v>42</v>
      </c>
      <c r="B47" s="336" t="s">
        <v>163</v>
      </c>
      <c r="C47" s="322">
        <v>4</v>
      </c>
      <c r="D47" s="322">
        <v>0</v>
      </c>
      <c r="E47" s="322">
        <v>1</v>
      </c>
      <c r="F47" s="322">
        <v>3</v>
      </c>
      <c r="G47" s="322">
        <v>11</v>
      </c>
      <c r="H47" s="322">
        <v>20</v>
      </c>
      <c r="I47" s="322">
        <v>-9</v>
      </c>
      <c r="J47" s="322">
        <v>5</v>
      </c>
    </row>
    <row r="48" spans="1:10" ht="15" x14ac:dyDescent="0.2">
      <c r="A48" s="324">
        <v>43</v>
      </c>
      <c r="B48" s="336" t="s">
        <v>141</v>
      </c>
      <c r="C48" s="322">
        <v>4</v>
      </c>
      <c r="D48" s="322">
        <v>0</v>
      </c>
      <c r="E48" s="322">
        <v>1</v>
      </c>
      <c r="F48" s="322">
        <v>3</v>
      </c>
      <c r="G48" s="322">
        <v>12</v>
      </c>
      <c r="H48" s="322">
        <v>34</v>
      </c>
      <c r="I48" s="322">
        <v>-22</v>
      </c>
      <c r="J48" s="322">
        <v>5</v>
      </c>
    </row>
    <row r="49" spans="1:10" ht="15" x14ac:dyDescent="0.2">
      <c r="A49" s="327">
        <v>44</v>
      </c>
      <c r="B49" s="336" t="s">
        <v>155</v>
      </c>
      <c r="C49" s="322">
        <v>4</v>
      </c>
      <c r="D49" s="322">
        <v>0</v>
      </c>
      <c r="E49" s="322">
        <v>0</v>
      </c>
      <c r="F49" s="322">
        <v>2</v>
      </c>
      <c r="G49" s="322">
        <v>6</v>
      </c>
      <c r="H49" s="322">
        <v>13</v>
      </c>
      <c r="I49" s="322">
        <v>-7</v>
      </c>
      <c r="J49" s="322">
        <v>3</v>
      </c>
    </row>
    <row r="50" spans="1:10" ht="15" x14ac:dyDescent="0.2">
      <c r="A50" s="324">
        <v>45</v>
      </c>
      <c r="B50" s="336" t="s">
        <v>147</v>
      </c>
      <c r="C50" s="322">
        <v>4</v>
      </c>
      <c r="D50" s="322">
        <v>0</v>
      </c>
      <c r="E50" s="322">
        <v>0</v>
      </c>
      <c r="F50" s="322">
        <v>4</v>
      </c>
      <c r="G50" s="322">
        <v>11</v>
      </c>
      <c r="H50" s="322">
        <v>27</v>
      </c>
      <c r="I50" s="322">
        <v>-16</v>
      </c>
      <c r="J50" s="322">
        <v>3</v>
      </c>
    </row>
    <row r="51" spans="1:10" ht="15" x14ac:dyDescent="0.2">
      <c r="A51" s="324">
        <v>46</v>
      </c>
      <c r="B51" s="336" t="s">
        <v>175</v>
      </c>
      <c r="C51" s="322">
        <v>4</v>
      </c>
      <c r="D51" s="322">
        <v>0</v>
      </c>
      <c r="E51" s="322">
        <v>0</v>
      </c>
      <c r="F51" s="322">
        <v>4</v>
      </c>
      <c r="G51" s="322">
        <v>9</v>
      </c>
      <c r="H51" s="322">
        <v>19</v>
      </c>
      <c r="I51" s="322">
        <v>-10</v>
      </c>
      <c r="J51" s="322">
        <v>2</v>
      </c>
    </row>
    <row r="52" spans="1:10" ht="15" x14ac:dyDescent="0.2">
      <c r="A52" s="324">
        <v>47</v>
      </c>
      <c r="B52" s="336" t="s">
        <v>167</v>
      </c>
      <c r="C52" s="322">
        <v>4</v>
      </c>
      <c r="D52" s="322">
        <v>0</v>
      </c>
      <c r="E52" s="322">
        <v>0</v>
      </c>
      <c r="F52" s="322">
        <v>4</v>
      </c>
      <c r="G52" s="322">
        <v>7</v>
      </c>
      <c r="H52" s="322">
        <v>18</v>
      </c>
      <c r="I52" s="322">
        <v>-11</v>
      </c>
      <c r="J52" s="322">
        <v>2</v>
      </c>
    </row>
    <row r="53" spans="1:10" ht="15" x14ac:dyDescent="0.2">
      <c r="A53" s="327">
        <v>48</v>
      </c>
      <c r="B53" s="336" t="s">
        <v>143</v>
      </c>
      <c r="C53" s="322">
        <v>4</v>
      </c>
      <c r="D53" s="322">
        <v>0</v>
      </c>
      <c r="E53" s="322">
        <v>0</v>
      </c>
      <c r="F53" s="322">
        <v>4</v>
      </c>
      <c r="G53" s="322">
        <v>3</v>
      </c>
      <c r="H53" s="322">
        <v>27</v>
      </c>
      <c r="I53" s="322">
        <v>-24</v>
      </c>
      <c r="J53" s="322">
        <v>2</v>
      </c>
    </row>
    <row r="54" spans="1:10" ht="15" x14ac:dyDescent="0.2">
      <c r="A54" s="324">
        <v>49</v>
      </c>
      <c r="B54" s="336" t="s">
        <v>136</v>
      </c>
      <c r="C54" s="322">
        <v>4</v>
      </c>
      <c r="D54" s="322">
        <v>0</v>
      </c>
      <c r="E54" s="322">
        <v>0</v>
      </c>
      <c r="F54" s="322">
        <v>4</v>
      </c>
      <c r="G54" s="322">
        <v>3</v>
      </c>
      <c r="H54" s="322">
        <v>20</v>
      </c>
      <c r="I54" s="322">
        <v>-17</v>
      </c>
      <c r="J54" s="322">
        <v>1</v>
      </c>
    </row>
    <row r="55" spans="1:10" ht="15" x14ac:dyDescent="0.2">
      <c r="A55" s="324">
        <v>50</v>
      </c>
      <c r="B55" s="336" t="s">
        <v>160</v>
      </c>
      <c r="C55" s="322">
        <v>4</v>
      </c>
      <c r="D55" s="322">
        <v>0</v>
      </c>
      <c r="E55" s="322">
        <v>0</v>
      </c>
      <c r="F55" s="322">
        <v>4</v>
      </c>
      <c r="G55" s="322">
        <v>0</v>
      </c>
      <c r="H55" s="322">
        <v>12</v>
      </c>
      <c r="I55" s="322">
        <v>-12</v>
      </c>
      <c r="J55" s="322">
        <v>0</v>
      </c>
    </row>
  </sheetData>
  <dataConsolidate link="1"/>
  <mergeCells count="2">
    <mergeCell ref="B4:J4"/>
    <mergeCell ref="A1:N2"/>
  </mergeCells>
  <conditionalFormatting sqref="A6:A7 A54:A55 A10:A12 A14:A16 A18:A20 A22:A24 A26:A28 A30:A32 A34:A36 A38:A40 A42:A44 A46:A48 A50:A52">
    <cfRule type="expression" dxfId="194" priority="68" stopIfTrue="1">
      <formula>IF(AND($C$6=3,$C$7=3,$C$8=3,$C$9=3),1,0)</formula>
    </cfRule>
  </conditionalFormatting>
  <conditionalFormatting sqref="B6:J7 B9:J10 B14:J15 B19:J20 B24:J25 B29:J30 B34:J35 B39:J40 B44:J45 B49:J50 B54:J55">
    <cfRule type="expression" dxfId="193" priority="69" stopIfTrue="1">
      <formula>IF(AND($C$6=3,$C$7=3,$C$8=3,$C$9=3),1,0)</formula>
    </cfRule>
  </conditionalFormatting>
  <conditionalFormatting sqref="A8">
    <cfRule type="expression" dxfId="192" priority="54" stopIfTrue="1">
      <formula>IF(AND($C$6=3,$C$7=3,$C$8=3,$C$9=3),1,0)</formula>
    </cfRule>
  </conditionalFormatting>
  <conditionalFormatting sqref="B8:J8">
    <cfRule type="expression" dxfId="191" priority="21" stopIfTrue="1">
      <formula>IF(AND($C$6=3,$C$7=3,$C$8=3,$C$9=3),1,0)</formula>
    </cfRule>
  </conditionalFormatting>
  <conditionalFormatting sqref="B11:J12">
    <cfRule type="expression" dxfId="190" priority="20" stopIfTrue="1">
      <formula>IF(AND($C$6=3,$C$7=3,$C$8=3,$C$9=3),1,0)</formula>
    </cfRule>
  </conditionalFormatting>
  <conditionalFormatting sqref="B13:J13">
    <cfRule type="expression" dxfId="189" priority="19" stopIfTrue="1">
      <formula>IF(AND($C$6=3,$C$7=3,$C$8=3,$C$9=3),1,0)</formula>
    </cfRule>
  </conditionalFormatting>
  <conditionalFormatting sqref="B16:J17">
    <cfRule type="expression" dxfId="188" priority="16" stopIfTrue="1">
      <formula>IF(AND($C$6=3,$C$7=3,$C$8=3,$C$9=3),1,0)</formula>
    </cfRule>
  </conditionalFormatting>
  <conditionalFormatting sqref="B18:J18">
    <cfRule type="expression" dxfId="187" priority="15" stopIfTrue="1">
      <formula>IF(AND($C$6=3,$C$7=3,$C$8=3,$C$9=3),1,0)</formula>
    </cfRule>
  </conditionalFormatting>
  <conditionalFormatting sqref="B21:J22">
    <cfRule type="expression" dxfId="186" priority="14" stopIfTrue="1">
      <formula>IF(AND($C$6=3,$C$7=3,$C$8=3,$C$9=3),1,0)</formula>
    </cfRule>
  </conditionalFormatting>
  <conditionalFormatting sqref="B23:J23">
    <cfRule type="expression" dxfId="185" priority="13" stopIfTrue="1">
      <formula>IF(AND($C$6=3,$C$7=3,$C$8=3,$C$9=3),1,0)</formula>
    </cfRule>
  </conditionalFormatting>
  <conditionalFormatting sqref="B26:J27">
    <cfRule type="expression" dxfId="184" priority="12" stopIfTrue="1">
      <formula>IF(AND($C$6=3,$C$7=3,$C$8=3,$C$9=3),1,0)</formula>
    </cfRule>
  </conditionalFormatting>
  <conditionalFormatting sqref="B28:J28">
    <cfRule type="expression" dxfId="183" priority="11" stopIfTrue="1">
      <formula>IF(AND($C$6=3,$C$7=3,$C$8=3,$C$9=3),1,0)</formula>
    </cfRule>
  </conditionalFormatting>
  <conditionalFormatting sqref="B31:J32">
    <cfRule type="expression" dxfId="182" priority="10" stopIfTrue="1">
      <formula>IF(AND($C$6=3,$C$7=3,$C$8=3,$C$9=3),1,0)</formula>
    </cfRule>
  </conditionalFormatting>
  <conditionalFormatting sqref="B33:J33">
    <cfRule type="expression" dxfId="181" priority="9" stopIfTrue="1">
      <formula>IF(AND($C$6=3,$C$7=3,$C$8=3,$C$9=3),1,0)</formula>
    </cfRule>
  </conditionalFormatting>
  <conditionalFormatting sqref="B36:J37">
    <cfRule type="expression" dxfId="180" priority="8" stopIfTrue="1">
      <formula>IF(AND($C$6=3,$C$7=3,$C$8=3,$C$9=3),1,0)</formula>
    </cfRule>
  </conditionalFormatting>
  <conditionalFormatting sqref="B38:J38">
    <cfRule type="expression" dxfId="179" priority="7" stopIfTrue="1">
      <formula>IF(AND($C$6=3,$C$7=3,$C$8=3,$C$9=3),1,0)</formula>
    </cfRule>
  </conditionalFormatting>
  <conditionalFormatting sqref="B41:J42">
    <cfRule type="expression" dxfId="178" priority="6" stopIfTrue="1">
      <formula>IF(AND($C$6=3,$C$7=3,$C$8=3,$C$9=3),1,0)</formula>
    </cfRule>
  </conditionalFormatting>
  <conditionalFormatting sqref="B43:J43">
    <cfRule type="expression" dxfId="177" priority="5" stopIfTrue="1">
      <formula>IF(AND($C$6=3,$C$7=3,$C$8=3,$C$9=3),1,0)</formula>
    </cfRule>
  </conditionalFormatting>
  <conditionalFormatting sqref="B46:J47">
    <cfRule type="expression" dxfId="176" priority="4" stopIfTrue="1">
      <formula>IF(AND($C$6=3,$C$7=3,$C$8=3,$C$9=3),1,0)</formula>
    </cfRule>
  </conditionalFormatting>
  <conditionalFormatting sqref="B48:J48">
    <cfRule type="expression" dxfId="175" priority="3" stopIfTrue="1">
      <formula>IF(AND($C$6=3,$C$7=3,$C$8=3,$C$9=3),1,0)</formula>
    </cfRule>
  </conditionalFormatting>
  <conditionalFormatting sqref="B51:J52">
    <cfRule type="expression" dxfId="174" priority="2" stopIfTrue="1">
      <formula>IF(AND($C$6=3,$C$7=3,$C$8=3,$C$9=3),1,0)</formula>
    </cfRule>
  </conditionalFormatting>
  <conditionalFormatting sqref="B53:J53">
    <cfRule type="expression" dxfId="173" priority="1" stopIfTrue="1">
      <formula>IF(AND($C$6=3,$C$7=3,$C$8=3,$C$9=3),1,0)</formula>
    </cfRule>
  </conditionalFormatting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75"/>
  <sheetViews>
    <sheetView showGridLines="0" showOutlineSymbols="0" workbookViewId="0">
      <selection activeCell="C56" sqref="C56"/>
    </sheetView>
  </sheetViews>
  <sheetFormatPr baseColWidth="10" defaultRowHeight="12.75" x14ac:dyDescent="0.2"/>
  <cols>
    <col min="1" max="1" width="26.28515625" style="116" customWidth="1"/>
    <col min="2" max="2" width="8.7109375" style="116" bestFit="1" customWidth="1"/>
    <col min="3" max="3" width="24.140625" style="116" bestFit="1" customWidth="1"/>
    <col min="4" max="4" width="4.28515625" style="116" customWidth="1"/>
    <col min="5" max="5" width="4.5703125" style="116" bestFit="1" customWidth="1"/>
    <col min="6" max="6" width="4.5703125" style="116" customWidth="1"/>
    <col min="7" max="7" width="27.28515625" style="116" bestFit="1" customWidth="1"/>
    <col min="8" max="8" width="15.5703125" style="116" bestFit="1" customWidth="1"/>
    <col min="9" max="9" width="6.140625" style="116" bestFit="1" customWidth="1"/>
    <col min="10" max="10" width="8.7109375" style="116" customWidth="1"/>
    <col min="11" max="11" width="15.7109375" style="116" customWidth="1"/>
    <col min="12" max="12" width="8.7109375" style="116" customWidth="1"/>
    <col min="13" max="13" width="5.7109375" style="116" customWidth="1"/>
    <col min="14" max="15" width="26.28515625" style="116" customWidth="1"/>
    <col min="16" max="16" width="5.7109375" style="116" customWidth="1"/>
    <col min="17" max="17" width="7.7109375" style="116" customWidth="1"/>
    <col min="18" max="16384" width="11.42578125" style="116"/>
  </cols>
  <sheetData>
    <row r="1" spans="1:40" s="174" customFormat="1" ht="35.1" customHeight="1" x14ac:dyDescent="0.2">
      <c r="A1" s="606" t="s">
        <v>282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419"/>
      <c r="O1" s="419"/>
      <c r="P1" s="419"/>
      <c r="Q1" s="419"/>
      <c r="R1" s="349"/>
      <c r="S1" s="349"/>
      <c r="T1" s="349"/>
      <c r="U1" s="349"/>
      <c r="V1" s="340"/>
      <c r="W1" s="340"/>
      <c r="X1" s="350"/>
      <c r="Y1" s="350"/>
      <c r="Z1" s="350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</row>
    <row r="2" spans="1:40" s="174" customFormat="1" ht="35.1" customHeight="1" x14ac:dyDescent="0.2">
      <c r="A2" s="606"/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419"/>
      <c r="O2" s="419"/>
      <c r="P2" s="419"/>
      <c r="Q2" s="419"/>
      <c r="R2" s="349"/>
      <c r="S2" s="349"/>
      <c r="T2" s="349"/>
      <c r="U2" s="349"/>
      <c r="V2" s="340"/>
      <c r="W2" s="340"/>
      <c r="X2" s="350"/>
      <c r="Y2" s="350"/>
      <c r="Z2" s="350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</row>
    <row r="3" spans="1:40" ht="21" customHeight="1" x14ac:dyDescent="0.2">
      <c r="A3" s="354"/>
      <c r="B3" s="342"/>
      <c r="C3" s="342"/>
      <c r="D3" s="359"/>
      <c r="E3" s="342"/>
      <c r="F3" s="359"/>
      <c r="G3" s="343"/>
      <c r="H3" s="344"/>
      <c r="I3" s="342"/>
      <c r="J3" s="342"/>
      <c r="K3" s="342"/>
      <c r="L3" s="342"/>
      <c r="M3" s="342"/>
      <c r="N3" s="360"/>
      <c r="O3" s="360"/>
      <c r="P3" s="360"/>
      <c r="Q3" s="360"/>
      <c r="R3" s="360"/>
      <c r="S3" s="342"/>
      <c r="T3" s="342"/>
      <c r="U3" s="342"/>
      <c r="V3" s="342"/>
      <c r="W3" s="342"/>
      <c r="X3" s="342"/>
      <c r="Y3" s="342"/>
      <c r="Z3" s="342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  <c r="AN3" s="339"/>
    </row>
    <row r="4" spans="1:40" ht="13.5" x14ac:dyDescent="0.25">
      <c r="A4" s="354"/>
      <c r="B4" s="342"/>
      <c r="C4" s="342"/>
      <c r="D4" s="359"/>
      <c r="E4" s="342"/>
      <c r="F4" s="359"/>
      <c r="G4" s="346"/>
      <c r="H4" s="345"/>
      <c r="I4" s="342"/>
      <c r="J4" s="342"/>
      <c r="K4" s="342"/>
      <c r="L4" s="342"/>
      <c r="M4" s="342"/>
      <c r="N4" s="377"/>
      <c r="O4" s="378"/>
      <c r="P4" s="360"/>
      <c r="Q4" s="416"/>
      <c r="R4" s="360"/>
      <c r="S4" s="342"/>
      <c r="T4" s="342"/>
      <c r="U4" s="342"/>
      <c r="V4" s="342"/>
      <c r="W4" s="342"/>
      <c r="X4" s="342"/>
      <c r="Y4" s="342"/>
      <c r="Z4" s="342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</row>
    <row r="5" spans="1:40" ht="17.850000000000001" customHeight="1" x14ac:dyDescent="0.25">
      <c r="A5" s="355"/>
      <c r="B5" s="348" t="s">
        <v>281</v>
      </c>
      <c r="C5" s="367" t="s">
        <v>279</v>
      </c>
      <c r="D5" s="421"/>
      <c r="E5" s="413"/>
      <c r="F5" s="413"/>
      <c r="G5" s="367" t="s">
        <v>280</v>
      </c>
      <c r="H5" s="367" t="s">
        <v>117</v>
      </c>
      <c r="I5" s="610" t="s">
        <v>118</v>
      </c>
      <c r="J5" s="610"/>
      <c r="K5" s="347"/>
      <c r="L5" s="348"/>
      <c r="M5" s="343"/>
      <c r="N5" s="379"/>
      <c r="O5" s="360"/>
      <c r="P5" s="360"/>
      <c r="Q5" s="360"/>
      <c r="R5" s="360"/>
      <c r="S5" s="343"/>
      <c r="T5" s="343"/>
      <c r="U5" s="343"/>
      <c r="V5" s="343"/>
      <c r="W5" s="343"/>
      <c r="X5" s="343"/>
      <c r="Y5" s="343"/>
      <c r="Z5" s="343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</row>
    <row r="6" spans="1:40" ht="17.850000000000001" customHeight="1" thickBot="1" x14ac:dyDescent="0.25">
      <c r="A6" s="397"/>
      <c r="B6" s="404"/>
      <c r="C6" s="404"/>
      <c r="D6" s="404"/>
      <c r="E6" s="404"/>
      <c r="F6" s="404"/>
      <c r="G6" s="372"/>
      <c r="H6" s="372"/>
      <c r="I6" s="372"/>
      <c r="J6" s="372"/>
      <c r="K6" s="372"/>
      <c r="L6" s="372"/>
      <c r="M6" s="360"/>
      <c r="N6" s="360"/>
      <c r="O6" s="360"/>
      <c r="P6" s="360"/>
      <c r="Q6" s="360"/>
      <c r="R6" s="360"/>
      <c r="S6" s="342"/>
      <c r="T6" s="342"/>
      <c r="U6" s="342"/>
      <c r="V6" s="342"/>
      <c r="W6" s="342"/>
      <c r="X6" s="342"/>
      <c r="Y6" s="342"/>
      <c r="Z6" s="342"/>
      <c r="AA6" s="339"/>
      <c r="AB6" s="351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39"/>
    </row>
    <row r="7" spans="1:40" ht="17.850000000000001" customHeight="1" x14ac:dyDescent="0.25">
      <c r="A7" s="397"/>
      <c r="B7" s="415">
        <v>1</v>
      </c>
      <c r="C7" s="429" t="s">
        <v>149</v>
      </c>
      <c r="D7" s="430">
        <v>8</v>
      </c>
      <c r="E7" s="431" t="s">
        <v>275</v>
      </c>
      <c r="F7" s="431">
        <v>2</v>
      </c>
      <c r="G7" s="432" t="s">
        <v>151</v>
      </c>
      <c r="H7" s="414" t="s">
        <v>273</v>
      </c>
      <c r="I7" s="605">
        <v>0.54166666666666663</v>
      </c>
      <c r="J7" s="605"/>
      <c r="K7" s="372"/>
      <c r="L7" s="412"/>
      <c r="M7" s="360"/>
      <c r="N7" s="360"/>
      <c r="O7" s="360"/>
      <c r="P7" s="360"/>
      <c r="Q7" s="360"/>
      <c r="R7" s="360"/>
      <c r="S7" s="342"/>
      <c r="T7" s="342"/>
      <c r="U7" s="342"/>
      <c r="V7" s="342"/>
      <c r="W7" s="342"/>
      <c r="X7" s="342"/>
      <c r="Y7" s="342"/>
      <c r="Z7" s="342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39"/>
      <c r="AM7" s="339"/>
      <c r="AN7" s="339"/>
    </row>
    <row r="8" spans="1:40" ht="17.850000000000001" customHeight="1" x14ac:dyDescent="0.25">
      <c r="A8" s="397"/>
      <c r="B8" s="415">
        <v>2</v>
      </c>
      <c r="C8" s="433" t="s">
        <v>177</v>
      </c>
      <c r="D8" s="426">
        <v>13</v>
      </c>
      <c r="E8" s="427" t="s">
        <v>275</v>
      </c>
      <c r="F8" s="427">
        <v>2</v>
      </c>
      <c r="G8" s="434" t="s">
        <v>174</v>
      </c>
      <c r="H8" s="414" t="s">
        <v>274</v>
      </c>
      <c r="I8" s="605">
        <v>0.54166666666666663</v>
      </c>
      <c r="J8" s="605"/>
      <c r="K8" s="372"/>
      <c r="L8" s="372"/>
      <c r="M8" s="360"/>
      <c r="N8" s="360"/>
      <c r="O8" s="360"/>
      <c r="P8" s="360"/>
      <c r="Q8" s="360"/>
      <c r="R8" s="360"/>
      <c r="S8" s="342"/>
      <c r="T8" s="342"/>
      <c r="U8" s="342"/>
      <c r="V8" s="342"/>
      <c r="W8" s="342"/>
      <c r="X8" s="342"/>
      <c r="Y8" s="342"/>
      <c r="Z8" s="342"/>
      <c r="AA8" s="339"/>
      <c r="AB8" s="339"/>
      <c r="AC8" s="339"/>
      <c r="AD8" s="339"/>
      <c r="AE8" s="339"/>
      <c r="AF8" s="339"/>
      <c r="AG8" s="339"/>
      <c r="AH8" s="339"/>
      <c r="AI8" s="339"/>
      <c r="AJ8" s="339"/>
      <c r="AK8" s="339"/>
      <c r="AL8" s="339"/>
      <c r="AM8" s="339"/>
      <c r="AN8" s="339"/>
    </row>
    <row r="9" spans="1:40" ht="15" x14ac:dyDescent="0.25">
      <c r="A9" s="397"/>
      <c r="B9" s="415">
        <v>3</v>
      </c>
      <c r="C9" s="435" t="s">
        <v>144</v>
      </c>
      <c r="D9" s="427">
        <v>5</v>
      </c>
      <c r="E9" s="427" t="s">
        <v>275</v>
      </c>
      <c r="F9" s="426">
        <v>6</v>
      </c>
      <c r="G9" s="436" t="s">
        <v>166</v>
      </c>
      <c r="H9" s="414" t="s">
        <v>273</v>
      </c>
      <c r="I9" s="605">
        <v>0.66666666666666663</v>
      </c>
      <c r="J9" s="605"/>
      <c r="K9" s="372"/>
      <c r="L9" s="372"/>
      <c r="M9" s="360"/>
      <c r="N9" s="360"/>
      <c r="O9" s="360"/>
      <c r="P9" s="360"/>
      <c r="Q9" s="360"/>
      <c r="R9" s="360"/>
      <c r="S9" s="342"/>
      <c r="T9" s="342"/>
      <c r="U9" s="342"/>
      <c r="V9" s="342"/>
      <c r="W9" s="342"/>
      <c r="X9" s="342"/>
      <c r="Y9" s="342"/>
      <c r="Z9" s="342"/>
      <c r="AA9" s="339"/>
      <c r="AB9" s="339"/>
      <c r="AC9" s="339"/>
      <c r="AD9" s="339"/>
      <c r="AE9" s="339"/>
      <c r="AF9" s="339"/>
      <c r="AG9" s="339"/>
      <c r="AH9" s="339"/>
      <c r="AI9" s="339"/>
      <c r="AJ9" s="339"/>
      <c r="AK9" s="339"/>
      <c r="AL9" s="339"/>
      <c r="AM9" s="339"/>
      <c r="AN9" s="339"/>
    </row>
    <row r="10" spans="1:40" ht="15" x14ac:dyDescent="0.25">
      <c r="A10" s="397"/>
      <c r="B10" s="415">
        <v>4</v>
      </c>
      <c r="C10" s="435" t="s">
        <v>169</v>
      </c>
      <c r="D10" s="427">
        <v>3</v>
      </c>
      <c r="E10" s="427" t="s">
        <v>275</v>
      </c>
      <c r="F10" s="426">
        <v>13</v>
      </c>
      <c r="G10" s="436" t="s">
        <v>127</v>
      </c>
      <c r="H10" s="414" t="s">
        <v>276</v>
      </c>
      <c r="I10" s="605">
        <v>0.54166666666666663</v>
      </c>
      <c r="J10" s="605"/>
      <c r="K10" s="372"/>
      <c r="L10" s="372"/>
      <c r="M10" s="360"/>
      <c r="N10" s="360"/>
      <c r="O10" s="360"/>
      <c r="P10" s="360"/>
      <c r="Q10" s="360"/>
      <c r="R10" s="360"/>
      <c r="S10" s="342"/>
      <c r="T10" s="342"/>
      <c r="U10" s="342"/>
      <c r="V10" s="342"/>
      <c r="W10" s="342"/>
      <c r="X10" s="342"/>
      <c r="Y10" s="342"/>
      <c r="Z10" s="342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  <c r="AK10" s="339"/>
      <c r="AL10" s="339"/>
      <c r="AM10" s="339"/>
      <c r="AN10" s="339"/>
    </row>
    <row r="11" spans="1:40" ht="15" x14ac:dyDescent="0.25">
      <c r="A11" s="397"/>
      <c r="B11" s="415">
        <v>5</v>
      </c>
      <c r="C11" s="435" t="s">
        <v>153</v>
      </c>
      <c r="D11" s="427">
        <v>3</v>
      </c>
      <c r="E11" s="427" t="s">
        <v>275</v>
      </c>
      <c r="F11" s="426">
        <v>5</v>
      </c>
      <c r="G11" s="436" t="s">
        <v>145</v>
      </c>
      <c r="H11" s="414" t="s">
        <v>273</v>
      </c>
      <c r="I11" s="605">
        <v>0.70833333333333337</v>
      </c>
      <c r="J11" s="605"/>
      <c r="K11" s="372"/>
      <c r="L11" s="412"/>
      <c r="M11" s="360"/>
      <c r="N11" s="360"/>
      <c r="O11" s="360"/>
      <c r="P11" s="360"/>
      <c r="Q11" s="360"/>
      <c r="R11" s="360"/>
      <c r="S11" s="342"/>
      <c r="T11" s="342"/>
      <c r="U11" s="342"/>
      <c r="V11" s="342"/>
      <c r="W11" s="342"/>
      <c r="X11" s="342"/>
      <c r="Y11" s="342"/>
      <c r="Z11" s="342"/>
      <c r="AA11" s="339"/>
      <c r="AB11" s="339"/>
      <c r="AC11" s="339"/>
      <c r="AD11" s="339"/>
      <c r="AE11" s="339"/>
      <c r="AF11" s="339"/>
      <c r="AG11" s="339"/>
      <c r="AH11" s="339"/>
      <c r="AI11" s="339"/>
      <c r="AJ11" s="339"/>
      <c r="AK11" s="339"/>
      <c r="AL11" s="339"/>
      <c r="AM11" s="339"/>
      <c r="AN11" s="339"/>
    </row>
    <row r="12" spans="1:40" ht="17.25" customHeight="1" x14ac:dyDescent="0.25">
      <c r="A12" s="397"/>
      <c r="B12" s="415">
        <v>6</v>
      </c>
      <c r="C12" s="433" t="s">
        <v>161</v>
      </c>
      <c r="D12" s="426">
        <v>5</v>
      </c>
      <c r="E12" s="427" t="s">
        <v>275</v>
      </c>
      <c r="F12" s="427">
        <v>3</v>
      </c>
      <c r="G12" s="434" t="s">
        <v>164</v>
      </c>
      <c r="H12" s="414" t="s">
        <v>273</v>
      </c>
      <c r="I12" s="608">
        <v>0.70833333333333337</v>
      </c>
      <c r="J12" s="609"/>
      <c r="K12" s="372"/>
      <c r="L12" s="372"/>
      <c r="M12" s="360"/>
      <c r="N12" s="360"/>
      <c r="O12" s="360"/>
      <c r="P12" s="360"/>
      <c r="Q12" s="360"/>
      <c r="R12" s="360"/>
      <c r="S12" s="342"/>
      <c r="T12" s="342"/>
      <c r="U12" s="342"/>
      <c r="V12" s="342"/>
      <c r="W12" s="342"/>
      <c r="X12" s="342"/>
      <c r="Y12" s="342"/>
      <c r="Z12" s="342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</row>
    <row r="13" spans="1:40" ht="18" customHeight="1" x14ac:dyDescent="0.25">
      <c r="A13" s="397"/>
      <c r="B13" s="415">
        <v>7</v>
      </c>
      <c r="C13" s="433" t="s">
        <v>138</v>
      </c>
      <c r="D13" s="426" t="s">
        <v>285</v>
      </c>
      <c r="E13" s="427" t="s">
        <v>275</v>
      </c>
      <c r="F13" s="443" t="s">
        <v>284</v>
      </c>
      <c r="G13" s="434" t="s">
        <v>173</v>
      </c>
      <c r="H13" s="414" t="s">
        <v>277</v>
      </c>
      <c r="I13" s="605">
        <v>0.66666666666666663</v>
      </c>
      <c r="J13" s="605"/>
      <c r="K13" s="372"/>
      <c r="L13" s="372"/>
      <c r="M13" s="360"/>
      <c r="N13" s="360"/>
      <c r="O13" s="360"/>
      <c r="P13" s="360"/>
      <c r="Q13" s="360"/>
      <c r="R13" s="360"/>
      <c r="S13" s="342"/>
      <c r="T13" s="342"/>
      <c r="U13" s="342"/>
      <c r="V13" s="342"/>
      <c r="W13" s="342"/>
      <c r="X13" s="342"/>
      <c r="Y13" s="342"/>
      <c r="Z13" s="342"/>
      <c r="AA13" s="339"/>
      <c r="AB13" s="339"/>
      <c r="AC13" s="339"/>
      <c r="AD13" s="339"/>
      <c r="AE13" s="339"/>
      <c r="AF13" s="339"/>
      <c r="AG13" s="339"/>
      <c r="AH13" s="339"/>
      <c r="AI13" s="339"/>
      <c r="AJ13" s="339"/>
      <c r="AK13" s="339"/>
      <c r="AL13" s="339"/>
      <c r="AM13" s="339"/>
      <c r="AN13" s="339"/>
    </row>
    <row r="14" spans="1:40" ht="15" x14ac:dyDescent="0.25">
      <c r="A14" s="397"/>
      <c r="B14" s="415">
        <v>8</v>
      </c>
      <c r="C14" s="433" t="s">
        <v>146</v>
      </c>
      <c r="D14" s="426">
        <v>9</v>
      </c>
      <c r="E14" s="427" t="s">
        <v>275</v>
      </c>
      <c r="F14" s="427">
        <v>5</v>
      </c>
      <c r="G14" s="434" t="s">
        <v>128</v>
      </c>
      <c r="H14" s="414" t="s">
        <v>277</v>
      </c>
      <c r="I14" s="605">
        <v>0.54166666666666663</v>
      </c>
      <c r="J14" s="605"/>
      <c r="K14" s="372"/>
      <c r="L14" s="372"/>
      <c r="M14" s="360"/>
      <c r="N14" s="360"/>
      <c r="O14" s="360"/>
      <c r="P14" s="360"/>
      <c r="Q14" s="360"/>
      <c r="R14" s="360"/>
      <c r="S14" s="342"/>
      <c r="T14" s="342"/>
      <c r="U14" s="342"/>
      <c r="V14" s="342"/>
      <c r="W14" s="342"/>
      <c r="X14" s="342"/>
      <c r="Y14" s="342"/>
      <c r="Z14" s="342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39"/>
      <c r="AL14" s="339"/>
      <c r="AM14" s="339"/>
      <c r="AN14" s="339"/>
    </row>
    <row r="15" spans="1:40" ht="15" x14ac:dyDescent="0.25">
      <c r="A15" s="397"/>
      <c r="B15" s="417">
        <v>9</v>
      </c>
      <c r="C15" s="433" t="s">
        <v>140</v>
      </c>
      <c r="D15" s="426">
        <v>5</v>
      </c>
      <c r="E15" s="428" t="s">
        <v>275</v>
      </c>
      <c r="F15" s="428">
        <v>2</v>
      </c>
      <c r="G15" s="437" t="s">
        <v>133</v>
      </c>
      <c r="H15" s="418" t="s">
        <v>278</v>
      </c>
      <c r="I15" s="607">
        <v>0.58333333333333337</v>
      </c>
      <c r="J15" s="607"/>
      <c r="K15" s="372"/>
      <c r="L15" s="412"/>
      <c r="M15" s="360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39"/>
      <c r="AB15" s="339"/>
      <c r="AC15" s="339"/>
      <c r="AD15" s="339"/>
      <c r="AE15" s="339"/>
      <c r="AF15" s="339"/>
      <c r="AG15" s="339"/>
      <c r="AH15" s="339"/>
      <c r="AI15" s="339"/>
      <c r="AJ15" s="339"/>
      <c r="AK15" s="339"/>
      <c r="AL15" s="339"/>
      <c r="AM15" s="339"/>
      <c r="AN15" s="339"/>
    </row>
    <row r="16" spans="1:40" ht="15" x14ac:dyDescent="0.25">
      <c r="A16" s="397"/>
      <c r="B16" s="415">
        <v>10</v>
      </c>
      <c r="C16" s="433" t="s">
        <v>165</v>
      </c>
      <c r="D16" s="426">
        <v>5</v>
      </c>
      <c r="E16" s="427" t="s">
        <v>275</v>
      </c>
      <c r="F16" s="427">
        <v>2</v>
      </c>
      <c r="G16" s="434" t="s">
        <v>162</v>
      </c>
      <c r="H16" s="414" t="s">
        <v>274</v>
      </c>
      <c r="I16" s="605">
        <v>0.5</v>
      </c>
      <c r="J16" s="605"/>
      <c r="K16" s="372"/>
      <c r="L16" s="372"/>
      <c r="M16" s="360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</row>
    <row r="17" spans="1:26" ht="15" x14ac:dyDescent="0.25">
      <c r="A17" s="397"/>
      <c r="B17" s="417">
        <v>11</v>
      </c>
      <c r="C17" s="438" t="s">
        <v>125</v>
      </c>
      <c r="D17" s="428">
        <v>1</v>
      </c>
      <c r="E17" s="428" t="s">
        <v>275</v>
      </c>
      <c r="F17" s="426">
        <v>2</v>
      </c>
      <c r="G17" s="436" t="s">
        <v>171</v>
      </c>
      <c r="H17" s="418" t="s">
        <v>278</v>
      </c>
      <c r="I17" s="607">
        <v>0.54166666666666663</v>
      </c>
      <c r="J17" s="607"/>
      <c r="K17" s="372"/>
      <c r="L17" s="372"/>
      <c r="M17" s="360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</row>
    <row r="18" spans="1:26" ht="15" x14ac:dyDescent="0.25">
      <c r="A18" s="397"/>
      <c r="B18" s="415">
        <v>12</v>
      </c>
      <c r="C18" s="435" t="s">
        <v>152</v>
      </c>
      <c r="D18" s="427">
        <v>5</v>
      </c>
      <c r="E18" s="427" t="s">
        <v>275</v>
      </c>
      <c r="F18" s="426">
        <v>9</v>
      </c>
      <c r="G18" s="436" t="s">
        <v>172</v>
      </c>
      <c r="H18" s="414" t="s">
        <v>274</v>
      </c>
      <c r="I18" s="605">
        <v>0.66666666666666663</v>
      </c>
      <c r="J18" s="605"/>
      <c r="K18" s="372"/>
      <c r="L18" s="372"/>
      <c r="M18" s="360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</row>
    <row r="19" spans="1:26" ht="15" x14ac:dyDescent="0.25">
      <c r="A19" s="397"/>
      <c r="B19" s="415">
        <v>13</v>
      </c>
      <c r="C19" s="433" t="s">
        <v>168</v>
      </c>
      <c r="D19" s="426">
        <v>3</v>
      </c>
      <c r="E19" s="427" t="s">
        <v>275</v>
      </c>
      <c r="F19" s="427">
        <v>2</v>
      </c>
      <c r="G19" s="434" t="s">
        <v>137</v>
      </c>
      <c r="H19" s="414" t="s">
        <v>274</v>
      </c>
      <c r="I19" s="605">
        <v>0.58333333333333337</v>
      </c>
      <c r="J19" s="605"/>
      <c r="K19" s="372"/>
      <c r="L19" s="412"/>
      <c r="M19" s="360"/>
      <c r="N19" s="342"/>
      <c r="O19" s="342"/>
      <c r="P19" s="342"/>
      <c r="Q19" s="342"/>
      <c r="R19" s="342"/>
      <c r="S19" s="342"/>
      <c r="T19" s="342"/>
      <c r="U19" s="342"/>
      <c r="V19" s="342"/>
      <c r="W19" s="342"/>
      <c r="X19" s="342"/>
      <c r="Y19" s="342"/>
      <c r="Z19" s="342"/>
    </row>
    <row r="20" spans="1:26" ht="15" x14ac:dyDescent="0.25">
      <c r="A20" s="397"/>
      <c r="B20" s="415">
        <v>14</v>
      </c>
      <c r="C20" s="433" t="s">
        <v>135</v>
      </c>
      <c r="D20" s="426">
        <v>5</v>
      </c>
      <c r="E20" s="427" t="s">
        <v>275</v>
      </c>
      <c r="F20" s="427">
        <v>2</v>
      </c>
      <c r="G20" s="434" t="s">
        <v>150</v>
      </c>
      <c r="H20" s="422" t="s">
        <v>273</v>
      </c>
      <c r="I20" s="605">
        <v>0.45833333333333331</v>
      </c>
      <c r="J20" s="605"/>
      <c r="K20" s="372"/>
      <c r="L20" s="372"/>
      <c r="M20" s="360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</row>
    <row r="21" spans="1:26" ht="15" x14ac:dyDescent="0.25">
      <c r="A21" s="397"/>
      <c r="B21" s="415">
        <v>15</v>
      </c>
      <c r="C21" s="435" t="s">
        <v>158</v>
      </c>
      <c r="D21" s="427">
        <v>6</v>
      </c>
      <c r="E21" s="427" t="s">
        <v>275</v>
      </c>
      <c r="F21" s="426">
        <v>11</v>
      </c>
      <c r="G21" s="436" t="s">
        <v>156</v>
      </c>
      <c r="H21" s="414" t="s">
        <v>273</v>
      </c>
      <c r="I21" s="605">
        <v>0.66666666666666663</v>
      </c>
      <c r="J21" s="605"/>
      <c r="K21" s="372"/>
      <c r="L21" s="372"/>
      <c r="M21" s="360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</row>
    <row r="22" spans="1:26" ht="15.75" thickBot="1" x14ac:dyDescent="0.3">
      <c r="A22" s="397"/>
      <c r="B22" s="415">
        <v>16</v>
      </c>
      <c r="C22" s="439" t="s">
        <v>176</v>
      </c>
      <c r="D22" s="440">
        <v>7</v>
      </c>
      <c r="E22" s="441" t="s">
        <v>275</v>
      </c>
      <c r="F22" s="441">
        <v>4</v>
      </c>
      <c r="G22" s="442" t="s">
        <v>159</v>
      </c>
      <c r="H22" s="414" t="s">
        <v>274</v>
      </c>
      <c r="I22" s="605">
        <v>0.625</v>
      </c>
      <c r="J22" s="605"/>
      <c r="K22" s="372"/>
      <c r="L22" s="372"/>
      <c r="M22" s="360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</row>
    <row r="23" spans="1:26" x14ac:dyDescent="0.2">
      <c r="A23" s="397"/>
      <c r="B23" s="408"/>
      <c r="C23" s="409"/>
      <c r="D23" s="409"/>
      <c r="E23" s="410"/>
      <c r="F23" s="410"/>
      <c r="G23" s="411"/>
      <c r="H23" s="372"/>
      <c r="I23" s="372"/>
      <c r="J23" s="372"/>
      <c r="K23" s="372"/>
      <c r="L23" s="412"/>
      <c r="M23" s="360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</row>
    <row r="24" spans="1:26" x14ac:dyDescent="0.2">
      <c r="A24" s="397"/>
      <c r="B24" s="404"/>
      <c r="C24" s="404"/>
      <c r="D24" s="404"/>
      <c r="E24" s="404"/>
      <c r="F24" s="404"/>
      <c r="G24" s="405"/>
      <c r="H24" s="406"/>
      <c r="I24" s="407"/>
      <c r="J24" s="372"/>
      <c r="K24" s="372"/>
      <c r="L24" s="372"/>
      <c r="M24" s="360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</row>
    <row r="25" spans="1:26" x14ac:dyDescent="0.2">
      <c r="A25" s="397"/>
      <c r="B25" s="404"/>
      <c r="C25" s="404"/>
      <c r="D25" s="404"/>
      <c r="E25" s="404"/>
      <c r="F25" s="404"/>
      <c r="G25" s="372"/>
      <c r="H25" s="372"/>
      <c r="I25" s="372"/>
      <c r="J25" s="372"/>
      <c r="K25" s="372"/>
      <c r="L25" s="372"/>
      <c r="M25" s="360"/>
      <c r="N25" s="342"/>
      <c r="O25" s="342"/>
      <c r="P25" s="342"/>
      <c r="Q25" s="342"/>
      <c r="R25" s="342"/>
      <c r="S25" s="342"/>
      <c r="T25" s="352"/>
      <c r="U25" s="352"/>
      <c r="V25" s="342"/>
      <c r="W25" s="342"/>
      <c r="X25" s="342"/>
      <c r="Y25" s="342"/>
      <c r="Z25" s="342"/>
    </row>
    <row r="26" spans="1:26" x14ac:dyDescent="0.2">
      <c r="A26" s="397"/>
      <c r="B26" s="404"/>
      <c r="C26" s="404"/>
      <c r="D26" s="404"/>
      <c r="E26" s="404"/>
      <c r="F26" s="404"/>
      <c r="G26" s="372"/>
      <c r="H26" s="372"/>
      <c r="I26" s="372"/>
      <c r="J26" s="372"/>
      <c r="K26" s="372"/>
      <c r="L26" s="372"/>
      <c r="M26" s="360"/>
      <c r="N26" s="342"/>
      <c r="O26" s="342"/>
      <c r="P26" s="342"/>
      <c r="Q26" s="342"/>
      <c r="R26" s="342"/>
      <c r="S26" s="342"/>
      <c r="T26" s="352"/>
      <c r="U26" s="353"/>
      <c r="V26" s="342"/>
      <c r="W26" s="342"/>
      <c r="X26" s="342"/>
      <c r="Y26" s="342"/>
      <c r="Z26" s="342"/>
    </row>
    <row r="27" spans="1:26" x14ac:dyDescent="0.2">
      <c r="A27" s="397"/>
      <c r="B27" s="404"/>
      <c r="C27" s="404"/>
      <c r="D27" s="404"/>
      <c r="E27" s="404"/>
      <c r="F27" s="404"/>
      <c r="G27" s="372"/>
      <c r="H27" s="372"/>
      <c r="I27" s="372"/>
      <c r="J27" s="372"/>
      <c r="K27" s="372"/>
      <c r="L27" s="372"/>
      <c r="M27" s="360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</row>
    <row r="28" spans="1:26" x14ac:dyDescent="0.2">
      <c r="A28" s="397"/>
      <c r="B28" s="404"/>
      <c r="C28" s="404"/>
      <c r="D28" s="404"/>
      <c r="E28" s="404"/>
      <c r="F28" s="404"/>
      <c r="G28" s="405"/>
      <c r="H28" s="406"/>
      <c r="I28" s="407"/>
      <c r="J28" s="372"/>
      <c r="K28" s="372"/>
      <c r="L28" s="372"/>
      <c r="M28" s="360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2"/>
      <c r="Y28" s="342"/>
      <c r="Z28" s="342"/>
    </row>
    <row r="29" spans="1:26" x14ac:dyDescent="0.2">
      <c r="A29" s="397"/>
      <c r="B29" s="408"/>
      <c r="C29" s="409"/>
      <c r="D29" s="409"/>
      <c r="E29" s="410"/>
      <c r="F29" s="410"/>
      <c r="G29" s="411"/>
      <c r="H29" s="372"/>
      <c r="I29" s="372"/>
      <c r="J29" s="372"/>
      <c r="K29" s="372"/>
      <c r="L29" s="412"/>
      <c r="M29" s="360"/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2"/>
      <c r="Y29" s="342"/>
      <c r="Z29" s="342"/>
    </row>
    <row r="30" spans="1:26" x14ac:dyDescent="0.2">
      <c r="A30" s="397"/>
      <c r="B30" s="404"/>
      <c r="C30" s="404"/>
      <c r="D30" s="404"/>
      <c r="E30" s="404"/>
      <c r="F30" s="404"/>
      <c r="G30" s="405"/>
      <c r="H30" s="406"/>
      <c r="I30" s="407"/>
      <c r="J30" s="372"/>
      <c r="K30" s="372"/>
      <c r="L30" s="372"/>
      <c r="M30" s="360"/>
      <c r="N30" s="342"/>
      <c r="O30" s="342"/>
      <c r="P30" s="342"/>
      <c r="Q30" s="342"/>
      <c r="R30" s="342"/>
      <c r="S30" s="342"/>
      <c r="T30" s="342"/>
      <c r="U30" s="342"/>
      <c r="V30" s="342"/>
      <c r="W30" s="342"/>
      <c r="X30" s="342"/>
      <c r="Y30" s="342"/>
      <c r="Z30" s="342"/>
    </row>
    <row r="31" spans="1:26" x14ac:dyDescent="0.2">
      <c r="A31" s="397"/>
      <c r="B31" s="404"/>
      <c r="C31" s="404"/>
      <c r="D31" s="404"/>
      <c r="E31" s="404"/>
      <c r="F31" s="404"/>
      <c r="G31" s="372"/>
      <c r="H31" s="372"/>
      <c r="I31" s="372"/>
      <c r="J31" s="372"/>
      <c r="K31" s="372"/>
      <c r="L31" s="372"/>
      <c r="M31" s="360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</row>
    <row r="32" spans="1:26" x14ac:dyDescent="0.2">
      <c r="A32" s="397"/>
      <c r="B32" s="404"/>
      <c r="C32" s="404"/>
      <c r="D32" s="404"/>
      <c r="E32" s="404"/>
      <c r="F32" s="404"/>
      <c r="G32" s="405"/>
      <c r="H32" s="406"/>
      <c r="I32" s="407"/>
      <c r="J32" s="372"/>
      <c r="K32" s="372"/>
      <c r="L32" s="372"/>
      <c r="M32" s="360"/>
      <c r="N32" s="342"/>
      <c r="O32" s="342"/>
      <c r="P32" s="342"/>
      <c r="Q32" s="342"/>
      <c r="R32" s="342"/>
      <c r="S32" s="342"/>
      <c r="T32" s="342"/>
      <c r="U32" s="342"/>
      <c r="V32" s="342"/>
      <c r="W32" s="342"/>
      <c r="X32" s="342"/>
      <c r="Y32" s="342"/>
      <c r="Z32" s="342"/>
    </row>
    <row r="33" spans="1:26" x14ac:dyDescent="0.2">
      <c r="A33" s="397"/>
      <c r="B33" s="408"/>
      <c r="C33" s="409"/>
      <c r="D33" s="409"/>
      <c r="E33" s="410"/>
      <c r="F33" s="410"/>
      <c r="G33" s="411"/>
      <c r="H33" s="372"/>
      <c r="I33" s="372"/>
      <c r="J33" s="372"/>
      <c r="K33" s="372"/>
      <c r="L33" s="412"/>
      <c r="M33" s="360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</row>
    <row r="34" spans="1:26" x14ac:dyDescent="0.2">
      <c r="A34" s="397"/>
      <c r="B34" s="404"/>
      <c r="C34" s="404"/>
      <c r="D34" s="404"/>
      <c r="E34" s="404"/>
      <c r="F34" s="404"/>
      <c r="G34" s="405"/>
      <c r="H34" s="406"/>
      <c r="I34" s="407"/>
      <c r="J34" s="372"/>
      <c r="K34" s="372"/>
      <c r="L34" s="372"/>
      <c r="M34" s="360"/>
      <c r="N34" s="342"/>
      <c r="O34" s="342"/>
      <c r="P34" s="342"/>
      <c r="Q34" s="342"/>
      <c r="R34" s="342"/>
      <c r="S34" s="342"/>
      <c r="T34" s="342"/>
      <c r="U34" s="342"/>
      <c r="V34" s="342"/>
      <c r="W34" s="342"/>
      <c r="X34" s="342"/>
      <c r="Y34" s="342"/>
      <c r="Z34" s="342"/>
    </row>
    <row r="35" spans="1:26" x14ac:dyDescent="0.2">
      <c r="A35" s="397"/>
      <c r="B35" s="404"/>
      <c r="C35" s="404"/>
      <c r="D35" s="404"/>
      <c r="E35" s="404"/>
      <c r="F35" s="404"/>
      <c r="G35" s="372"/>
      <c r="H35" s="372"/>
      <c r="I35" s="372"/>
      <c r="J35" s="372"/>
      <c r="K35" s="372"/>
      <c r="L35" s="372"/>
      <c r="M35" s="360"/>
      <c r="N35" s="342"/>
      <c r="O35" s="342"/>
      <c r="P35" s="342"/>
      <c r="Q35" s="342"/>
      <c r="R35" s="342"/>
      <c r="S35" s="342"/>
      <c r="T35" s="342"/>
      <c r="U35" s="342"/>
      <c r="V35" s="342"/>
      <c r="W35" s="342"/>
      <c r="X35" s="342"/>
      <c r="Y35" s="342"/>
      <c r="Z35" s="342"/>
    </row>
    <row r="36" spans="1:26" x14ac:dyDescent="0.2">
      <c r="A36" s="397"/>
      <c r="B36" s="404"/>
      <c r="C36" s="404"/>
      <c r="D36" s="404"/>
      <c r="E36" s="404"/>
      <c r="F36" s="404"/>
      <c r="G36" s="405"/>
      <c r="H36" s="406"/>
      <c r="I36" s="407"/>
      <c r="J36" s="372"/>
      <c r="K36" s="372"/>
      <c r="L36" s="372"/>
      <c r="M36" s="360"/>
      <c r="N36" s="342"/>
      <c r="O36" s="342"/>
      <c r="P36" s="342"/>
      <c r="Q36" s="342"/>
      <c r="R36" s="342"/>
      <c r="S36" s="342"/>
      <c r="T36" s="342"/>
      <c r="U36" s="342"/>
      <c r="V36" s="342"/>
      <c r="W36" s="342"/>
      <c r="X36" s="342"/>
      <c r="Y36" s="342"/>
      <c r="Z36" s="342"/>
    </row>
    <row r="37" spans="1:26" x14ac:dyDescent="0.2">
      <c r="A37" s="397"/>
      <c r="B37" s="408"/>
      <c r="C37" s="409"/>
      <c r="D37" s="409"/>
      <c r="E37" s="410"/>
      <c r="F37" s="410"/>
      <c r="G37" s="411"/>
      <c r="H37" s="372"/>
      <c r="I37" s="372"/>
      <c r="J37" s="372"/>
      <c r="K37" s="372"/>
      <c r="L37" s="412"/>
      <c r="M37" s="360"/>
      <c r="N37" s="342"/>
      <c r="O37" s="342"/>
      <c r="P37" s="342"/>
      <c r="Q37" s="342"/>
      <c r="R37" s="342"/>
      <c r="S37" s="342"/>
      <c r="T37" s="342"/>
      <c r="U37" s="342"/>
      <c r="V37" s="342"/>
      <c r="W37" s="342"/>
      <c r="X37" s="342"/>
      <c r="Y37" s="342"/>
      <c r="Z37" s="342"/>
    </row>
    <row r="38" spans="1:26" x14ac:dyDescent="0.2">
      <c r="A38" s="397"/>
      <c r="B38" s="404"/>
      <c r="C38" s="404"/>
      <c r="D38" s="404"/>
      <c r="E38" s="404"/>
      <c r="F38" s="404"/>
      <c r="G38" s="405"/>
      <c r="H38" s="406"/>
      <c r="I38" s="407"/>
      <c r="J38" s="372"/>
      <c r="K38" s="372"/>
      <c r="L38" s="372"/>
      <c r="M38" s="360"/>
      <c r="N38" s="342"/>
      <c r="O38" s="342"/>
      <c r="P38" s="342"/>
      <c r="Q38" s="342"/>
      <c r="R38" s="342"/>
      <c r="S38" s="342"/>
      <c r="T38" s="342"/>
      <c r="U38" s="342"/>
      <c r="V38" s="342"/>
      <c r="W38" s="342"/>
      <c r="X38" s="342"/>
      <c r="Y38" s="342"/>
      <c r="Z38" s="342"/>
    </row>
    <row r="39" spans="1:26" x14ac:dyDescent="0.2">
      <c r="A39" s="390"/>
      <c r="B39" s="338"/>
      <c r="C39" s="338"/>
      <c r="D39" s="338"/>
      <c r="E39" s="338"/>
      <c r="F39" s="338"/>
      <c r="G39" s="360"/>
      <c r="H39" s="360"/>
      <c r="I39" s="360"/>
      <c r="J39" s="360"/>
      <c r="K39" s="360"/>
      <c r="L39" s="360"/>
      <c r="M39" s="360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2"/>
      <c r="Y39" s="342"/>
      <c r="Z39" s="342"/>
    </row>
    <row r="40" spans="1:26" x14ac:dyDescent="0.2">
      <c r="A40" s="390"/>
      <c r="B40" s="338"/>
      <c r="C40" s="338"/>
      <c r="D40" s="338"/>
      <c r="E40" s="338"/>
      <c r="F40" s="338"/>
      <c r="G40" s="360"/>
      <c r="H40" s="360"/>
      <c r="I40" s="360"/>
      <c r="J40" s="360"/>
      <c r="K40" s="360"/>
      <c r="L40" s="360"/>
      <c r="M40" s="360"/>
      <c r="N40" s="342"/>
      <c r="O40" s="342"/>
      <c r="P40" s="342"/>
      <c r="Q40" s="342"/>
      <c r="R40" s="342"/>
      <c r="S40" s="342"/>
      <c r="T40" s="342"/>
      <c r="U40" s="342"/>
      <c r="V40" s="342"/>
      <c r="W40" s="342"/>
      <c r="X40" s="342"/>
      <c r="Y40" s="342"/>
      <c r="Z40" s="342"/>
    </row>
    <row r="41" spans="1:26" x14ac:dyDescent="0.2">
      <c r="A41" s="390"/>
      <c r="B41" s="360"/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342"/>
      <c r="O41" s="342"/>
      <c r="P41" s="342"/>
      <c r="Q41" s="342"/>
      <c r="R41" s="342"/>
      <c r="S41" s="342"/>
      <c r="T41" s="342"/>
      <c r="U41" s="342"/>
      <c r="V41" s="342"/>
      <c r="W41" s="342"/>
      <c r="X41" s="342"/>
      <c r="Y41" s="342"/>
      <c r="Z41" s="342"/>
    </row>
    <row r="42" spans="1:26" x14ac:dyDescent="0.2">
      <c r="A42" s="390"/>
      <c r="B42" s="360"/>
      <c r="C42" s="360"/>
      <c r="D42" s="360"/>
      <c r="E42" s="360"/>
      <c r="F42" s="360"/>
      <c r="G42" s="360"/>
      <c r="H42" s="360"/>
      <c r="I42" s="360"/>
      <c r="J42" s="360"/>
      <c r="K42" s="360"/>
      <c r="L42" s="360"/>
      <c r="M42" s="360"/>
      <c r="N42" s="342"/>
      <c r="O42" s="342"/>
      <c r="P42" s="342"/>
      <c r="Q42" s="342"/>
      <c r="R42" s="342"/>
      <c r="S42" s="342"/>
      <c r="T42" s="342"/>
      <c r="U42" s="342"/>
      <c r="V42" s="342"/>
      <c r="W42" s="342"/>
      <c r="X42" s="342"/>
      <c r="Y42" s="342"/>
      <c r="Z42" s="342"/>
    </row>
    <row r="43" spans="1:26" x14ac:dyDescent="0.2">
      <c r="A43" s="390"/>
      <c r="B43" s="360"/>
      <c r="C43" s="360"/>
      <c r="D43" s="360"/>
      <c r="E43" s="360"/>
      <c r="F43" s="360"/>
      <c r="G43" s="360"/>
      <c r="H43" s="360"/>
      <c r="I43" s="360"/>
      <c r="J43" s="360"/>
      <c r="K43" s="360"/>
      <c r="L43" s="360"/>
      <c r="M43" s="360"/>
      <c r="N43" s="342"/>
      <c r="O43" s="342"/>
      <c r="P43" s="342"/>
      <c r="Q43" s="342"/>
      <c r="R43" s="342"/>
      <c r="S43" s="342"/>
      <c r="T43" s="342"/>
      <c r="U43" s="342"/>
      <c r="V43" s="342"/>
      <c r="W43" s="342"/>
      <c r="X43" s="342"/>
      <c r="Y43" s="342"/>
      <c r="Z43" s="342"/>
    </row>
    <row r="44" spans="1:26" x14ac:dyDescent="0.2">
      <c r="A44" s="354"/>
      <c r="B44" s="342"/>
      <c r="C44" s="342"/>
      <c r="D44" s="359"/>
      <c r="E44" s="342"/>
      <c r="F44" s="359"/>
      <c r="G44" s="342"/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342"/>
      <c r="T44" s="342"/>
      <c r="U44" s="342"/>
      <c r="V44" s="342"/>
      <c r="W44" s="342"/>
      <c r="X44" s="342"/>
      <c r="Y44" s="342"/>
      <c r="Z44" s="342"/>
    </row>
    <row r="45" spans="1:26" x14ac:dyDescent="0.2">
      <c r="A45" s="354"/>
      <c r="B45" s="342"/>
      <c r="C45" s="342"/>
      <c r="D45" s="359"/>
      <c r="E45" s="342"/>
      <c r="F45" s="359"/>
      <c r="G45" s="342"/>
      <c r="H45" s="342"/>
      <c r="I45" s="342"/>
      <c r="J45" s="342"/>
      <c r="K45" s="342"/>
      <c r="L45" s="342"/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342"/>
      <c r="X45" s="342"/>
      <c r="Y45" s="342"/>
      <c r="Z45" s="342"/>
    </row>
    <row r="46" spans="1:26" x14ac:dyDescent="0.2">
      <c r="A46" s="354"/>
      <c r="B46" s="342"/>
      <c r="C46" s="342"/>
      <c r="D46" s="359"/>
      <c r="E46" s="342"/>
      <c r="F46" s="359"/>
      <c r="G46" s="342"/>
      <c r="H46" s="342"/>
      <c r="I46" s="342"/>
      <c r="J46" s="342"/>
      <c r="K46" s="342"/>
      <c r="L46" s="342"/>
      <c r="M46" s="342"/>
      <c r="N46" s="342"/>
      <c r="O46" s="342"/>
      <c r="P46" s="342"/>
      <c r="Q46" s="342"/>
      <c r="R46" s="342"/>
      <c r="S46" s="342"/>
      <c r="T46" s="342"/>
      <c r="U46" s="342"/>
      <c r="V46" s="342"/>
      <c r="W46" s="342"/>
      <c r="X46" s="342"/>
      <c r="Y46" s="342"/>
      <c r="Z46" s="342"/>
    </row>
    <row r="47" spans="1:26" x14ac:dyDescent="0.2">
      <c r="A47" s="354"/>
      <c r="B47" s="342"/>
      <c r="C47" s="342"/>
      <c r="D47" s="359"/>
      <c r="E47" s="342"/>
      <c r="F47" s="359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42"/>
      <c r="X47" s="342"/>
      <c r="Y47" s="342"/>
      <c r="Z47" s="342"/>
    </row>
    <row r="48" spans="1:26" x14ac:dyDescent="0.2">
      <c r="A48" s="354"/>
      <c r="B48" s="342"/>
      <c r="C48" s="342"/>
      <c r="D48" s="359"/>
      <c r="E48" s="342"/>
      <c r="F48" s="359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342"/>
      <c r="T48" s="342"/>
      <c r="U48" s="342"/>
      <c r="V48" s="342"/>
      <c r="W48" s="342"/>
      <c r="X48" s="342"/>
      <c r="Y48" s="342"/>
      <c r="Z48" s="342"/>
    </row>
    <row r="49" spans="1:26" x14ac:dyDescent="0.2">
      <c r="A49" s="354"/>
      <c r="B49" s="342"/>
      <c r="C49" s="342"/>
      <c r="D49" s="359"/>
      <c r="E49" s="342"/>
      <c r="F49" s="359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2"/>
      <c r="U49" s="342"/>
      <c r="V49" s="342"/>
      <c r="W49" s="342"/>
      <c r="X49" s="342"/>
      <c r="Y49" s="342"/>
      <c r="Z49" s="342"/>
    </row>
    <row r="50" spans="1:26" x14ac:dyDescent="0.2">
      <c r="A50" s="354"/>
      <c r="B50" s="342"/>
      <c r="C50" s="342"/>
      <c r="D50" s="359"/>
      <c r="E50" s="342"/>
      <c r="F50" s="359"/>
      <c r="G50" s="342"/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2"/>
      <c r="S50" s="342"/>
      <c r="T50" s="342"/>
      <c r="U50" s="342"/>
      <c r="V50" s="342"/>
      <c r="W50" s="342"/>
      <c r="X50" s="342"/>
      <c r="Y50" s="342"/>
      <c r="Z50" s="342"/>
    </row>
    <row r="51" spans="1:26" x14ac:dyDescent="0.2">
      <c r="A51" s="354"/>
      <c r="B51" s="342"/>
      <c r="C51" s="342"/>
      <c r="D51" s="359"/>
      <c r="E51" s="342"/>
      <c r="F51" s="359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</row>
    <row r="52" spans="1:26" x14ac:dyDescent="0.2">
      <c r="A52" s="354"/>
      <c r="B52" s="342"/>
      <c r="C52" s="342"/>
      <c r="D52" s="359"/>
      <c r="E52" s="342"/>
      <c r="F52" s="359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</row>
    <row r="53" spans="1:26" x14ac:dyDescent="0.2">
      <c r="A53" s="354"/>
      <c r="B53" s="342"/>
      <c r="C53" s="342"/>
      <c r="D53" s="359"/>
      <c r="E53" s="342"/>
      <c r="F53" s="359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342"/>
      <c r="X53" s="342"/>
      <c r="Y53" s="342"/>
      <c r="Z53" s="342"/>
    </row>
    <row r="54" spans="1:26" x14ac:dyDescent="0.2">
      <c r="A54" s="354"/>
      <c r="B54" s="342"/>
      <c r="C54" s="342"/>
      <c r="D54" s="359"/>
      <c r="E54" s="342"/>
      <c r="F54" s="359"/>
      <c r="G54" s="342"/>
      <c r="H54" s="342"/>
      <c r="I54" s="342"/>
      <c r="J54" s="342"/>
      <c r="K54" s="342"/>
      <c r="L54" s="342"/>
      <c r="M54" s="342"/>
      <c r="N54" s="342"/>
      <c r="O54" s="342"/>
      <c r="P54" s="342"/>
      <c r="Q54" s="342"/>
      <c r="R54" s="342"/>
      <c r="S54" s="342"/>
      <c r="T54" s="342"/>
      <c r="U54" s="342"/>
      <c r="V54" s="342"/>
      <c r="W54" s="342"/>
      <c r="X54" s="342"/>
      <c r="Y54" s="342"/>
      <c r="Z54" s="342"/>
    </row>
    <row r="55" spans="1:26" x14ac:dyDescent="0.2">
      <c r="A55" s="354"/>
      <c r="B55" s="342"/>
      <c r="C55" s="342"/>
      <c r="D55" s="359"/>
      <c r="E55" s="342"/>
      <c r="F55" s="359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</row>
    <row r="56" spans="1:26" x14ac:dyDescent="0.2">
      <c r="A56" s="354"/>
      <c r="B56" s="342"/>
      <c r="C56" s="342"/>
      <c r="D56" s="359"/>
      <c r="E56" s="342"/>
      <c r="F56" s="359"/>
      <c r="G56" s="342"/>
      <c r="H56" s="342"/>
      <c r="I56" s="342"/>
      <c r="J56" s="342"/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2"/>
      <c r="Y56" s="342"/>
      <c r="Z56" s="342"/>
    </row>
    <row r="57" spans="1:26" x14ac:dyDescent="0.2">
      <c r="A57" s="354"/>
      <c r="B57" s="342"/>
      <c r="C57" s="342"/>
      <c r="D57" s="359"/>
      <c r="E57" s="342"/>
      <c r="F57" s="359"/>
      <c r="G57" s="342"/>
      <c r="H57" s="342"/>
      <c r="I57" s="342"/>
      <c r="J57" s="342"/>
      <c r="K57" s="342"/>
      <c r="L57" s="342"/>
      <c r="M57" s="342"/>
      <c r="N57" s="342"/>
      <c r="O57" s="342"/>
      <c r="P57" s="342"/>
      <c r="Q57" s="342"/>
      <c r="R57" s="342"/>
      <c r="S57" s="342"/>
      <c r="T57" s="342"/>
      <c r="U57" s="342"/>
      <c r="V57" s="342"/>
      <c r="W57" s="342"/>
      <c r="X57" s="342"/>
      <c r="Y57" s="342"/>
      <c r="Z57" s="342"/>
    </row>
    <row r="58" spans="1:26" x14ac:dyDescent="0.2">
      <c r="A58" s="354"/>
      <c r="B58" s="342"/>
      <c r="C58" s="342"/>
      <c r="D58" s="359"/>
      <c r="E58" s="342"/>
      <c r="F58" s="359"/>
      <c r="G58" s="342"/>
      <c r="H58" s="342"/>
      <c r="I58" s="342"/>
      <c r="J58" s="342"/>
      <c r="K58" s="342"/>
      <c r="L58" s="342"/>
      <c r="M58" s="342"/>
      <c r="N58" s="342"/>
      <c r="O58" s="342"/>
      <c r="P58" s="342"/>
      <c r="Q58" s="342"/>
      <c r="R58" s="342"/>
      <c r="S58" s="342"/>
      <c r="T58" s="342"/>
      <c r="U58" s="342"/>
      <c r="V58" s="342"/>
      <c r="W58" s="342"/>
      <c r="X58" s="342"/>
      <c r="Y58" s="342"/>
      <c r="Z58" s="342"/>
    </row>
    <row r="59" spans="1:26" x14ac:dyDescent="0.2">
      <c r="A59" s="354"/>
      <c r="B59" s="342"/>
      <c r="C59" s="342"/>
      <c r="D59" s="359"/>
      <c r="E59" s="342"/>
      <c r="F59" s="359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  <c r="R59" s="342"/>
      <c r="S59" s="342"/>
      <c r="T59" s="342"/>
      <c r="U59" s="342"/>
      <c r="V59" s="342"/>
      <c r="W59" s="342"/>
      <c r="X59" s="342"/>
      <c r="Y59" s="342"/>
      <c r="Z59" s="342"/>
    </row>
    <row r="60" spans="1:26" x14ac:dyDescent="0.2">
      <c r="A60" s="354"/>
      <c r="B60" s="342"/>
      <c r="C60" s="342"/>
      <c r="D60" s="359"/>
      <c r="E60" s="342"/>
      <c r="F60" s="359"/>
      <c r="G60" s="342"/>
      <c r="H60" s="342"/>
      <c r="I60" s="342"/>
      <c r="J60" s="342"/>
      <c r="K60" s="342"/>
      <c r="L60" s="342"/>
      <c r="M60" s="342"/>
      <c r="N60" s="342"/>
      <c r="O60" s="342"/>
      <c r="P60" s="342"/>
      <c r="Q60" s="342"/>
      <c r="R60" s="342"/>
      <c r="S60" s="342"/>
      <c r="T60" s="342"/>
      <c r="U60" s="342"/>
      <c r="V60" s="342"/>
      <c r="W60" s="342"/>
      <c r="X60" s="342"/>
      <c r="Y60" s="342"/>
      <c r="Z60" s="342"/>
    </row>
    <row r="61" spans="1:26" x14ac:dyDescent="0.2">
      <c r="A61" s="354"/>
      <c r="B61" s="342"/>
      <c r="C61" s="342"/>
      <c r="D61" s="359"/>
      <c r="E61" s="342"/>
      <c r="F61" s="359"/>
      <c r="G61" s="342"/>
      <c r="H61" s="342"/>
      <c r="I61" s="342"/>
      <c r="J61" s="342"/>
      <c r="K61" s="342"/>
      <c r="L61" s="342"/>
      <c r="M61" s="342"/>
      <c r="N61" s="342"/>
      <c r="O61" s="342"/>
      <c r="P61" s="342"/>
      <c r="Q61" s="342"/>
      <c r="R61" s="342"/>
      <c r="S61" s="342"/>
      <c r="T61" s="342"/>
      <c r="U61" s="342"/>
      <c r="V61" s="342"/>
      <c r="W61" s="342"/>
      <c r="X61" s="342"/>
      <c r="Y61" s="342"/>
      <c r="Z61" s="342"/>
    </row>
    <row r="62" spans="1:26" x14ac:dyDescent="0.2">
      <c r="A62" s="354"/>
      <c r="B62" s="342"/>
      <c r="C62" s="342"/>
      <c r="D62" s="359"/>
      <c r="E62" s="342"/>
      <c r="F62" s="359"/>
      <c r="G62" s="342"/>
      <c r="H62" s="342"/>
      <c r="I62" s="342"/>
      <c r="J62" s="342"/>
      <c r="K62" s="342"/>
      <c r="L62" s="342"/>
      <c r="M62" s="342"/>
      <c r="N62" s="342"/>
      <c r="O62" s="342"/>
      <c r="P62" s="342"/>
      <c r="Q62" s="342"/>
      <c r="R62" s="342"/>
      <c r="S62" s="342"/>
      <c r="T62" s="342"/>
      <c r="U62" s="342"/>
      <c r="V62" s="342"/>
      <c r="W62" s="342"/>
      <c r="X62" s="342"/>
      <c r="Y62" s="342"/>
      <c r="Z62" s="342"/>
    </row>
    <row r="63" spans="1:26" x14ac:dyDescent="0.2">
      <c r="A63" s="354"/>
      <c r="B63" s="342"/>
      <c r="C63" s="342"/>
      <c r="D63" s="359"/>
      <c r="E63" s="342"/>
      <c r="F63" s="359"/>
      <c r="G63" s="342"/>
      <c r="H63" s="342"/>
      <c r="I63" s="342"/>
      <c r="J63" s="342"/>
      <c r="K63" s="342"/>
      <c r="L63" s="342"/>
      <c r="M63" s="342"/>
      <c r="N63" s="342"/>
      <c r="O63" s="342"/>
      <c r="P63" s="342"/>
      <c r="Q63" s="342"/>
      <c r="R63" s="342"/>
      <c r="S63" s="342"/>
      <c r="T63" s="342"/>
      <c r="U63" s="342"/>
      <c r="V63" s="342"/>
      <c r="W63" s="342"/>
      <c r="X63" s="342"/>
      <c r="Y63" s="342"/>
      <c r="Z63" s="342"/>
    </row>
    <row r="64" spans="1:26" x14ac:dyDescent="0.2">
      <c r="A64" s="354"/>
      <c r="B64" s="342"/>
      <c r="C64" s="342"/>
      <c r="D64" s="359"/>
      <c r="E64" s="342"/>
      <c r="F64" s="359"/>
      <c r="G64" s="342"/>
      <c r="H64" s="342"/>
      <c r="I64" s="342"/>
      <c r="J64" s="342"/>
      <c r="K64" s="342"/>
      <c r="L64" s="342"/>
      <c r="M64" s="342"/>
      <c r="N64" s="342"/>
      <c r="O64" s="342"/>
      <c r="P64" s="342"/>
      <c r="Q64" s="342"/>
      <c r="R64" s="342"/>
      <c r="S64" s="342"/>
      <c r="T64" s="342"/>
      <c r="U64" s="342"/>
      <c r="V64" s="342"/>
      <c r="W64" s="342"/>
      <c r="X64" s="342"/>
      <c r="Y64" s="342"/>
      <c r="Z64" s="342"/>
    </row>
    <row r="65" spans="1:26" x14ac:dyDescent="0.2">
      <c r="A65" s="354"/>
      <c r="B65" s="342"/>
      <c r="C65" s="342"/>
      <c r="D65" s="359"/>
      <c r="E65" s="342"/>
      <c r="F65" s="359"/>
      <c r="G65" s="342"/>
      <c r="H65" s="342"/>
      <c r="I65" s="342"/>
      <c r="J65" s="342"/>
      <c r="K65" s="342"/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V65" s="342"/>
      <c r="W65" s="342"/>
      <c r="X65" s="342"/>
      <c r="Y65" s="342"/>
      <c r="Z65" s="342"/>
    </row>
    <row r="66" spans="1:26" x14ac:dyDescent="0.2">
      <c r="A66" s="354"/>
      <c r="B66" s="342"/>
      <c r="C66" s="342"/>
      <c r="D66" s="359"/>
      <c r="E66" s="342"/>
      <c r="F66" s="359"/>
      <c r="G66" s="342"/>
      <c r="H66" s="342"/>
      <c r="I66" s="342"/>
      <c r="J66" s="342"/>
      <c r="K66" s="342"/>
      <c r="L66" s="342"/>
      <c r="M66" s="342"/>
      <c r="N66" s="342"/>
      <c r="O66" s="342"/>
      <c r="P66" s="342"/>
      <c r="Q66" s="342"/>
      <c r="R66" s="342"/>
      <c r="S66" s="342"/>
      <c r="T66" s="342"/>
      <c r="U66" s="342"/>
      <c r="V66" s="342"/>
      <c r="W66" s="342"/>
      <c r="X66" s="342"/>
      <c r="Y66" s="342"/>
      <c r="Z66" s="342"/>
    </row>
    <row r="67" spans="1:26" x14ac:dyDescent="0.2">
      <c r="A67" s="354"/>
      <c r="B67" s="342"/>
      <c r="C67" s="342"/>
      <c r="D67" s="359"/>
      <c r="E67" s="342"/>
      <c r="F67" s="359"/>
      <c r="G67" s="342"/>
      <c r="H67" s="342"/>
      <c r="I67" s="342"/>
      <c r="J67" s="342"/>
      <c r="K67" s="342"/>
      <c r="L67" s="342"/>
      <c r="M67" s="342"/>
      <c r="N67" s="342"/>
      <c r="O67" s="342"/>
      <c r="P67" s="342"/>
      <c r="Q67" s="342"/>
      <c r="R67" s="342"/>
      <c r="S67" s="342"/>
      <c r="T67" s="342"/>
      <c r="U67" s="342"/>
      <c r="V67" s="342"/>
      <c r="W67" s="342"/>
      <c r="X67" s="342"/>
      <c r="Y67" s="342"/>
      <c r="Z67" s="342"/>
    </row>
    <row r="68" spans="1:26" x14ac:dyDescent="0.2">
      <c r="A68" s="354"/>
      <c r="B68" s="342"/>
      <c r="C68" s="342"/>
      <c r="D68" s="359"/>
      <c r="E68" s="342"/>
      <c r="F68" s="359"/>
      <c r="G68" s="342"/>
      <c r="H68" s="342"/>
      <c r="I68" s="342"/>
      <c r="J68" s="342"/>
      <c r="K68" s="342"/>
      <c r="L68" s="342"/>
      <c r="M68" s="342"/>
      <c r="N68" s="342"/>
      <c r="O68" s="342"/>
      <c r="P68" s="342"/>
      <c r="Q68" s="342"/>
      <c r="R68" s="342"/>
      <c r="S68" s="342"/>
      <c r="T68" s="342"/>
      <c r="U68" s="342"/>
      <c r="V68" s="342"/>
      <c r="W68" s="342"/>
      <c r="X68" s="342"/>
      <c r="Y68" s="342"/>
      <c r="Z68" s="342"/>
    </row>
    <row r="69" spans="1:26" x14ac:dyDescent="0.2">
      <c r="A69" s="354"/>
      <c r="B69" s="342"/>
      <c r="C69" s="342"/>
      <c r="D69" s="359"/>
      <c r="E69" s="342"/>
      <c r="F69" s="359"/>
      <c r="G69" s="342"/>
      <c r="H69" s="342"/>
      <c r="I69" s="342"/>
      <c r="J69" s="342"/>
      <c r="K69" s="342"/>
      <c r="L69" s="342"/>
      <c r="M69" s="342"/>
      <c r="N69" s="342"/>
      <c r="O69" s="342"/>
      <c r="P69" s="342"/>
      <c r="Q69" s="342"/>
      <c r="R69" s="342"/>
      <c r="S69" s="342"/>
      <c r="T69" s="342"/>
      <c r="U69" s="342"/>
      <c r="V69" s="342"/>
      <c r="W69" s="342"/>
      <c r="X69" s="342"/>
      <c r="Y69" s="342"/>
      <c r="Z69" s="342"/>
    </row>
    <row r="70" spans="1:26" x14ac:dyDescent="0.2">
      <c r="A70" s="354"/>
      <c r="B70" s="342"/>
      <c r="C70" s="342"/>
      <c r="D70" s="359"/>
      <c r="E70" s="342"/>
      <c r="F70" s="359"/>
      <c r="G70" s="342"/>
      <c r="H70" s="342"/>
      <c r="I70" s="342"/>
      <c r="J70" s="342"/>
      <c r="K70" s="342"/>
      <c r="L70" s="342"/>
      <c r="M70" s="342"/>
      <c r="N70" s="342"/>
      <c r="O70" s="342"/>
      <c r="P70" s="342"/>
      <c r="Q70" s="342"/>
      <c r="R70" s="342"/>
      <c r="S70" s="342"/>
      <c r="T70" s="342"/>
      <c r="U70" s="342"/>
      <c r="V70" s="342"/>
      <c r="W70" s="342"/>
      <c r="X70" s="342"/>
      <c r="Y70" s="342"/>
      <c r="Z70" s="342"/>
    </row>
    <row r="71" spans="1:26" x14ac:dyDescent="0.2">
      <c r="A71" s="354"/>
      <c r="B71" s="342"/>
      <c r="C71" s="342"/>
      <c r="D71" s="359"/>
      <c r="E71" s="342"/>
      <c r="F71" s="359"/>
      <c r="G71" s="342"/>
      <c r="H71" s="342"/>
      <c r="I71" s="342"/>
      <c r="J71" s="342"/>
      <c r="K71" s="342"/>
      <c r="L71" s="342"/>
      <c r="M71" s="342"/>
      <c r="N71" s="342"/>
      <c r="O71" s="342"/>
      <c r="P71" s="342"/>
      <c r="Q71" s="342"/>
      <c r="R71" s="342"/>
      <c r="S71" s="342"/>
      <c r="T71" s="342"/>
      <c r="U71" s="342"/>
      <c r="V71" s="342"/>
      <c r="W71" s="342"/>
      <c r="X71" s="342"/>
      <c r="Y71" s="342"/>
      <c r="Z71" s="342"/>
    </row>
    <row r="72" spans="1:26" x14ac:dyDescent="0.2">
      <c r="A72" s="354"/>
      <c r="B72" s="342"/>
      <c r="C72" s="342"/>
      <c r="D72" s="359"/>
      <c r="E72" s="342"/>
      <c r="F72" s="359"/>
      <c r="G72" s="342"/>
      <c r="H72" s="342"/>
      <c r="I72" s="342"/>
      <c r="J72" s="342"/>
      <c r="K72" s="342"/>
      <c r="L72" s="342"/>
      <c r="M72" s="342"/>
      <c r="N72" s="342"/>
      <c r="O72" s="342"/>
      <c r="P72" s="342"/>
      <c r="Q72" s="342"/>
      <c r="R72" s="342"/>
      <c r="S72" s="342"/>
      <c r="T72" s="342"/>
      <c r="U72" s="342"/>
      <c r="V72" s="342"/>
      <c r="W72" s="342"/>
      <c r="X72" s="342"/>
      <c r="Y72" s="342"/>
      <c r="Z72" s="342"/>
    </row>
    <row r="73" spans="1:26" x14ac:dyDescent="0.2">
      <c r="A73" s="354"/>
      <c r="B73" s="342"/>
      <c r="C73" s="342"/>
      <c r="D73" s="359"/>
      <c r="E73" s="342"/>
      <c r="F73" s="359"/>
      <c r="G73" s="342"/>
      <c r="H73" s="342"/>
      <c r="I73" s="342"/>
      <c r="J73" s="342"/>
      <c r="K73" s="342"/>
      <c r="L73" s="342"/>
      <c r="M73" s="342"/>
      <c r="N73" s="342"/>
      <c r="O73" s="342"/>
      <c r="P73" s="342"/>
      <c r="Q73" s="342"/>
      <c r="R73" s="342"/>
      <c r="S73" s="342"/>
      <c r="T73" s="342"/>
      <c r="U73" s="342"/>
      <c r="V73" s="342"/>
      <c r="W73" s="342"/>
      <c r="X73" s="342"/>
      <c r="Y73" s="342"/>
      <c r="Z73" s="342"/>
    </row>
    <row r="74" spans="1:26" x14ac:dyDescent="0.2">
      <c r="A74" s="354"/>
      <c r="B74" s="342"/>
      <c r="C74" s="342"/>
      <c r="D74" s="359"/>
      <c r="E74" s="342"/>
      <c r="F74" s="359"/>
      <c r="G74" s="342"/>
      <c r="H74" s="342"/>
      <c r="I74" s="342"/>
      <c r="J74" s="342"/>
      <c r="K74" s="342"/>
      <c r="L74" s="342"/>
      <c r="M74" s="342"/>
      <c r="N74" s="342"/>
      <c r="O74" s="342"/>
      <c r="P74" s="342"/>
      <c r="Q74" s="342"/>
      <c r="R74" s="342"/>
      <c r="S74" s="342"/>
      <c r="T74" s="342"/>
      <c r="U74" s="342"/>
      <c r="V74" s="342"/>
      <c r="W74" s="342"/>
      <c r="X74" s="342"/>
      <c r="Y74" s="342"/>
      <c r="Z74" s="342"/>
    </row>
    <row r="75" spans="1:26" x14ac:dyDescent="0.2">
      <c r="A75" s="354"/>
      <c r="B75" s="342"/>
      <c r="C75" s="342"/>
      <c r="D75" s="359"/>
      <c r="E75" s="342"/>
      <c r="F75" s="359"/>
      <c r="G75" s="342"/>
      <c r="H75" s="342"/>
      <c r="I75" s="342"/>
      <c r="J75" s="342"/>
      <c r="K75" s="342"/>
      <c r="L75" s="342"/>
      <c r="M75" s="342"/>
      <c r="N75" s="342"/>
      <c r="O75" s="342"/>
      <c r="P75" s="342"/>
      <c r="Q75" s="342"/>
      <c r="R75" s="342"/>
      <c r="S75" s="342"/>
      <c r="T75" s="342"/>
      <c r="U75" s="342"/>
      <c r="V75" s="342"/>
      <c r="W75" s="342"/>
      <c r="X75" s="342"/>
      <c r="Y75" s="342"/>
      <c r="Z75" s="342"/>
    </row>
    <row r="76" spans="1:26" x14ac:dyDescent="0.2">
      <c r="A76" s="354"/>
      <c r="B76" s="342"/>
      <c r="C76" s="342"/>
      <c r="D76" s="359"/>
      <c r="E76" s="342"/>
      <c r="F76" s="359"/>
      <c r="G76" s="342"/>
      <c r="H76" s="342"/>
      <c r="I76" s="342"/>
      <c r="J76" s="342"/>
      <c r="K76" s="342"/>
      <c r="L76" s="342"/>
      <c r="M76" s="342"/>
      <c r="N76" s="342"/>
      <c r="O76" s="342"/>
      <c r="P76" s="342"/>
      <c r="Q76" s="342"/>
      <c r="R76" s="342"/>
      <c r="S76" s="342"/>
      <c r="T76" s="342"/>
      <c r="U76" s="342"/>
      <c r="V76" s="342"/>
      <c r="W76" s="342"/>
      <c r="X76" s="342"/>
      <c r="Y76" s="342"/>
      <c r="Z76" s="342"/>
    </row>
    <row r="77" spans="1:26" x14ac:dyDescent="0.2">
      <c r="A77" s="354"/>
      <c r="B77" s="342"/>
      <c r="C77" s="342"/>
      <c r="D77" s="359"/>
      <c r="E77" s="342"/>
      <c r="F77" s="359"/>
      <c r="G77" s="342"/>
      <c r="H77" s="342"/>
      <c r="I77" s="342"/>
      <c r="J77" s="342"/>
      <c r="K77" s="342"/>
      <c r="L77" s="342"/>
      <c r="M77" s="342"/>
      <c r="N77" s="342"/>
      <c r="O77" s="342"/>
      <c r="P77" s="342"/>
      <c r="Q77" s="342"/>
      <c r="R77" s="342"/>
      <c r="S77" s="342"/>
      <c r="T77" s="342"/>
      <c r="U77" s="342"/>
      <c r="V77" s="342"/>
      <c r="W77" s="342"/>
      <c r="X77" s="342"/>
      <c r="Y77" s="342"/>
      <c r="Z77" s="342"/>
    </row>
    <row r="78" spans="1:26" x14ac:dyDescent="0.2">
      <c r="A78" s="354"/>
      <c r="B78" s="342"/>
      <c r="C78" s="342"/>
      <c r="D78" s="359"/>
      <c r="E78" s="342"/>
      <c r="F78" s="359"/>
      <c r="G78" s="342"/>
      <c r="H78" s="342"/>
      <c r="I78" s="342"/>
      <c r="J78" s="342"/>
      <c r="K78" s="342"/>
      <c r="L78" s="342"/>
      <c r="M78" s="342"/>
      <c r="N78" s="342"/>
      <c r="O78" s="342"/>
      <c r="P78" s="342"/>
      <c r="Q78" s="342"/>
      <c r="R78" s="342"/>
      <c r="S78" s="342"/>
      <c r="T78" s="342"/>
      <c r="U78" s="342"/>
      <c r="V78" s="342"/>
      <c r="W78" s="342"/>
      <c r="X78" s="342"/>
      <c r="Y78" s="342"/>
      <c r="Z78" s="342"/>
    </row>
    <row r="79" spans="1:26" x14ac:dyDescent="0.2">
      <c r="A79" s="354"/>
      <c r="B79" s="342"/>
      <c r="C79" s="342"/>
      <c r="D79" s="359"/>
      <c r="E79" s="342"/>
      <c r="F79" s="359"/>
      <c r="G79" s="342"/>
      <c r="H79" s="342"/>
      <c r="I79" s="342"/>
      <c r="J79" s="342"/>
      <c r="K79" s="342"/>
      <c r="L79" s="342"/>
      <c r="M79" s="342"/>
      <c r="N79" s="342"/>
      <c r="O79" s="342"/>
      <c r="P79" s="342"/>
      <c r="Q79" s="342"/>
      <c r="R79" s="342"/>
      <c r="S79" s="342"/>
      <c r="T79" s="342"/>
      <c r="U79" s="342"/>
      <c r="V79" s="342"/>
      <c r="W79" s="342"/>
      <c r="X79" s="342"/>
      <c r="Y79" s="342"/>
      <c r="Z79" s="342"/>
    </row>
    <row r="80" spans="1:26" x14ac:dyDescent="0.2">
      <c r="A80" s="354"/>
      <c r="B80" s="342"/>
      <c r="C80" s="342"/>
      <c r="D80" s="359"/>
      <c r="E80" s="342"/>
      <c r="F80" s="359"/>
      <c r="G80" s="342"/>
      <c r="H80" s="342"/>
      <c r="I80" s="342"/>
      <c r="J80" s="342"/>
      <c r="K80" s="342"/>
      <c r="L80" s="342"/>
      <c r="M80" s="342"/>
      <c r="N80" s="342"/>
      <c r="O80" s="342"/>
      <c r="P80" s="342"/>
      <c r="Q80" s="342"/>
      <c r="R80" s="342"/>
      <c r="S80" s="342"/>
      <c r="T80" s="342"/>
      <c r="U80" s="342"/>
      <c r="V80" s="342"/>
      <c r="W80" s="342"/>
      <c r="X80" s="342"/>
      <c r="Y80" s="342"/>
      <c r="Z80" s="342"/>
    </row>
    <row r="81" spans="1:26" x14ac:dyDescent="0.2">
      <c r="A81" s="354"/>
      <c r="B81" s="342"/>
      <c r="C81" s="342"/>
      <c r="D81" s="359"/>
      <c r="E81" s="342"/>
      <c r="F81" s="359"/>
      <c r="G81" s="342"/>
      <c r="H81" s="342"/>
      <c r="I81" s="342"/>
      <c r="J81" s="342"/>
      <c r="K81" s="342"/>
      <c r="L81" s="342"/>
      <c r="M81" s="342"/>
      <c r="N81" s="342"/>
      <c r="O81" s="342"/>
      <c r="P81" s="342"/>
      <c r="Q81" s="342"/>
      <c r="R81" s="342"/>
      <c r="S81" s="342"/>
      <c r="T81" s="342"/>
      <c r="U81" s="342"/>
      <c r="V81" s="342"/>
      <c r="W81" s="342"/>
      <c r="X81" s="342"/>
      <c r="Y81" s="342"/>
      <c r="Z81" s="342"/>
    </row>
    <row r="82" spans="1:26" x14ac:dyDescent="0.2">
      <c r="A82" s="354"/>
      <c r="B82" s="342"/>
      <c r="C82" s="342"/>
      <c r="D82" s="359"/>
      <c r="E82" s="342"/>
      <c r="F82" s="359"/>
      <c r="G82" s="342"/>
      <c r="H82" s="342"/>
      <c r="I82" s="342"/>
      <c r="J82" s="342"/>
      <c r="K82" s="342"/>
      <c r="L82" s="342"/>
      <c r="M82" s="342"/>
      <c r="N82" s="342"/>
      <c r="O82" s="342"/>
      <c r="P82" s="342"/>
      <c r="Q82" s="342"/>
      <c r="R82" s="342"/>
      <c r="S82" s="342"/>
      <c r="T82" s="342"/>
      <c r="U82" s="342"/>
      <c r="V82" s="342"/>
      <c r="W82" s="342"/>
      <c r="X82" s="342"/>
      <c r="Y82" s="342"/>
      <c r="Z82" s="342"/>
    </row>
    <row r="83" spans="1:26" x14ac:dyDescent="0.2">
      <c r="A83" s="354"/>
      <c r="B83" s="342"/>
      <c r="C83" s="342"/>
      <c r="D83" s="359"/>
      <c r="E83" s="342"/>
      <c r="F83" s="359"/>
      <c r="G83" s="342"/>
      <c r="H83" s="342"/>
      <c r="I83" s="342"/>
      <c r="J83" s="342"/>
      <c r="K83" s="342"/>
      <c r="L83" s="342"/>
      <c r="M83" s="342"/>
      <c r="N83" s="342"/>
      <c r="O83" s="342"/>
      <c r="P83" s="342"/>
      <c r="Q83" s="342"/>
      <c r="R83" s="342"/>
      <c r="S83" s="342"/>
      <c r="T83" s="342"/>
      <c r="U83" s="342"/>
      <c r="V83" s="342"/>
      <c r="W83" s="342"/>
      <c r="X83" s="342"/>
      <c r="Y83" s="342"/>
      <c r="Z83" s="342"/>
    </row>
    <row r="84" spans="1:26" x14ac:dyDescent="0.2">
      <c r="A84" s="354"/>
      <c r="B84" s="342"/>
      <c r="C84" s="342"/>
      <c r="D84" s="359"/>
      <c r="E84" s="342"/>
      <c r="F84" s="359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</row>
    <row r="85" spans="1:26" x14ac:dyDescent="0.2">
      <c r="A85" s="354"/>
      <c r="B85" s="342"/>
      <c r="C85" s="342"/>
      <c r="D85" s="359"/>
      <c r="E85" s="342"/>
      <c r="F85" s="359"/>
      <c r="G85" s="342"/>
      <c r="H85" s="342"/>
      <c r="I85" s="342"/>
      <c r="J85" s="342"/>
      <c r="K85" s="342"/>
      <c r="L85" s="342"/>
      <c r="M85" s="342"/>
      <c r="N85" s="342"/>
      <c r="O85" s="342"/>
      <c r="P85" s="342"/>
      <c r="Q85" s="342"/>
      <c r="R85" s="342"/>
      <c r="S85" s="342"/>
      <c r="T85" s="342"/>
      <c r="U85" s="342"/>
      <c r="V85" s="342"/>
      <c r="W85" s="342"/>
      <c r="X85" s="342"/>
      <c r="Y85" s="342"/>
      <c r="Z85" s="342"/>
    </row>
    <row r="86" spans="1:26" x14ac:dyDescent="0.2">
      <c r="A86" s="354"/>
      <c r="B86" s="342"/>
      <c r="C86" s="342"/>
      <c r="D86" s="359"/>
      <c r="E86" s="342"/>
      <c r="F86" s="359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</row>
    <row r="87" spans="1:26" x14ac:dyDescent="0.2">
      <c r="A87" s="354"/>
      <c r="B87" s="342"/>
      <c r="C87" s="342"/>
      <c r="D87" s="359"/>
      <c r="E87" s="342"/>
      <c r="F87" s="359"/>
      <c r="G87" s="342"/>
      <c r="H87" s="342"/>
      <c r="I87" s="342"/>
      <c r="J87" s="342"/>
      <c r="K87" s="342"/>
      <c r="L87" s="342"/>
      <c r="M87" s="342"/>
      <c r="N87" s="342"/>
      <c r="O87" s="342"/>
      <c r="P87" s="342"/>
      <c r="Q87" s="342"/>
      <c r="R87" s="342"/>
      <c r="S87" s="342"/>
      <c r="T87" s="342"/>
      <c r="U87" s="342"/>
      <c r="V87" s="342"/>
      <c r="W87" s="342"/>
      <c r="X87" s="342"/>
      <c r="Y87" s="342"/>
      <c r="Z87" s="342"/>
    </row>
    <row r="88" spans="1:26" x14ac:dyDescent="0.2">
      <c r="A88" s="354"/>
      <c r="B88" s="342"/>
      <c r="C88" s="342"/>
      <c r="D88" s="359"/>
      <c r="E88" s="342"/>
      <c r="F88" s="359"/>
      <c r="G88" s="342"/>
      <c r="H88" s="342"/>
      <c r="I88" s="342"/>
      <c r="J88" s="342"/>
      <c r="K88" s="342"/>
      <c r="L88" s="342"/>
      <c r="M88" s="342"/>
      <c r="N88" s="342"/>
      <c r="O88" s="342"/>
      <c r="P88" s="342"/>
      <c r="Q88" s="342"/>
      <c r="R88" s="342"/>
      <c r="S88" s="342"/>
      <c r="T88" s="342"/>
      <c r="U88" s="342"/>
      <c r="V88" s="342"/>
      <c r="W88" s="342"/>
      <c r="X88" s="342"/>
      <c r="Y88" s="342"/>
      <c r="Z88" s="342"/>
    </row>
    <row r="89" spans="1:26" x14ac:dyDescent="0.2">
      <c r="A89" s="354"/>
      <c r="B89" s="342"/>
      <c r="C89" s="342"/>
      <c r="D89" s="359"/>
      <c r="E89" s="342"/>
      <c r="F89" s="359"/>
      <c r="G89" s="342"/>
      <c r="H89" s="342"/>
      <c r="I89" s="342"/>
      <c r="J89" s="342"/>
      <c r="K89" s="342"/>
      <c r="L89" s="342"/>
      <c r="M89" s="342"/>
      <c r="N89" s="342"/>
      <c r="O89" s="342"/>
      <c r="P89" s="342"/>
      <c r="Q89" s="342"/>
      <c r="R89" s="342"/>
      <c r="S89" s="342"/>
      <c r="T89" s="342"/>
      <c r="U89" s="342"/>
      <c r="V89" s="342"/>
      <c r="W89" s="342"/>
      <c r="X89" s="342"/>
      <c r="Y89" s="342"/>
      <c r="Z89" s="342"/>
    </row>
    <row r="90" spans="1:26" x14ac:dyDescent="0.2">
      <c r="A90" s="354"/>
      <c r="B90" s="342"/>
      <c r="C90" s="342"/>
      <c r="D90" s="359"/>
      <c r="E90" s="342"/>
      <c r="F90" s="359"/>
      <c r="G90" s="342"/>
      <c r="H90" s="342"/>
      <c r="I90" s="342"/>
      <c r="J90" s="342"/>
      <c r="K90" s="342"/>
      <c r="L90" s="342"/>
      <c r="M90" s="342"/>
      <c r="N90" s="342"/>
      <c r="O90" s="342"/>
      <c r="P90" s="342"/>
      <c r="Q90" s="342"/>
      <c r="R90" s="342"/>
      <c r="S90" s="342"/>
      <c r="T90" s="342"/>
      <c r="U90" s="342"/>
      <c r="V90" s="342"/>
      <c r="W90" s="342"/>
      <c r="X90" s="342"/>
      <c r="Y90" s="342"/>
      <c r="Z90" s="342"/>
    </row>
    <row r="91" spans="1:26" x14ac:dyDescent="0.2">
      <c r="A91" s="354"/>
      <c r="B91" s="342"/>
      <c r="C91" s="342"/>
      <c r="D91" s="359"/>
      <c r="E91" s="342"/>
      <c r="F91" s="359"/>
      <c r="G91" s="342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342"/>
      <c r="S91" s="342"/>
      <c r="T91" s="342"/>
      <c r="U91" s="342"/>
      <c r="V91" s="342"/>
      <c r="W91" s="342"/>
      <c r="X91" s="342"/>
      <c r="Y91" s="342"/>
      <c r="Z91" s="342"/>
    </row>
    <row r="92" spans="1:26" x14ac:dyDescent="0.2">
      <c r="A92" s="354"/>
      <c r="B92" s="342"/>
      <c r="C92" s="342"/>
      <c r="D92" s="359"/>
      <c r="E92" s="342"/>
      <c r="F92" s="359"/>
      <c r="G92" s="342"/>
      <c r="H92" s="342"/>
      <c r="I92" s="342"/>
      <c r="J92" s="342"/>
      <c r="K92" s="342"/>
      <c r="L92" s="342"/>
      <c r="M92" s="342"/>
      <c r="N92" s="342"/>
      <c r="O92" s="342"/>
      <c r="P92" s="342"/>
      <c r="Q92" s="342"/>
      <c r="R92" s="342"/>
      <c r="S92" s="342"/>
      <c r="T92" s="342"/>
      <c r="U92" s="342"/>
      <c r="V92" s="342"/>
      <c r="W92" s="342"/>
      <c r="X92" s="342"/>
      <c r="Y92" s="342"/>
      <c r="Z92" s="342"/>
    </row>
    <row r="93" spans="1:26" x14ac:dyDescent="0.2">
      <c r="A93" s="354"/>
      <c r="B93" s="342"/>
      <c r="C93" s="342"/>
      <c r="D93" s="359"/>
      <c r="E93" s="342"/>
      <c r="F93" s="359"/>
      <c r="G93" s="342"/>
      <c r="H93" s="342"/>
      <c r="I93" s="342"/>
      <c r="J93" s="342"/>
      <c r="K93" s="342"/>
      <c r="L93" s="342"/>
      <c r="M93" s="342"/>
      <c r="N93" s="342"/>
      <c r="O93" s="342"/>
      <c r="P93" s="342"/>
      <c r="Q93" s="342"/>
      <c r="R93" s="342"/>
      <c r="S93" s="342"/>
      <c r="T93" s="342"/>
      <c r="U93" s="342"/>
      <c r="V93" s="342"/>
      <c r="W93" s="342"/>
      <c r="X93" s="342"/>
      <c r="Y93" s="342"/>
      <c r="Z93" s="342"/>
    </row>
    <row r="94" spans="1:26" x14ac:dyDescent="0.2">
      <c r="A94" s="354"/>
      <c r="B94" s="342"/>
      <c r="C94" s="342"/>
      <c r="D94" s="359"/>
      <c r="E94" s="342"/>
      <c r="F94" s="359"/>
      <c r="G94" s="342"/>
      <c r="H94" s="342"/>
      <c r="I94" s="342"/>
      <c r="J94" s="342"/>
      <c r="K94" s="342"/>
      <c r="L94" s="342"/>
      <c r="M94" s="342"/>
      <c r="N94" s="342"/>
      <c r="O94" s="342"/>
      <c r="P94" s="342"/>
      <c r="Q94" s="342"/>
      <c r="R94" s="342"/>
      <c r="S94" s="342"/>
      <c r="T94" s="342"/>
      <c r="U94" s="342"/>
      <c r="V94" s="342"/>
      <c r="W94" s="342"/>
      <c r="X94" s="342"/>
      <c r="Y94" s="342"/>
      <c r="Z94" s="342"/>
    </row>
    <row r="95" spans="1:26" x14ac:dyDescent="0.2">
      <c r="A95" s="354"/>
      <c r="B95" s="342"/>
      <c r="C95" s="342"/>
      <c r="D95" s="359"/>
      <c r="E95" s="342"/>
      <c r="F95" s="359"/>
      <c r="G95" s="342"/>
      <c r="H95" s="342"/>
      <c r="I95" s="342"/>
      <c r="J95" s="342"/>
      <c r="K95" s="342"/>
      <c r="L95" s="342"/>
      <c r="M95" s="342"/>
      <c r="N95" s="342"/>
      <c r="O95" s="342"/>
      <c r="P95" s="342"/>
      <c r="Q95" s="342"/>
      <c r="R95" s="342"/>
      <c r="S95" s="342"/>
      <c r="T95" s="342"/>
      <c r="U95" s="342"/>
      <c r="V95" s="342"/>
      <c r="W95" s="342"/>
      <c r="X95" s="342"/>
      <c r="Y95" s="342"/>
      <c r="Z95" s="342"/>
    </row>
    <row r="96" spans="1:26" x14ac:dyDescent="0.2">
      <c r="A96" s="354"/>
      <c r="B96" s="342"/>
      <c r="C96" s="342"/>
      <c r="D96" s="359"/>
      <c r="E96" s="342"/>
      <c r="F96" s="359"/>
      <c r="G96" s="342"/>
      <c r="H96" s="342"/>
      <c r="I96" s="342"/>
      <c r="J96" s="342"/>
      <c r="K96" s="342"/>
      <c r="L96" s="342"/>
      <c r="M96" s="342"/>
      <c r="N96" s="342"/>
      <c r="O96" s="342"/>
      <c r="P96" s="342"/>
      <c r="Q96" s="342"/>
      <c r="R96" s="342"/>
      <c r="S96" s="342"/>
      <c r="T96" s="342"/>
      <c r="U96" s="342"/>
      <c r="V96" s="342"/>
      <c r="W96" s="342"/>
      <c r="X96" s="342"/>
      <c r="Y96" s="342"/>
      <c r="Z96" s="342"/>
    </row>
    <row r="97" spans="1:26" x14ac:dyDescent="0.2">
      <c r="A97" s="354"/>
      <c r="B97" s="342"/>
      <c r="C97" s="342"/>
      <c r="D97" s="359"/>
      <c r="E97" s="342"/>
      <c r="F97" s="359"/>
      <c r="G97" s="342"/>
      <c r="H97" s="342"/>
      <c r="I97" s="342"/>
      <c r="J97" s="342"/>
      <c r="K97" s="342"/>
      <c r="L97" s="342"/>
      <c r="M97" s="342"/>
      <c r="N97" s="342"/>
      <c r="O97" s="342"/>
      <c r="P97" s="342"/>
      <c r="Q97" s="342"/>
      <c r="R97" s="342"/>
      <c r="S97" s="342"/>
      <c r="T97" s="342"/>
      <c r="U97" s="342"/>
      <c r="V97" s="342"/>
      <c r="W97" s="342"/>
      <c r="X97" s="342"/>
      <c r="Y97" s="342"/>
      <c r="Z97" s="342"/>
    </row>
    <row r="98" spans="1:26" x14ac:dyDescent="0.2">
      <c r="A98" s="354"/>
      <c r="B98" s="342"/>
      <c r="C98" s="342"/>
      <c r="D98" s="359"/>
      <c r="E98" s="342"/>
      <c r="F98" s="359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342"/>
      <c r="S98" s="342"/>
      <c r="T98" s="342"/>
      <c r="U98" s="342"/>
      <c r="V98" s="342"/>
      <c r="W98" s="342"/>
      <c r="X98" s="342"/>
      <c r="Y98" s="342"/>
      <c r="Z98" s="342"/>
    </row>
    <row r="99" spans="1:26" x14ac:dyDescent="0.2">
      <c r="A99" s="354"/>
      <c r="B99" s="342"/>
      <c r="C99" s="342"/>
      <c r="D99" s="359"/>
      <c r="E99" s="342"/>
      <c r="F99" s="359"/>
      <c r="G99" s="342"/>
      <c r="H99" s="342"/>
      <c r="I99" s="342"/>
      <c r="J99" s="342"/>
      <c r="K99" s="342"/>
      <c r="L99" s="342"/>
      <c r="M99" s="342"/>
      <c r="N99" s="342"/>
      <c r="O99" s="342"/>
      <c r="P99" s="342"/>
      <c r="Q99" s="342"/>
      <c r="R99" s="342"/>
      <c r="S99" s="342"/>
      <c r="T99" s="342"/>
      <c r="U99" s="342"/>
      <c r="V99" s="342"/>
      <c r="W99" s="342"/>
      <c r="X99" s="342"/>
      <c r="Y99" s="342"/>
      <c r="Z99" s="342"/>
    </row>
    <row r="100" spans="1:26" x14ac:dyDescent="0.2">
      <c r="A100" s="354"/>
      <c r="B100" s="342"/>
      <c r="C100" s="342"/>
      <c r="D100" s="359"/>
      <c r="E100" s="342"/>
      <c r="F100" s="359"/>
      <c r="G100" s="342"/>
      <c r="H100" s="342"/>
      <c r="I100" s="342"/>
      <c r="J100" s="342"/>
      <c r="K100" s="342"/>
      <c r="L100" s="342"/>
      <c r="M100" s="342"/>
      <c r="N100" s="342"/>
      <c r="O100" s="342"/>
      <c r="P100" s="342"/>
      <c r="Q100" s="342"/>
      <c r="R100" s="342"/>
      <c r="S100" s="342"/>
      <c r="T100" s="342"/>
      <c r="U100" s="342"/>
      <c r="V100" s="342"/>
      <c r="W100" s="342"/>
      <c r="X100" s="342"/>
      <c r="Y100" s="342"/>
      <c r="Z100" s="342"/>
    </row>
    <row r="101" spans="1:26" x14ac:dyDescent="0.2">
      <c r="A101" s="354"/>
      <c r="B101" s="342"/>
      <c r="C101" s="342"/>
      <c r="D101" s="359"/>
      <c r="E101" s="342"/>
      <c r="F101" s="359"/>
      <c r="G101" s="342"/>
      <c r="H101" s="342"/>
      <c r="I101" s="342"/>
      <c r="J101" s="342"/>
      <c r="K101" s="342"/>
      <c r="L101" s="342"/>
      <c r="M101" s="342"/>
      <c r="N101" s="342"/>
      <c r="O101" s="342"/>
      <c r="P101" s="342"/>
      <c r="Q101" s="342"/>
      <c r="R101" s="342"/>
      <c r="S101" s="342"/>
      <c r="T101" s="342"/>
      <c r="U101" s="342"/>
      <c r="V101" s="342"/>
      <c r="W101" s="342"/>
      <c r="X101" s="342"/>
      <c r="Y101" s="342"/>
      <c r="Z101" s="342"/>
    </row>
    <row r="102" spans="1:26" x14ac:dyDescent="0.2">
      <c r="A102" s="354"/>
      <c r="B102" s="342"/>
      <c r="C102" s="342"/>
      <c r="D102" s="359"/>
      <c r="E102" s="342"/>
      <c r="F102" s="359"/>
      <c r="G102" s="342"/>
      <c r="H102" s="342"/>
      <c r="I102" s="342"/>
      <c r="J102" s="342"/>
      <c r="K102" s="342"/>
      <c r="L102" s="342"/>
      <c r="M102" s="342"/>
      <c r="N102" s="342"/>
      <c r="O102" s="342"/>
      <c r="P102" s="342"/>
      <c r="Q102" s="342"/>
      <c r="R102" s="342"/>
      <c r="S102" s="342"/>
      <c r="T102" s="342"/>
      <c r="U102" s="342"/>
      <c r="V102" s="342"/>
      <c r="W102" s="342"/>
      <c r="X102" s="342"/>
      <c r="Y102" s="342"/>
      <c r="Z102" s="342"/>
    </row>
    <row r="103" spans="1:26" x14ac:dyDescent="0.2">
      <c r="A103" s="354"/>
      <c r="B103" s="342"/>
      <c r="C103" s="342"/>
      <c r="D103" s="359"/>
      <c r="E103" s="342"/>
      <c r="F103" s="359"/>
      <c r="G103" s="342"/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  <c r="R103" s="342"/>
      <c r="S103" s="342"/>
      <c r="T103" s="342"/>
      <c r="U103" s="342"/>
      <c r="V103" s="342"/>
      <c r="W103" s="342"/>
      <c r="X103" s="342"/>
      <c r="Y103" s="342"/>
      <c r="Z103" s="342"/>
    </row>
    <row r="104" spans="1:26" x14ac:dyDescent="0.2">
      <c r="A104" s="354"/>
      <c r="B104" s="342"/>
      <c r="C104" s="342"/>
      <c r="D104" s="359"/>
      <c r="E104" s="342"/>
      <c r="F104" s="359"/>
      <c r="G104" s="342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2"/>
      <c r="S104" s="342"/>
      <c r="T104" s="342"/>
      <c r="U104" s="342"/>
      <c r="V104" s="342"/>
      <c r="W104" s="342"/>
      <c r="X104" s="342"/>
      <c r="Y104" s="342"/>
      <c r="Z104" s="342"/>
    </row>
    <row r="105" spans="1:26" x14ac:dyDescent="0.2">
      <c r="A105" s="354"/>
      <c r="B105" s="342"/>
      <c r="C105" s="342"/>
      <c r="D105" s="359"/>
      <c r="E105" s="342"/>
      <c r="F105" s="359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342"/>
      <c r="Z105" s="342"/>
    </row>
    <row r="106" spans="1:26" x14ac:dyDescent="0.2">
      <c r="A106" s="354"/>
      <c r="B106" s="342"/>
      <c r="C106" s="342"/>
      <c r="D106" s="359"/>
      <c r="E106" s="342"/>
      <c r="F106" s="359"/>
      <c r="G106" s="342"/>
      <c r="H106" s="342"/>
      <c r="I106" s="342"/>
      <c r="J106" s="342"/>
      <c r="K106" s="342"/>
      <c r="L106" s="342"/>
      <c r="M106" s="342"/>
      <c r="N106" s="342"/>
      <c r="O106" s="342"/>
      <c r="P106" s="342"/>
      <c r="Q106" s="342"/>
      <c r="R106" s="342"/>
      <c r="S106" s="342"/>
      <c r="T106" s="342"/>
      <c r="U106" s="342"/>
      <c r="V106" s="342"/>
      <c r="W106" s="342"/>
      <c r="X106" s="342"/>
      <c r="Y106" s="342"/>
      <c r="Z106" s="342"/>
    </row>
    <row r="107" spans="1:26" x14ac:dyDescent="0.2">
      <c r="A107" s="354"/>
      <c r="B107" s="342"/>
      <c r="C107" s="342"/>
      <c r="D107" s="359"/>
      <c r="E107" s="342"/>
      <c r="F107" s="359"/>
      <c r="G107" s="342"/>
      <c r="H107" s="342"/>
      <c r="I107" s="342"/>
      <c r="J107" s="342"/>
      <c r="K107" s="342"/>
      <c r="L107" s="342"/>
      <c r="M107" s="342"/>
      <c r="N107" s="342"/>
      <c r="O107" s="342"/>
      <c r="P107" s="342"/>
      <c r="Q107" s="342"/>
      <c r="R107" s="342"/>
      <c r="S107" s="342"/>
      <c r="T107" s="342"/>
      <c r="U107" s="342"/>
      <c r="V107" s="342"/>
      <c r="W107" s="342"/>
      <c r="X107" s="342"/>
      <c r="Y107" s="342"/>
      <c r="Z107" s="342"/>
    </row>
    <row r="108" spans="1:26" x14ac:dyDescent="0.2">
      <c r="A108" s="354"/>
      <c r="B108" s="342"/>
      <c r="C108" s="342"/>
      <c r="D108" s="359"/>
      <c r="E108" s="342"/>
      <c r="F108" s="359"/>
      <c r="G108" s="342"/>
      <c r="H108" s="342"/>
      <c r="I108" s="342"/>
      <c r="J108" s="342"/>
      <c r="K108" s="342"/>
      <c r="L108" s="342"/>
      <c r="M108" s="342"/>
      <c r="N108" s="342"/>
      <c r="O108" s="342"/>
      <c r="P108" s="342"/>
      <c r="Q108" s="342"/>
      <c r="R108" s="342"/>
      <c r="S108" s="342"/>
      <c r="T108" s="342"/>
      <c r="U108" s="342"/>
      <c r="V108" s="342"/>
      <c r="W108" s="342"/>
      <c r="X108" s="342"/>
      <c r="Y108" s="342"/>
      <c r="Z108" s="342"/>
    </row>
    <row r="109" spans="1:26" x14ac:dyDescent="0.2">
      <c r="A109" s="354"/>
      <c r="B109" s="342"/>
      <c r="C109" s="342"/>
      <c r="D109" s="359"/>
      <c r="E109" s="342"/>
      <c r="F109" s="359"/>
      <c r="G109" s="342"/>
      <c r="H109" s="342"/>
      <c r="I109" s="342"/>
      <c r="J109" s="342"/>
      <c r="K109" s="342"/>
      <c r="L109" s="342"/>
      <c r="M109" s="342"/>
      <c r="N109" s="342"/>
      <c r="O109" s="342"/>
      <c r="P109" s="342"/>
      <c r="Q109" s="342"/>
      <c r="R109" s="342"/>
      <c r="S109" s="342"/>
      <c r="T109" s="342"/>
      <c r="U109" s="342"/>
      <c r="V109" s="342"/>
      <c r="W109" s="342"/>
      <c r="X109" s="342"/>
      <c r="Y109" s="342"/>
      <c r="Z109" s="342"/>
    </row>
    <row r="110" spans="1:26" x14ac:dyDescent="0.2">
      <c r="A110" s="354"/>
      <c r="B110" s="342"/>
      <c r="C110" s="342"/>
      <c r="D110" s="359"/>
      <c r="E110" s="342"/>
      <c r="F110" s="359"/>
      <c r="G110" s="342"/>
      <c r="H110" s="342"/>
      <c r="I110" s="342"/>
      <c r="J110" s="342"/>
      <c r="K110" s="342"/>
      <c r="L110" s="342"/>
      <c r="M110" s="342"/>
      <c r="N110" s="342"/>
      <c r="O110" s="342"/>
      <c r="P110" s="342"/>
      <c r="Q110" s="342"/>
      <c r="R110" s="342"/>
      <c r="S110" s="342"/>
      <c r="T110" s="342"/>
      <c r="U110" s="342"/>
      <c r="V110" s="342"/>
      <c r="W110" s="342"/>
      <c r="X110" s="342"/>
      <c r="Y110" s="342"/>
      <c r="Z110" s="342"/>
    </row>
    <row r="111" spans="1:26" x14ac:dyDescent="0.2">
      <c r="A111" s="354"/>
      <c r="B111" s="342"/>
      <c r="C111" s="342"/>
      <c r="D111" s="359"/>
      <c r="E111" s="342"/>
      <c r="F111" s="359"/>
      <c r="G111" s="342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S111" s="342"/>
      <c r="T111" s="342"/>
      <c r="U111" s="342"/>
      <c r="V111" s="342"/>
      <c r="W111" s="342"/>
      <c r="X111" s="342"/>
      <c r="Y111" s="342"/>
      <c r="Z111" s="342"/>
    </row>
    <row r="112" spans="1:26" x14ac:dyDescent="0.2">
      <c r="A112" s="354"/>
      <c r="B112" s="342"/>
      <c r="C112" s="342"/>
      <c r="D112" s="359"/>
      <c r="E112" s="342"/>
      <c r="F112" s="359"/>
      <c r="G112" s="342"/>
      <c r="H112" s="342"/>
      <c r="I112" s="342"/>
      <c r="J112" s="342"/>
      <c r="K112" s="342"/>
      <c r="L112" s="342"/>
      <c r="M112" s="342"/>
      <c r="N112" s="342"/>
      <c r="O112" s="342"/>
      <c r="P112" s="342"/>
      <c r="Q112" s="342"/>
      <c r="R112" s="342"/>
      <c r="S112" s="342"/>
      <c r="T112" s="342"/>
      <c r="U112" s="342"/>
      <c r="V112" s="342"/>
      <c r="W112" s="342"/>
      <c r="X112" s="342"/>
      <c r="Y112" s="342"/>
      <c r="Z112" s="342"/>
    </row>
    <row r="113" spans="1:26" x14ac:dyDescent="0.2">
      <c r="A113" s="354"/>
      <c r="B113" s="342"/>
      <c r="C113" s="342"/>
      <c r="D113" s="359"/>
      <c r="E113" s="342"/>
      <c r="F113" s="359"/>
      <c r="G113" s="342"/>
      <c r="H113" s="342"/>
      <c r="I113" s="342"/>
      <c r="J113" s="342"/>
      <c r="K113" s="342"/>
      <c r="L113" s="342"/>
      <c r="M113" s="342"/>
      <c r="N113" s="342"/>
      <c r="O113" s="342"/>
      <c r="P113" s="342"/>
      <c r="Q113" s="342"/>
      <c r="R113" s="342"/>
      <c r="S113" s="342"/>
      <c r="T113" s="342"/>
      <c r="U113" s="342"/>
      <c r="V113" s="342"/>
      <c r="W113" s="342"/>
      <c r="X113" s="342"/>
      <c r="Y113" s="342"/>
      <c r="Z113" s="342"/>
    </row>
    <row r="114" spans="1:26" x14ac:dyDescent="0.2">
      <c r="A114" s="354"/>
      <c r="B114" s="342"/>
      <c r="C114" s="342"/>
      <c r="D114" s="359"/>
      <c r="E114" s="342"/>
      <c r="F114" s="359"/>
      <c r="G114" s="342"/>
      <c r="H114" s="342"/>
      <c r="I114" s="342"/>
      <c r="J114" s="342"/>
      <c r="K114" s="342"/>
      <c r="L114" s="342"/>
      <c r="M114" s="342"/>
      <c r="N114" s="342"/>
      <c r="O114" s="342"/>
      <c r="P114" s="342"/>
      <c r="Q114" s="342"/>
      <c r="R114" s="342"/>
      <c r="S114" s="342"/>
      <c r="T114" s="342"/>
      <c r="U114" s="342"/>
      <c r="V114" s="342"/>
      <c r="W114" s="342"/>
      <c r="X114" s="342"/>
      <c r="Y114" s="342"/>
      <c r="Z114" s="342"/>
    </row>
    <row r="115" spans="1:26" x14ac:dyDescent="0.2">
      <c r="A115" s="354"/>
      <c r="B115" s="342"/>
      <c r="C115" s="342"/>
      <c r="D115" s="359"/>
      <c r="E115" s="342"/>
      <c r="F115" s="359"/>
      <c r="G115" s="342"/>
      <c r="H115" s="342"/>
      <c r="I115" s="342"/>
      <c r="J115" s="342"/>
      <c r="K115" s="342"/>
      <c r="L115" s="342"/>
      <c r="M115" s="342"/>
      <c r="N115" s="342"/>
      <c r="O115" s="342"/>
      <c r="P115" s="342"/>
      <c r="Q115" s="342"/>
      <c r="R115" s="342"/>
      <c r="S115" s="342"/>
      <c r="T115" s="342"/>
      <c r="U115" s="342"/>
      <c r="V115" s="342"/>
      <c r="W115" s="342"/>
      <c r="X115" s="342"/>
      <c r="Y115" s="342"/>
      <c r="Z115" s="342"/>
    </row>
    <row r="116" spans="1:26" x14ac:dyDescent="0.2">
      <c r="A116" s="354"/>
      <c r="B116" s="342"/>
      <c r="C116" s="342"/>
      <c r="D116" s="359"/>
      <c r="E116" s="342"/>
      <c r="F116" s="359"/>
      <c r="G116" s="342"/>
      <c r="H116" s="342"/>
      <c r="I116" s="342"/>
      <c r="J116" s="342"/>
      <c r="K116" s="342"/>
      <c r="L116" s="342"/>
      <c r="M116" s="342"/>
      <c r="N116" s="342"/>
      <c r="O116" s="342"/>
      <c r="P116" s="342"/>
      <c r="Q116" s="342"/>
      <c r="R116" s="342"/>
      <c r="S116" s="342"/>
      <c r="T116" s="342"/>
      <c r="U116" s="342"/>
      <c r="V116" s="342"/>
      <c r="W116" s="342"/>
      <c r="X116" s="342"/>
      <c r="Y116" s="342"/>
      <c r="Z116" s="342"/>
    </row>
    <row r="117" spans="1:26" x14ac:dyDescent="0.2">
      <c r="A117" s="354"/>
      <c r="B117" s="342"/>
      <c r="C117" s="342"/>
      <c r="D117" s="359"/>
      <c r="E117" s="342"/>
      <c r="F117" s="359"/>
      <c r="G117" s="342"/>
      <c r="H117" s="342"/>
      <c r="I117" s="342"/>
      <c r="J117" s="342"/>
      <c r="K117" s="342"/>
      <c r="L117" s="342"/>
      <c r="M117" s="342"/>
      <c r="N117" s="342"/>
      <c r="O117" s="342"/>
      <c r="P117" s="342"/>
      <c r="Q117" s="342"/>
      <c r="R117" s="342"/>
      <c r="S117" s="342"/>
      <c r="T117" s="342"/>
      <c r="U117" s="342"/>
      <c r="V117" s="342"/>
      <c r="W117" s="342"/>
      <c r="X117" s="342"/>
      <c r="Y117" s="342"/>
      <c r="Z117" s="342"/>
    </row>
    <row r="118" spans="1:26" x14ac:dyDescent="0.2">
      <c r="A118" s="354"/>
      <c r="B118" s="342"/>
      <c r="C118" s="342"/>
      <c r="D118" s="359"/>
      <c r="E118" s="342"/>
      <c r="F118" s="359"/>
      <c r="G118" s="342"/>
      <c r="H118" s="342"/>
      <c r="I118" s="342"/>
      <c r="J118" s="342"/>
      <c r="K118" s="342"/>
      <c r="L118" s="342"/>
      <c r="M118" s="342"/>
      <c r="N118" s="342"/>
      <c r="O118" s="342"/>
      <c r="P118" s="342"/>
      <c r="Q118" s="342"/>
      <c r="R118" s="342"/>
      <c r="S118" s="342"/>
      <c r="T118" s="342"/>
      <c r="U118" s="342"/>
      <c r="V118" s="342"/>
      <c r="W118" s="342"/>
      <c r="X118" s="342"/>
      <c r="Y118" s="342"/>
      <c r="Z118" s="342"/>
    </row>
    <row r="119" spans="1:26" x14ac:dyDescent="0.2">
      <c r="A119" s="354"/>
      <c r="B119" s="342"/>
      <c r="C119" s="342"/>
      <c r="D119" s="359"/>
      <c r="E119" s="342"/>
      <c r="F119" s="359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U119" s="342"/>
      <c r="V119" s="342"/>
      <c r="W119" s="342"/>
      <c r="X119" s="342"/>
      <c r="Y119" s="342"/>
      <c r="Z119" s="342"/>
    </row>
    <row r="120" spans="1:26" x14ac:dyDescent="0.2">
      <c r="A120" s="354"/>
      <c r="B120" s="342"/>
      <c r="C120" s="342"/>
      <c r="D120" s="359"/>
      <c r="E120" s="342"/>
      <c r="F120" s="359"/>
      <c r="G120" s="342"/>
      <c r="H120" s="342"/>
      <c r="I120" s="342"/>
      <c r="J120" s="342"/>
      <c r="K120" s="342"/>
      <c r="L120" s="342"/>
      <c r="M120" s="342"/>
      <c r="N120" s="342"/>
      <c r="O120" s="342"/>
      <c r="P120" s="342"/>
      <c r="Q120" s="342"/>
      <c r="R120" s="342"/>
      <c r="S120" s="342"/>
      <c r="T120" s="342"/>
      <c r="U120" s="342"/>
      <c r="V120" s="342"/>
      <c r="W120" s="342"/>
      <c r="X120" s="342"/>
      <c r="Y120" s="342"/>
      <c r="Z120" s="342"/>
    </row>
    <row r="121" spans="1:26" x14ac:dyDescent="0.2">
      <c r="A121" s="354"/>
      <c r="B121" s="342"/>
      <c r="C121" s="342"/>
      <c r="D121" s="359"/>
      <c r="E121" s="342"/>
      <c r="F121" s="359"/>
      <c r="G121" s="342"/>
      <c r="H121" s="342"/>
      <c r="I121" s="342"/>
      <c r="J121" s="342"/>
      <c r="K121" s="342"/>
      <c r="L121" s="342"/>
      <c r="M121" s="342"/>
      <c r="N121" s="342"/>
      <c r="O121" s="342"/>
      <c r="P121" s="342"/>
      <c r="Q121" s="342"/>
      <c r="R121" s="342"/>
      <c r="S121" s="342"/>
      <c r="T121" s="342"/>
      <c r="U121" s="342"/>
      <c r="V121" s="342"/>
      <c r="W121" s="342"/>
      <c r="X121" s="342"/>
      <c r="Y121" s="342"/>
      <c r="Z121" s="342"/>
    </row>
    <row r="122" spans="1:26" x14ac:dyDescent="0.2">
      <c r="A122" s="354"/>
      <c r="B122" s="342"/>
      <c r="C122" s="342"/>
      <c r="D122" s="359"/>
      <c r="E122" s="342"/>
      <c r="F122" s="359"/>
      <c r="G122" s="342"/>
      <c r="H122" s="342"/>
      <c r="I122" s="342"/>
      <c r="J122" s="342"/>
      <c r="K122" s="342"/>
      <c r="L122" s="342"/>
      <c r="M122" s="342"/>
      <c r="N122" s="342"/>
      <c r="O122" s="342"/>
      <c r="P122" s="342"/>
      <c r="Q122" s="342"/>
      <c r="R122" s="342"/>
      <c r="S122" s="342"/>
      <c r="T122" s="342"/>
      <c r="U122" s="342"/>
      <c r="V122" s="342"/>
      <c r="W122" s="342"/>
      <c r="X122" s="342"/>
      <c r="Y122" s="342"/>
      <c r="Z122" s="342"/>
    </row>
    <row r="123" spans="1:26" x14ac:dyDescent="0.2">
      <c r="A123" s="354"/>
      <c r="B123" s="342"/>
      <c r="C123" s="342"/>
      <c r="D123" s="359"/>
      <c r="E123" s="342"/>
      <c r="F123" s="359"/>
      <c r="G123" s="342"/>
      <c r="H123" s="342"/>
      <c r="I123" s="342"/>
      <c r="J123" s="342"/>
      <c r="K123" s="342"/>
      <c r="L123" s="342"/>
      <c r="M123" s="342"/>
      <c r="N123" s="342"/>
      <c r="O123" s="342"/>
      <c r="P123" s="342"/>
      <c r="Q123" s="342"/>
      <c r="R123" s="342"/>
      <c r="S123" s="342"/>
      <c r="T123" s="342"/>
      <c r="U123" s="342"/>
      <c r="V123" s="342"/>
      <c r="W123" s="342"/>
      <c r="X123" s="342"/>
      <c r="Y123" s="342"/>
      <c r="Z123" s="342"/>
    </row>
    <row r="124" spans="1:26" x14ac:dyDescent="0.2">
      <c r="A124" s="354"/>
      <c r="B124" s="342"/>
      <c r="C124" s="342"/>
      <c r="D124" s="359"/>
      <c r="E124" s="342"/>
      <c r="F124" s="359"/>
      <c r="G124" s="342"/>
      <c r="H124" s="342"/>
      <c r="I124" s="342"/>
      <c r="J124" s="342"/>
      <c r="K124" s="342"/>
      <c r="L124" s="342"/>
      <c r="M124" s="342"/>
      <c r="N124" s="342"/>
      <c r="O124" s="342"/>
      <c r="P124" s="342"/>
      <c r="Q124" s="342"/>
      <c r="R124" s="342"/>
      <c r="S124" s="342"/>
      <c r="T124" s="342"/>
      <c r="U124" s="342"/>
      <c r="V124" s="342"/>
      <c r="W124" s="342"/>
      <c r="X124" s="342"/>
      <c r="Y124" s="342"/>
      <c r="Z124" s="342"/>
    </row>
    <row r="125" spans="1:26" x14ac:dyDescent="0.2">
      <c r="A125" s="354"/>
      <c r="B125" s="342"/>
      <c r="C125" s="342"/>
      <c r="D125" s="359"/>
      <c r="E125" s="342"/>
      <c r="F125" s="359"/>
      <c r="G125" s="342"/>
      <c r="H125" s="342"/>
      <c r="I125" s="342"/>
      <c r="J125" s="342"/>
      <c r="K125" s="342"/>
      <c r="L125" s="342"/>
      <c r="M125" s="342"/>
      <c r="N125" s="342"/>
      <c r="O125" s="342"/>
      <c r="P125" s="342"/>
      <c r="Q125" s="342"/>
      <c r="R125" s="342"/>
      <c r="S125" s="342"/>
      <c r="T125" s="342"/>
      <c r="U125" s="342"/>
      <c r="V125" s="342"/>
      <c r="W125" s="342"/>
      <c r="X125" s="342"/>
      <c r="Y125" s="342"/>
      <c r="Z125" s="342"/>
    </row>
    <row r="126" spans="1:26" x14ac:dyDescent="0.2">
      <c r="A126" s="354"/>
      <c r="B126" s="342"/>
      <c r="C126" s="342"/>
      <c r="D126" s="359"/>
      <c r="E126" s="342"/>
      <c r="F126" s="359"/>
      <c r="G126" s="342"/>
      <c r="H126" s="342"/>
      <c r="I126" s="342"/>
      <c r="J126" s="342"/>
      <c r="K126" s="342"/>
      <c r="L126" s="342"/>
      <c r="M126" s="342"/>
      <c r="N126" s="342"/>
      <c r="O126" s="342"/>
      <c r="P126" s="342"/>
      <c r="Q126" s="342"/>
      <c r="R126" s="342"/>
      <c r="S126" s="342"/>
      <c r="T126" s="342"/>
      <c r="U126" s="342"/>
      <c r="V126" s="342"/>
      <c r="W126" s="342"/>
      <c r="X126" s="342"/>
      <c r="Y126" s="342"/>
      <c r="Z126" s="342"/>
    </row>
    <row r="127" spans="1:26" x14ac:dyDescent="0.2">
      <c r="A127" s="354"/>
      <c r="B127" s="342"/>
      <c r="C127" s="342"/>
      <c r="D127" s="359"/>
      <c r="E127" s="342"/>
      <c r="F127" s="359"/>
      <c r="G127" s="342"/>
      <c r="H127" s="342"/>
      <c r="I127" s="342"/>
      <c r="J127" s="342"/>
      <c r="K127" s="342"/>
      <c r="L127" s="342"/>
      <c r="M127" s="342"/>
      <c r="N127" s="342"/>
      <c r="O127" s="342"/>
      <c r="P127" s="342"/>
      <c r="Q127" s="342"/>
      <c r="R127" s="342"/>
      <c r="S127" s="342"/>
      <c r="T127" s="342"/>
      <c r="U127" s="342"/>
      <c r="V127" s="342"/>
      <c r="W127" s="342"/>
      <c r="X127" s="342"/>
      <c r="Y127" s="342"/>
      <c r="Z127" s="342"/>
    </row>
    <row r="128" spans="1:26" x14ac:dyDescent="0.2">
      <c r="A128" s="354"/>
      <c r="B128" s="342"/>
      <c r="C128" s="342"/>
      <c r="D128" s="359"/>
      <c r="E128" s="342"/>
      <c r="F128" s="359"/>
      <c r="G128" s="342"/>
      <c r="H128" s="342"/>
      <c r="I128" s="342"/>
      <c r="J128" s="342"/>
      <c r="K128" s="342"/>
      <c r="L128" s="342"/>
      <c r="M128" s="342"/>
      <c r="N128" s="342"/>
      <c r="O128" s="342"/>
      <c r="P128" s="342"/>
      <c r="Q128" s="342"/>
      <c r="R128" s="342"/>
      <c r="S128" s="342"/>
      <c r="T128" s="342"/>
      <c r="U128" s="342"/>
      <c r="V128" s="342"/>
      <c r="W128" s="342"/>
      <c r="X128" s="342"/>
      <c r="Y128" s="342"/>
      <c r="Z128" s="342"/>
    </row>
    <row r="129" spans="1:26" x14ac:dyDescent="0.2">
      <c r="A129" s="354"/>
      <c r="B129" s="342"/>
      <c r="C129" s="342"/>
      <c r="D129" s="359"/>
      <c r="E129" s="342"/>
      <c r="F129" s="359"/>
      <c r="G129" s="342"/>
      <c r="H129" s="342"/>
      <c r="I129" s="342"/>
      <c r="J129" s="342"/>
      <c r="K129" s="342"/>
      <c r="L129" s="342"/>
      <c r="M129" s="342"/>
      <c r="N129" s="342"/>
      <c r="O129" s="342"/>
      <c r="P129" s="342"/>
      <c r="Q129" s="342"/>
      <c r="R129" s="342"/>
      <c r="S129" s="342"/>
      <c r="T129" s="342"/>
      <c r="U129" s="342"/>
      <c r="V129" s="342"/>
      <c r="W129" s="342"/>
      <c r="X129" s="342"/>
      <c r="Y129" s="342"/>
      <c r="Z129" s="342"/>
    </row>
    <row r="130" spans="1:26" x14ac:dyDescent="0.2">
      <c r="A130" s="354"/>
      <c r="B130" s="342"/>
      <c r="C130" s="342"/>
      <c r="D130" s="359"/>
      <c r="E130" s="342"/>
      <c r="F130" s="359"/>
      <c r="G130" s="342"/>
      <c r="H130" s="342"/>
      <c r="I130" s="342"/>
      <c r="J130" s="342"/>
      <c r="K130" s="342"/>
      <c r="L130" s="342"/>
      <c r="M130" s="342"/>
      <c r="N130" s="342"/>
      <c r="O130" s="342"/>
      <c r="P130" s="342"/>
      <c r="Q130" s="342"/>
      <c r="R130" s="342"/>
      <c r="S130" s="342"/>
      <c r="T130" s="342"/>
      <c r="U130" s="342"/>
      <c r="V130" s="342"/>
      <c r="W130" s="342"/>
      <c r="X130" s="342"/>
      <c r="Y130" s="342"/>
      <c r="Z130" s="342"/>
    </row>
    <row r="131" spans="1:26" x14ac:dyDescent="0.2">
      <c r="A131" s="354"/>
      <c r="B131" s="342"/>
      <c r="C131" s="342"/>
      <c r="D131" s="359"/>
      <c r="E131" s="342"/>
      <c r="F131" s="359"/>
      <c r="G131" s="342"/>
      <c r="H131" s="342"/>
      <c r="I131" s="342"/>
      <c r="J131" s="342"/>
      <c r="K131" s="342"/>
      <c r="L131" s="342"/>
      <c r="M131" s="342"/>
      <c r="N131" s="342"/>
      <c r="O131" s="342"/>
      <c r="P131" s="342"/>
      <c r="Q131" s="342"/>
      <c r="R131" s="342"/>
      <c r="S131" s="342"/>
      <c r="T131" s="342"/>
      <c r="U131" s="342"/>
      <c r="V131" s="342"/>
      <c r="W131" s="342"/>
      <c r="X131" s="342"/>
      <c r="Y131" s="342"/>
      <c r="Z131" s="342"/>
    </row>
    <row r="132" spans="1:26" x14ac:dyDescent="0.2">
      <c r="A132" s="354"/>
      <c r="B132" s="342"/>
      <c r="C132" s="342"/>
      <c r="D132" s="359"/>
      <c r="E132" s="342"/>
      <c r="F132" s="359"/>
      <c r="G132" s="342"/>
      <c r="H132" s="342"/>
      <c r="I132" s="342"/>
      <c r="J132" s="342"/>
      <c r="K132" s="342"/>
      <c r="L132" s="342"/>
      <c r="M132" s="342"/>
      <c r="N132" s="342"/>
      <c r="O132" s="342"/>
      <c r="P132" s="342"/>
      <c r="Q132" s="342"/>
      <c r="R132" s="342"/>
      <c r="S132" s="342"/>
      <c r="T132" s="342"/>
      <c r="U132" s="342"/>
      <c r="V132" s="342"/>
      <c r="W132" s="342"/>
      <c r="X132" s="342"/>
      <c r="Y132" s="342"/>
      <c r="Z132" s="342"/>
    </row>
    <row r="133" spans="1:26" x14ac:dyDescent="0.2">
      <c r="A133" s="354"/>
      <c r="B133" s="342"/>
      <c r="C133" s="342"/>
      <c r="D133" s="359"/>
      <c r="E133" s="342"/>
      <c r="F133" s="359"/>
      <c r="G133" s="342"/>
      <c r="H133" s="342"/>
      <c r="I133" s="342"/>
      <c r="J133" s="342"/>
      <c r="K133" s="342"/>
      <c r="L133" s="342"/>
      <c r="M133" s="342"/>
      <c r="N133" s="342"/>
      <c r="O133" s="342"/>
      <c r="P133" s="342"/>
      <c r="Q133" s="342"/>
      <c r="R133" s="342"/>
      <c r="S133" s="342"/>
      <c r="T133" s="342"/>
      <c r="U133" s="342"/>
      <c r="V133" s="342"/>
      <c r="W133" s="342"/>
      <c r="X133" s="342"/>
      <c r="Y133" s="342"/>
      <c r="Z133" s="342"/>
    </row>
    <row r="134" spans="1:26" x14ac:dyDescent="0.2">
      <c r="A134" s="354"/>
      <c r="B134" s="342"/>
      <c r="C134" s="342"/>
      <c r="D134" s="359"/>
      <c r="E134" s="342"/>
      <c r="F134" s="359"/>
      <c r="G134" s="342"/>
      <c r="H134" s="342"/>
      <c r="I134" s="342"/>
      <c r="J134" s="342"/>
      <c r="K134" s="342"/>
      <c r="L134" s="342"/>
      <c r="M134" s="342"/>
      <c r="N134" s="342"/>
      <c r="O134" s="342"/>
      <c r="P134" s="342"/>
      <c r="Q134" s="342"/>
      <c r="R134" s="342"/>
      <c r="S134" s="342"/>
      <c r="T134" s="342"/>
      <c r="U134" s="342"/>
      <c r="V134" s="342"/>
      <c r="W134" s="342"/>
      <c r="X134" s="342"/>
      <c r="Y134" s="342"/>
      <c r="Z134" s="342"/>
    </row>
    <row r="135" spans="1:26" x14ac:dyDescent="0.2">
      <c r="A135" s="354"/>
      <c r="B135" s="342"/>
      <c r="C135" s="342"/>
      <c r="D135" s="359"/>
      <c r="E135" s="342"/>
      <c r="F135" s="359"/>
      <c r="G135" s="342"/>
      <c r="H135" s="342"/>
      <c r="I135" s="342"/>
      <c r="J135" s="342"/>
      <c r="K135" s="342"/>
      <c r="L135" s="342"/>
      <c r="M135" s="342"/>
      <c r="N135" s="342"/>
      <c r="O135" s="342"/>
      <c r="P135" s="342"/>
      <c r="Q135" s="342"/>
      <c r="R135" s="342"/>
      <c r="S135" s="342"/>
      <c r="T135" s="342"/>
      <c r="U135" s="342"/>
      <c r="V135" s="342"/>
      <c r="W135" s="342"/>
      <c r="X135" s="342"/>
      <c r="Y135" s="342"/>
      <c r="Z135" s="342"/>
    </row>
    <row r="136" spans="1:26" x14ac:dyDescent="0.2">
      <c r="A136" s="354"/>
      <c r="B136" s="342"/>
      <c r="C136" s="342"/>
      <c r="D136" s="359"/>
      <c r="E136" s="342"/>
      <c r="F136" s="359"/>
      <c r="G136" s="342"/>
      <c r="H136" s="342"/>
      <c r="I136" s="342"/>
      <c r="J136" s="342"/>
      <c r="K136" s="342"/>
      <c r="L136" s="342"/>
      <c r="M136" s="342"/>
      <c r="N136" s="342"/>
      <c r="O136" s="342"/>
      <c r="P136" s="342"/>
      <c r="Q136" s="342"/>
      <c r="R136" s="342"/>
      <c r="S136" s="342"/>
      <c r="T136" s="342"/>
      <c r="U136" s="342"/>
      <c r="V136" s="342"/>
      <c r="W136" s="342"/>
      <c r="X136" s="342"/>
      <c r="Y136" s="342"/>
      <c r="Z136" s="342"/>
    </row>
    <row r="137" spans="1:26" x14ac:dyDescent="0.2">
      <c r="A137" s="354"/>
      <c r="B137" s="342"/>
      <c r="C137" s="342"/>
      <c r="D137" s="359"/>
      <c r="E137" s="342"/>
      <c r="F137" s="359"/>
      <c r="G137" s="342"/>
      <c r="H137" s="342"/>
      <c r="I137" s="342"/>
      <c r="J137" s="342"/>
      <c r="K137" s="342"/>
      <c r="L137" s="342"/>
      <c r="M137" s="342"/>
      <c r="N137" s="342"/>
      <c r="O137" s="342"/>
      <c r="P137" s="342"/>
      <c r="Q137" s="342"/>
      <c r="R137" s="342"/>
      <c r="S137" s="342"/>
      <c r="T137" s="342"/>
      <c r="U137" s="342"/>
      <c r="V137" s="342"/>
      <c r="W137" s="342"/>
      <c r="X137" s="342"/>
      <c r="Y137" s="342"/>
      <c r="Z137" s="342"/>
    </row>
    <row r="138" spans="1:26" x14ac:dyDescent="0.2">
      <c r="A138" s="354"/>
      <c r="B138" s="342"/>
      <c r="C138" s="342"/>
      <c r="D138" s="359"/>
      <c r="E138" s="342"/>
      <c r="F138" s="359"/>
      <c r="G138" s="342"/>
      <c r="H138" s="342"/>
      <c r="I138" s="342"/>
      <c r="J138" s="342"/>
      <c r="K138" s="342"/>
      <c r="L138" s="342"/>
      <c r="M138" s="342"/>
      <c r="N138" s="342"/>
      <c r="O138" s="342"/>
      <c r="P138" s="342"/>
      <c r="Q138" s="342"/>
      <c r="R138" s="342"/>
      <c r="S138" s="342"/>
      <c r="T138" s="342"/>
      <c r="U138" s="342"/>
      <c r="V138" s="342"/>
      <c r="W138" s="342"/>
      <c r="X138" s="342"/>
      <c r="Y138" s="342"/>
      <c r="Z138" s="342"/>
    </row>
    <row r="139" spans="1:26" x14ac:dyDescent="0.2">
      <c r="A139" s="354"/>
      <c r="B139" s="342"/>
      <c r="C139" s="342"/>
      <c r="D139" s="359"/>
      <c r="E139" s="342"/>
      <c r="F139" s="359"/>
      <c r="G139" s="342"/>
      <c r="H139" s="342"/>
      <c r="I139" s="342"/>
      <c r="J139" s="342"/>
      <c r="K139" s="342"/>
      <c r="L139" s="342"/>
      <c r="M139" s="342"/>
      <c r="N139" s="342"/>
      <c r="O139" s="342"/>
      <c r="P139" s="342"/>
      <c r="Q139" s="342"/>
      <c r="R139" s="342"/>
      <c r="S139" s="342"/>
      <c r="T139" s="342"/>
      <c r="U139" s="342"/>
      <c r="V139" s="342"/>
      <c r="W139" s="342"/>
      <c r="X139" s="342"/>
      <c r="Y139" s="342"/>
      <c r="Z139" s="342"/>
    </row>
    <row r="140" spans="1:26" x14ac:dyDescent="0.2">
      <c r="A140" s="354"/>
      <c r="B140" s="342"/>
      <c r="C140" s="342"/>
      <c r="D140" s="359"/>
      <c r="E140" s="342"/>
      <c r="F140" s="359"/>
      <c r="G140" s="342"/>
      <c r="H140" s="342"/>
      <c r="I140" s="342"/>
      <c r="J140" s="342"/>
      <c r="K140" s="342"/>
      <c r="L140" s="342"/>
      <c r="M140" s="342"/>
      <c r="N140" s="342"/>
      <c r="O140" s="342"/>
      <c r="P140" s="342"/>
      <c r="Q140" s="342"/>
      <c r="R140" s="342"/>
      <c r="S140" s="342"/>
      <c r="T140" s="342"/>
      <c r="U140" s="342"/>
      <c r="V140" s="342"/>
      <c r="W140" s="342"/>
      <c r="X140" s="342"/>
      <c r="Y140" s="342"/>
      <c r="Z140" s="342"/>
    </row>
    <row r="141" spans="1:26" x14ac:dyDescent="0.2">
      <c r="A141" s="354"/>
      <c r="B141" s="342"/>
      <c r="C141" s="342"/>
      <c r="D141" s="359"/>
      <c r="E141" s="342"/>
      <c r="F141" s="359"/>
      <c r="G141" s="342"/>
      <c r="H141" s="342"/>
      <c r="I141" s="342"/>
      <c r="J141" s="342"/>
      <c r="K141" s="342"/>
      <c r="L141" s="342"/>
      <c r="M141" s="342"/>
      <c r="N141" s="342"/>
      <c r="O141" s="342"/>
      <c r="P141" s="342"/>
      <c r="Q141" s="342"/>
      <c r="R141" s="342"/>
      <c r="S141" s="342"/>
      <c r="T141" s="342"/>
      <c r="U141" s="342"/>
      <c r="V141" s="342"/>
      <c r="W141" s="342"/>
      <c r="X141" s="342"/>
      <c r="Y141" s="342"/>
      <c r="Z141" s="342"/>
    </row>
    <row r="142" spans="1:26" x14ac:dyDescent="0.2">
      <c r="A142" s="354"/>
      <c r="B142" s="342"/>
      <c r="C142" s="342"/>
      <c r="D142" s="359"/>
      <c r="E142" s="342"/>
      <c r="F142" s="359"/>
      <c r="G142" s="342"/>
      <c r="H142" s="342"/>
      <c r="I142" s="342"/>
      <c r="J142" s="342"/>
      <c r="K142" s="342"/>
      <c r="L142" s="342"/>
      <c r="M142" s="342"/>
      <c r="N142" s="342"/>
      <c r="O142" s="342"/>
      <c r="P142" s="342"/>
      <c r="Q142" s="342"/>
      <c r="R142" s="342"/>
      <c r="S142" s="342"/>
      <c r="T142" s="342"/>
      <c r="U142" s="342"/>
      <c r="V142" s="342"/>
      <c r="W142" s="342"/>
      <c r="X142" s="342"/>
      <c r="Y142" s="342"/>
      <c r="Z142" s="342"/>
    </row>
    <row r="143" spans="1:26" x14ac:dyDescent="0.2">
      <c r="A143" s="354"/>
      <c r="B143" s="342"/>
      <c r="C143" s="342"/>
      <c r="D143" s="359"/>
      <c r="E143" s="342"/>
      <c r="F143" s="359"/>
      <c r="G143" s="342"/>
      <c r="H143" s="342"/>
      <c r="I143" s="342"/>
      <c r="J143" s="342"/>
      <c r="K143" s="342"/>
      <c r="L143" s="342"/>
      <c r="M143" s="342"/>
      <c r="N143" s="342"/>
      <c r="O143" s="342"/>
      <c r="P143" s="342"/>
      <c r="Q143" s="342"/>
      <c r="R143" s="342"/>
      <c r="S143" s="342"/>
      <c r="T143" s="342"/>
      <c r="U143" s="342"/>
      <c r="V143" s="342"/>
      <c r="W143" s="342"/>
      <c r="X143" s="342"/>
      <c r="Y143" s="342"/>
      <c r="Z143" s="342"/>
    </row>
    <row r="144" spans="1:26" x14ac:dyDescent="0.2">
      <c r="A144" s="354"/>
      <c r="B144" s="342"/>
      <c r="C144" s="342"/>
      <c r="D144" s="359"/>
      <c r="E144" s="342"/>
      <c r="F144" s="359"/>
      <c r="G144" s="342"/>
      <c r="H144" s="342"/>
      <c r="I144" s="342"/>
      <c r="J144" s="342"/>
      <c r="K144" s="342"/>
      <c r="L144" s="342"/>
      <c r="M144" s="342"/>
      <c r="N144" s="342"/>
      <c r="O144" s="342"/>
      <c r="P144" s="342"/>
      <c r="Q144" s="342"/>
      <c r="R144" s="342"/>
      <c r="S144" s="342"/>
      <c r="T144" s="342"/>
      <c r="U144" s="342"/>
      <c r="V144" s="342"/>
      <c r="W144" s="342"/>
      <c r="X144" s="342"/>
      <c r="Y144" s="342"/>
      <c r="Z144" s="342"/>
    </row>
    <row r="145" spans="1:26" x14ac:dyDescent="0.2">
      <c r="A145" s="354"/>
      <c r="B145" s="342"/>
      <c r="C145" s="342"/>
      <c r="D145" s="359"/>
      <c r="E145" s="342"/>
      <c r="F145" s="359"/>
      <c r="G145" s="342"/>
      <c r="H145" s="342"/>
      <c r="I145" s="342"/>
      <c r="J145" s="342"/>
      <c r="K145" s="342"/>
      <c r="L145" s="342"/>
      <c r="M145" s="342"/>
      <c r="N145" s="342"/>
      <c r="O145" s="342"/>
      <c r="P145" s="342"/>
      <c r="Q145" s="342"/>
      <c r="R145" s="342"/>
      <c r="S145" s="342"/>
      <c r="T145" s="342"/>
      <c r="U145" s="342"/>
      <c r="V145" s="342"/>
      <c r="W145" s="342"/>
      <c r="X145" s="342"/>
      <c r="Y145" s="342"/>
      <c r="Z145" s="342"/>
    </row>
    <row r="146" spans="1:26" x14ac:dyDescent="0.2">
      <c r="A146" s="354"/>
      <c r="B146" s="342"/>
      <c r="C146" s="342"/>
      <c r="D146" s="359"/>
      <c r="E146" s="342"/>
      <c r="F146" s="359"/>
      <c r="G146" s="342"/>
      <c r="H146" s="342"/>
      <c r="I146" s="342"/>
      <c r="J146" s="342"/>
      <c r="K146" s="342"/>
      <c r="L146" s="342"/>
      <c r="M146" s="342"/>
      <c r="N146" s="342"/>
      <c r="O146" s="342"/>
      <c r="P146" s="342"/>
      <c r="Q146" s="342"/>
      <c r="R146" s="342"/>
      <c r="S146" s="342"/>
      <c r="T146" s="342"/>
      <c r="U146" s="342"/>
      <c r="V146" s="342"/>
      <c r="W146" s="342"/>
      <c r="X146" s="342"/>
      <c r="Y146" s="342"/>
      <c r="Z146" s="342"/>
    </row>
    <row r="147" spans="1:26" x14ac:dyDescent="0.2">
      <c r="A147" s="354"/>
      <c r="B147" s="342"/>
      <c r="C147" s="342"/>
      <c r="D147" s="359"/>
      <c r="E147" s="342"/>
      <c r="F147" s="359"/>
      <c r="G147" s="342"/>
      <c r="H147" s="342"/>
      <c r="I147" s="342"/>
      <c r="J147" s="342"/>
      <c r="K147" s="342"/>
      <c r="L147" s="342"/>
      <c r="M147" s="342"/>
      <c r="N147" s="342"/>
      <c r="O147" s="342"/>
      <c r="P147" s="342"/>
      <c r="Q147" s="342"/>
      <c r="R147" s="342"/>
      <c r="S147" s="342"/>
      <c r="T147" s="342"/>
      <c r="U147" s="342"/>
      <c r="V147" s="342"/>
      <c r="W147" s="342"/>
      <c r="X147" s="342"/>
      <c r="Y147" s="342"/>
      <c r="Z147" s="342"/>
    </row>
    <row r="148" spans="1:26" x14ac:dyDescent="0.2">
      <c r="A148" s="354"/>
      <c r="B148" s="342"/>
      <c r="C148" s="342"/>
      <c r="D148" s="359"/>
      <c r="E148" s="342"/>
      <c r="F148" s="359"/>
      <c r="G148" s="342"/>
      <c r="H148" s="342"/>
      <c r="I148" s="342"/>
      <c r="J148" s="342"/>
      <c r="K148" s="342"/>
      <c r="L148" s="342"/>
      <c r="M148" s="342"/>
      <c r="N148" s="342"/>
      <c r="O148" s="342"/>
      <c r="P148" s="342"/>
      <c r="Q148" s="342"/>
      <c r="R148" s="342"/>
      <c r="S148" s="342"/>
      <c r="T148" s="342"/>
      <c r="U148" s="342"/>
      <c r="V148" s="342"/>
      <c r="W148" s="342"/>
      <c r="X148" s="342"/>
      <c r="Y148" s="342"/>
      <c r="Z148" s="342"/>
    </row>
    <row r="149" spans="1:26" x14ac:dyDescent="0.2">
      <c r="A149" s="354"/>
      <c r="B149" s="342"/>
      <c r="C149" s="342"/>
      <c r="D149" s="359"/>
      <c r="E149" s="342"/>
      <c r="F149" s="359"/>
      <c r="G149" s="342"/>
      <c r="H149" s="342"/>
      <c r="I149" s="342"/>
      <c r="J149" s="342"/>
      <c r="K149" s="342"/>
      <c r="L149" s="342"/>
      <c r="M149" s="342"/>
      <c r="N149" s="342"/>
      <c r="O149" s="342"/>
      <c r="P149" s="342"/>
      <c r="Q149" s="342"/>
      <c r="R149" s="342"/>
      <c r="S149" s="342"/>
      <c r="T149" s="342"/>
      <c r="U149" s="342"/>
      <c r="V149" s="342"/>
      <c r="W149" s="342"/>
      <c r="X149" s="342"/>
      <c r="Y149" s="342"/>
      <c r="Z149" s="342"/>
    </row>
    <row r="150" spans="1:26" x14ac:dyDescent="0.2">
      <c r="A150" s="354"/>
      <c r="B150" s="342"/>
      <c r="C150" s="342"/>
      <c r="D150" s="359"/>
      <c r="E150" s="342"/>
      <c r="F150" s="359"/>
      <c r="G150" s="342"/>
      <c r="H150" s="342"/>
      <c r="I150" s="342"/>
      <c r="J150" s="342"/>
      <c r="K150" s="342"/>
      <c r="L150" s="342"/>
      <c r="M150" s="342"/>
      <c r="N150" s="342"/>
      <c r="O150" s="342"/>
      <c r="P150" s="342"/>
      <c r="Q150" s="342"/>
      <c r="R150" s="342"/>
      <c r="S150" s="342"/>
      <c r="T150" s="342"/>
      <c r="U150" s="342"/>
      <c r="V150" s="342"/>
      <c r="W150" s="342"/>
      <c r="X150" s="342"/>
      <c r="Y150" s="342"/>
      <c r="Z150" s="342"/>
    </row>
    <row r="151" spans="1:26" x14ac:dyDescent="0.2">
      <c r="A151" s="354"/>
      <c r="B151" s="342"/>
      <c r="C151" s="342"/>
      <c r="D151" s="359"/>
      <c r="E151" s="342"/>
      <c r="F151" s="359"/>
      <c r="G151" s="342"/>
      <c r="H151" s="342"/>
      <c r="I151" s="342"/>
      <c r="J151" s="342"/>
      <c r="K151" s="342"/>
      <c r="L151" s="342"/>
      <c r="M151" s="342"/>
      <c r="N151" s="342"/>
      <c r="O151" s="342"/>
      <c r="P151" s="342"/>
      <c r="Q151" s="342"/>
      <c r="R151" s="342"/>
      <c r="S151" s="342"/>
      <c r="T151" s="342"/>
      <c r="U151" s="342"/>
      <c r="V151" s="342"/>
      <c r="W151" s="342"/>
      <c r="X151" s="342"/>
      <c r="Y151" s="342"/>
      <c r="Z151" s="342"/>
    </row>
    <row r="152" spans="1:26" x14ac:dyDescent="0.2">
      <c r="A152" s="354"/>
      <c r="B152" s="342"/>
      <c r="C152" s="342"/>
      <c r="D152" s="359"/>
      <c r="E152" s="342"/>
      <c r="F152" s="359"/>
      <c r="G152" s="342"/>
      <c r="H152" s="342"/>
      <c r="I152" s="342"/>
      <c r="J152" s="342"/>
      <c r="K152" s="342"/>
      <c r="L152" s="342"/>
      <c r="M152" s="342"/>
      <c r="N152" s="342"/>
      <c r="O152" s="342"/>
      <c r="P152" s="342"/>
      <c r="Q152" s="342"/>
      <c r="R152" s="342"/>
      <c r="S152" s="342"/>
      <c r="T152" s="342"/>
      <c r="U152" s="342"/>
      <c r="V152" s="342"/>
      <c r="W152" s="342"/>
      <c r="X152" s="342"/>
      <c r="Y152" s="342"/>
      <c r="Z152" s="342"/>
    </row>
    <row r="153" spans="1:26" x14ac:dyDescent="0.2">
      <c r="A153" s="354"/>
      <c r="B153" s="342"/>
      <c r="C153" s="342"/>
      <c r="D153" s="359"/>
      <c r="E153" s="342"/>
      <c r="F153" s="359"/>
      <c r="G153" s="342"/>
      <c r="H153" s="342"/>
      <c r="I153" s="342"/>
      <c r="J153" s="342"/>
      <c r="K153" s="342"/>
      <c r="L153" s="342"/>
      <c r="M153" s="342"/>
      <c r="N153" s="342"/>
      <c r="O153" s="342"/>
      <c r="P153" s="342"/>
      <c r="Q153" s="342"/>
      <c r="R153" s="342"/>
      <c r="S153" s="342"/>
      <c r="T153" s="342"/>
      <c r="U153" s="342"/>
      <c r="V153" s="342"/>
      <c r="W153" s="342"/>
      <c r="X153" s="342"/>
      <c r="Y153" s="342"/>
      <c r="Z153" s="342"/>
    </row>
    <row r="154" spans="1:26" x14ac:dyDescent="0.2">
      <c r="A154" s="354"/>
      <c r="B154" s="342"/>
      <c r="C154" s="342"/>
      <c r="D154" s="359"/>
      <c r="E154" s="342"/>
      <c r="F154" s="359"/>
      <c r="G154" s="342"/>
      <c r="H154" s="342"/>
      <c r="I154" s="342"/>
      <c r="J154" s="342"/>
      <c r="K154" s="342"/>
      <c r="L154" s="342"/>
      <c r="M154" s="342"/>
      <c r="N154" s="342"/>
      <c r="O154" s="342"/>
      <c r="P154" s="342"/>
      <c r="Q154" s="342"/>
      <c r="R154" s="342"/>
      <c r="S154" s="342"/>
      <c r="T154" s="342"/>
      <c r="U154" s="342"/>
      <c r="V154" s="342"/>
      <c r="W154" s="342"/>
      <c r="X154" s="342"/>
      <c r="Y154" s="342"/>
      <c r="Z154" s="342"/>
    </row>
    <row r="155" spans="1:26" x14ac:dyDescent="0.2">
      <c r="A155" s="354"/>
      <c r="B155" s="342"/>
      <c r="C155" s="342"/>
      <c r="D155" s="359"/>
      <c r="E155" s="342"/>
      <c r="F155" s="359"/>
      <c r="G155" s="342"/>
      <c r="H155" s="342"/>
      <c r="I155" s="342"/>
      <c r="J155" s="342"/>
      <c r="K155" s="342"/>
      <c r="L155" s="342"/>
      <c r="M155" s="342"/>
      <c r="N155" s="342"/>
      <c r="O155" s="342"/>
      <c r="P155" s="342"/>
      <c r="Q155" s="342"/>
      <c r="R155" s="342"/>
      <c r="S155" s="342"/>
      <c r="T155" s="342"/>
      <c r="U155" s="342"/>
      <c r="V155" s="342"/>
      <c r="W155" s="342"/>
      <c r="X155" s="342"/>
      <c r="Y155" s="342"/>
      <c r="Z155" s="342"/>
    </row>
    <row r="156" spans="1:26" x14ac:dyDescent="0.2">
      <c r="A156" s="354"/>
      <c r="B156" s="342"/>
      <c r="C156" s="342"/>
      <c r="D156" s="359"/>
      <c r="E156" s="342"/>
      <c r="F156" s="359"/>
      <c r="G156" s="342"/>
      <c r="H156" s="342"/>
      <c r="I156" s="342"/>
      <c r="J156" s="342"/>
      <c r="K156" s="342"/>
      <c r="L156" s="342"/>
      <c r="M156" s="342"/>
      <c r="N156" s="342"/>
      <c r="O156" s="342"/>
      <c r="P156" s="342"/>
      <c r="Q156" s="342"/>
      <c r="R156" s="342"/>
      <c r="S156" s="342"/>
      <c r="T156" s="342"/>
      <c r="U156" s="342"/>
      <c r="V156" s="342"/>
      <c r="W156" s="342"/>
      <c r="X156" s="342"/>
      <c r="Y156" s="342"/>
      <c r="Z156" s="342"/>
    </row>
    <row r="157" spans="1:26" x14ac:dyDescent="0.2">
      <c r="A157" s="354"/>
      <c r="B157" s="342"/>
      <c r="C157" s="342"/>
      <c r="D157" s="359"/>
      <c r="E157" s="342"/>
      <c r="F157" s="359"/>
      <c r="G157" s="342"/>
      <c r="H157" s="342"/>
      <c r="I157" s="342"/>
      <c r="J157" s="342"/>
      <c r="K157" s="342"/>
      <c r="L157" s="342"/>
      <c r="M157" s="342"/>
      <c r="N157" s="342"/>
      <c r="O157" s="342"/>
      <c r="P157" s="342"/>
      <c r="Q157" s="342"/>
      <c r="R157" s="342"/>
      <c r="S157" s="342"/>
      <c r="T157" s="342"/>
      <c r="U157" s="342"/>
      <c r="V157" s="342"/>
      <c r="W157" s="342"/>
      <c r="X157" s="342"/>
      <c r="Y157" s="342"/>
      <c r="Z157" s="342"/>
    </row>
    <row r="158" spans="1:26" x14ac:dyDescent="0.2">
      <c r="A158" s="354"/>
      <c r="B158" s="342"/>
      <c r="C158" s="342"/>
      <c r="D158" s="359"/>
      <c r="E158" s="342"/>
      <c r="F158" s="359"/>
      <c r="G158" s="342"/>
      <c r="H158" s="342"/>
      <c r="I158" s="342"/>
      <c r="J158" s="342"/>
      <c r="K158" s="342"/>
      <c r="L158" s="342"/>
      <c r="M158" s="342"/>
      <c r="N158" s="342"/>
      <c r="O158" s="342"/>
      <c r="P158" s="342"/>
      <c r="Q158" s="342"/>
      <c r="R158" s="342"/>
      <c r="S158" s="342"/>
      <c r="T158" s="342"/>
      <c r="U158" s="342"/>
      <c r="V158" s="342"/>
      <c r="W158" s="342"/>
      <c r="X158" s="342"/>
      <c r="Y158" s="342"/>
      <c r="Z158" s="342"/>
    </row>
    <row r="159" spans="1:26" x14ac:dyDescent="0.2">
      <c r="A159" s="354"/>
      <c r="B159" s="342"/>
      <c r="C159" s="342"/>
      <c r="D159" s="359"/>
      <c r="E159" s="342"/>
      <c r="F159" s="359"/>
      <c r="G159" s="342"/>
      <c r="H159" s="342"/>
      <c r="I159" s="342"/>
      <c r="J159" s="342"/>
      <c r="K159" s="342"/>
      <c r="L159" s="342"/>
      <c r="M159" s="342"/>
      <c r="N159" s="342"/>
      <c r="O159" s="342"/>
      <c r="P159" s="342"/>
      <c r="Q159" s="342"/>
      <c r="R159" s="342"/>
      <c r="S159" s="342"/>
      <c r="T159" s="342"/>
      <c r="U159" s="342"/>
      <c r="V159" s="342"/>
      <c r="W159" s="342"/>
      <c r="X159" s="342"/>
      <c r="Y159" s="342"/>
      <c r="Z159" s="342"/>
    </row>
    <row r="160" spans="1:26" x14ac:dyDescent="0.2">
      <c r="A160" s="354"/>
      <c r="B160" s="342"/>
      <c r="C160" s="342"/>
      <c r="D160" s="359"/>
      <c r="E160" s="342"/>
      <c r="F160" s="359"/>
      <c r="G160" s="342"/>
      <c r="H160" s="342"/>
      <c r="I160" s="342"/>
      <c r="J160" s="342"/>
      <c r="K160" s="342"/>
      <c r="L160" s="342"/>
      <c r="M160" s="342"/>
      <c r="N160" s="342"/>
      <c r="O160" s="342"/>
      <c r="P160" s="342"/>
      <c r="Q160" s="342"/>
      <c r="R160" s="342"/>
      <c r="S160" s="342"/>
      <c r="T160" s="342"/>
      <c r="U160" s="342"/>
      <c r="V160" s="342"/>
      <c r="W160" s="342"/>
      <c r="X160" s="342"/>
      <c r="Y160" s="342"/>
      <c r="Z160" s="342"/>
    </row>
    <row r="161" spans="1:26" x14ac:dyDescent="0.2">
      <c r="A161" s="354"/>
      <c r="B161" s="342"/>
      <c r="C161" s="342"/>
      <c r="D161" s="359"/>
      <c r="E161" s="342"/>
      <c r="F161" s="359"/>
      <c r="G161" s="342"/>
      <c r="H161" s="342"/>
      <c r="I161" s="342"/>
      <c r="J161" s="342"/>
      <c r="K161" s="342"/>
      <c r="L161" s="342"/>
      <c r="M161" s="342"/>
      <c r="N161" s="342"/>
      <c r="O161" s="342"/>
      <c r="P161" s="342"/>
      <c r="Q161" s="342"/>
      <c r="R161" s="342"/>
      <c r="S161" s="342"/>
      <c r="T161" s="342"/>
      <c r="U161" s="342"/>
      <c r="V161" s="342"/>
      <c r="W161" s="342"/>
      <c r="X161" s="342"/>
      <c r="Y161" s="342"/>
      <c r="Z161" s="342"/>
    </row>
    <row r="162" spans="1:26" x14ac:dyDescent="0.2">
      <c r="A162" s="354"/>
      <c r="B162" s="342"/>
      <c r="C162" s="342"/>
      <c r="D162" s="359"/>
      <c r="E162" s="342"/>
      <c r="F162" s="359"/>
      <c r="G162" s="342"/>
      <c r="H162" s="342"/>
      <c r="I162" s="342"/>
      <c r="J162" s="342"/>
      <c r="K162" s="342"/>
      <c r="L162" s="342"/>
      <c r="M162" s="342"/>
      <c r="N162" s="342"/>
      <c r="O162" s="342"/>
      <c r="P162" s="342"/>
      <c r="Q162" s="342"/>
      <c r="R162" s="342"/>
      <c r="S162" s="342"/>
      <c r="T162" s="342"/>
      <c r="U162" s="342"/>
      <c r="V162" s="342"/>
      <c r="W162" s="342"/>
      <c r="X162" s="342"/>
      <c r="Y162" s="342"/>
      <c r="Z162" s="342"/>
    </row>
    <row r="163" spans="1:26" x14ac:dyDescent="0.2">
      <c r="A163" s="354"/>
      <c r="B163" s="342"/>
      <c r="C163" s="342"/>
      <c r="D163" s="359"/>
      <c r="E163" s="342"/>
      <c r="F163" s="359"/>
      <c r="G163" s="342"/>
      <c r="H163" s="342"/>
      <c r="I163" s="342"/>
      <c r="J163" s="342"/>
      <c r="K163" s="342"/>
      <c r="L163" s="342"/>
      <c r="M163" s="342"/>
      <c r="N163" s="342"/>
      <c r="O163" s="342"/>
      <c r="P163" s="342"/>
      <c r="Q163" s="342"/>
      <c r="R163" s="342"/>
      <c r="S163" s="342"/>
      <c r="T163" s="342"/>
      <c r="U163" s="342"/>
      <c r="V163" s="342"/>
      <c r="W163" s="342"/>
      <c r="X163" s="342"/>
      <c r="Y163" s="342"/>
      <c r="Z163" s="342"/>
    </row>
    <row r="164" spans="1:26" x14ac:dyDescent="0.2">
      <c r="A164" s="354"/>
      <c r="B164" s="342"/>
      <c r="C164" s="342"/>
      <c r="D164" s="359"/>
      <c r="E164" s="342"/>
      <c r="F164" s="359"/>
      <c r="G164" s="342"/>
      <c r="H164" s="342"/>
      <c r="I164" s="342"/>
      <c r="J164" s="342"/>
      <c r="K164" s="342"/>
      <c r="L164" s="342"/>
      <c r="M164" s="342"/>
      <c r="N164" s="342"/>
      <c r="O164" s="342"/>
      <c r="P164" s="342"/>
      <c r="Q164" s="342"/>
      <c r="R164" s="342"/>
      <c r="S164" s="342"/>
      <c r="T164" s="342"/>
      <c r="U164" s="342"/>
      <c r="V164" s="342"/>
      <c r="W164" s="342"/>
      <c r="X164" s="342"/>
      <c r="Y164" s="342"/>
      <c r="Z164" s="342"/>
    </row>
    <row r="165" spans="1:26" x14ac:dyDescent="0.2">
      <c r="A165" s="354"/>
      <c r="B165" s="342"/>
      <c r="C165" s="342"/>
      <c r="D165" s="359"/>
      <c r="E165" s="342"/>
      <c r="F165" s="359"/>
      <c r="G165" s="342"/>
      <c r="H165" s="342"/>
      <c r="I165" s="342"/>
      <c r="J165" s="342"/>
      <c r="K165" s="342"/>
      <c r="L165" s="342"/>
      <c r="M165" s="342"/>
      <c r="N165" s="342"/>
      <c r="O165" s="342"/>
      <c r="P165" s="342"/>
      <c r="Q165" s="342"/>
      <c r="R165" s="342"/>
      <c r="S165" s="342"/>
      <c r="T165" s="342"/>
      <c r="U165" s="342"/>
      <c r="V165" s="342"/>
      <c r="W165" s="342"/>
      <c r="X165" s="342"/>
      <c r="Y165" s="342"/>
      <c r="Z165" s="342"/>
    </row>
    <row r="166" spans="1:26" x14ac:dyDescent="0.2">
      <c r="A166" s="354"/>
      <c r="B166" s="342"/>
      <c r="C166" s="342"/>
      <c r="D166" s="359"/>
      <c r="E166" s="342"/>
      <c r="F166" s="359"/>
      <c r="G166" s="342"/>
      <c r="H166" s="342"/>
      <c r="I166" s="342"/>
      <c r="J166" s="342"/>
      <c r="K166" s="342"/>
      <c r="L166" s="342"/>
      <c r="M166" s="342"/>
      <c r="N166" s="342"/>
      <c r="O166" s="342"/>
      <c r="P166" s="342"/>
      <c r="Q166" s="342"/>
      <c r="R166" s="342"/>
      <c r="S166" s="342"/>
      <c r="T166" s="342"/>
      <c r="U166" s="342"/>
      <c r="V166" s="342"/>
      <c r="W166" s="342"/>
      <c r="X166" s="342"/>
      <c r="Y166" s="342"/>
      <c r="Z166" s="342"/>
    </row>
    <row r="167" spans="1:26" x14ac:dyDescent="0.2">
      <c r="A167" s="354"/>
      <c r="B167" s="342"/>
      <c r="C167" s="342"/>
      <c r="D167" s="359"/>
      <c r="E167" s="342"/>
      <c r="F167" s="359"/>
      <c r="G167" s="342"/>
      <c r="H167" s="342"/>
      <c r="I167" s="342"/>
      <c r="J167" s="342"/>
      <c r="K167" s="342"/>
      <c r="L167" s="342"/>
      <c r="M167" s="342"/>
      <c r="N167" s="342"/>
      <c r="O167" s="342"/>
      <c r="P167" s="342"/>
      <c r="Q167" s="342"/>
      <c r="R167" s="342"/>
      <c r="S167" s="342"/>
      <c r="T167" s="342"/>
      <c r="U167" s="342"/>
      <c r="V167" s="342"/>
      <c r="W167" s="342"/>
      <c r="X167" s="342"/>
      <c r="Y167" s="342"/>
      <c r="Z167" s="342"/>
    </row>
    <row r="168" spans="1:26" x14ac:dyDescent="0.2">
      <c r="A168" s="354"/>
      <c r="B168" s="342"/>
      <c r="C168" s="342"/>
      <c r="D168" s="359"/>
      <c r="E168" s="342"/>
      <c r="F168" s="359"/>
      <c r="G168" s="342"/>
      <c r="H168" s="342"/>
      <c r="I168" s="342"/>
      <c r="J168" s="342"/>
      <c r="K168" s="342"/>
      <c r="L168" s="342"/>
      <c r="M168" s="342"/>
      <c r="N168" s="342"/>
      <c r="O168" s="342"/>
      <c r="P168" s="342"/>
      <c r="Q168" s="342"/>
      <c r="R168" s="342"/>
      <c r="S168" s="342"/>
      <c r="T168" s="342"/>
      <c r="U168" s="342"/>
      <c r="V168" s="342"/>
      <c r="W168" s="342"/>
      <c r="X168" s="342"/>
      <c r="Y168" s="342"/>
      <c r="Z168" s="342"/>
    </row>
    <row r="169" spans="1:26" x14ac:dyDescent="0.2">
      <c r="A169" s="354"/>
      <c r="B169" s="342"/>
      <c r="C169" s="342"/>
      <c r="D169" s="359"/>
      <c r="E169" s="342"/>
      <c r="F169" s="359"/>
      <c r="G169" s="342"/>
      <c r="H169" s="342"/>
      <c r="I169" s="342"/>
      <c r="J169" s="342"/>
      <c r="K169" s="342"/>
      <c r="L169" s="342"/>
      <c r="M169" s="342"/>
      <c r="N169" s="342"/>
      <c r="O169" s="342"/>
      <c r="P169" s="342"/>
      <c r="Q169" s="342"/>
      <c r="R169" s="342"/>
      <c r="S169" s="342"/>
      <c r="T169" s="342"/>
      <c r="U169" s="342"/>
      <c r="V169" s="342"/>
      <c r="W169" s="342"/>
      <c r="X169" s="342"/>
      <c r="Y169" s="342"/>
      <c r="Z169" s="342"/>
    </row>
    <row r="170" spans="1:26" x14ac:dyDescent="0.2">
      <c r="A170" s="354"/>
      <c r="B170" s="342"/>
      <c r="C170" s="342"/>
      <c r="D170" s="359"/>
      <c r="E170" s="342"/>
      <c r="F170" s="359"/>
      <c r="G170" s="342"/>
      <c r="H170" s="342"/>
      <c r="I170" s="342"/>
      <c r="J170" s="342"/>
      <c r="K170" s="342"/>
      <c r="L170" s="342"/>
      <c r="M170" s="342"/>
      <c r="N170" s="342"/>
      <c r="O170" s="342"/>
      <c r="P170" s="342"/>
      <c r="Q170" s="342"/>
      <c r="R170" s="342"/>
      <c r="S170" s="342"/>
      <c r="T170" s="342"/>
      <c r="U170" s="342"/>
      <c r="V170" s="342"/>
      <c r="W170" s="342"/>
      <c r="X170" s="342"/>
      <c r="Y170" s="342"/>
      <c r="Z170" s="342"/>
    </row>
    <row r="171" spans="1:26" x14ac:dyDescent="0.2">
      <c r="A171" s="354"/>
      <c r="B171" s="342"/>
      <c r="C171" s="342"/>
      <c r="D171" s="359"/>
      <c r="E171" s="342"/>
      <c r="F171" s="359"/>
      <c r="G171" s="342"/>
      <c r="H171" s="342"/>
      <c r="I171" s="342"/>
      <c r="J171" s="342"/>
      <c r="K171" s="342"/>
      <c r="L171" s="342"/>
      <c r="M171" s="342"/>
      <c r="N171" s="342"/>
      <c r="O171" s="342"/>
      <c r="P171" s="342"/>
      <c r="Q171" s="342"/>
      <c r="R171" s="342"/>
      <c r="S171" s="342"/>
      <c r="T171" s="342"/>
      <c r="U171" s="342"/>
      <c r="V171" s="342"/>
      <c r="W171" s="342"/>
      <c r="X171" s="342"/>
      <c r="Y171" s="342"/>
      <c r="Z171" s="342"/>
    </row>
    <row r="172" spans="1:26" x14ac:dyDescent="0.2">
      <c r="A172" s="354"/>
      <c r="B172" s="342"/>
      <c r="C172" s="342"/>
      <c r="D172" s="359"/>
      <c r="E172" s="342"/>
      <c r="F172" s="359"/>
      <c r="G172" s="342"/>
      <c r="H172" s="342"/>
      <c r="I172" s="342"/>
      <c r="J172" s="342"/>
      <c r="K172" s="342"/>
      <c r="L172" s="342"/>
      <c r="M172" s="342"/>
      <c r="N172" s="342"/>
      <c r="O172" s="342"/>
      <c r="P172" s="342"/>
      <c r="Q172" s="342"/>
      <c r="R172" s="342"/>
      <c r="S172" s="342"/>
      <c r="T172" s="342"/>
      <c r="U172" s="342"/>
      <c r="V172" s="342"/>
      <c r="W172" s="342"/>
      <c r="X172" s="342"/>
      <c r="Y172" s="342"/>
      <c r="Z172" s="342"/>
    </row>
    <row r="173" spans="1:26" x14ac:dyDescent="0.2">
      <c r="A173" s="354"/>
      <c r="B173" s="342"/>
      <c r="C173" s="342"/>
      <c r="D173" s="359"/>
      <c r="E173" s="342"/>
      <c r="F173" s="359"/>
      <c r="G173" s="342"/>
      <c r="H173" s="342"/>
      <c r="I173" s="342"/>
      <c r="J173" s="342"/>
      <c r="K173" s="342"/>
      <c r="L173" s="342"/>
      <c r="M173" s="342"/>
      <c r="N173" s="342"/>
      <c r="O173" s="342"/>
      <c r="P173" s="342"/>
      <c r="Q173" s="342"/>
      <c r="R173" s="342"/>
      <c r="S173" s="342"/>
      <c r="T173" s="342"/>
      <c r="U173" s="342"/>
      <c r="V173" s="342"/>
      <c r="W173" s="342"/>
      <c r="X173" s="342"/>
      <c r="Y173" s="342"/>
      <c r="Z173" s="342"/>
    </row>
    <row r="174" spans="1:26" x14ac:dyDescent="0.2">
      <c r="A174" s="354"/>
      <c r="B174" s="342"/>
      <c r="C174" s="342"/>
      <c r="D174" s="359"/>
      <c r="E174" s="342"/>
      <c r="F174" s="359"/>
      <c r="G174" s="342"/>
      <c r="H174" s="342"/>
      <c r="I174" s="342"/>
      <c r="J174" s="342"/>
      <c r="K174" s="342"/>
      <c r="L174" s="342"/>
      <c r="M174" s="342"/>
      <c r="N174" s="342"/>
      <c r="O174" s="342"/>
      <c r="P174" s="342"/>
      <c r="Q174" s="342"/>
      <c r="R174" s="342"/>
      <c r="S174" s="342"/>
      <c r="T174" s="342"/>
      <c r="U174" s="342"/>
      <c r="V174" s="342"/>
      <c r="W174" s="342"/>
      <c r="X174" s="342"/>
      <c r="Y174" s="342"/>
      <c r="Z174" s="342"/>
    </row>
    <row r="175" spans="1:26" x14ac:dyDescent="0.2">
      <c r="A175" s="354"/>
      <c r="B175" s="342"/>
      <c r="C175" s="342"/>
      <c r="D175" s="359"/>
      <c r="E175" s="342"/>
      <c r="F175" s="359"/>
      <c r="G175" s="342"/>
      <c r="H175" s="342"/>
      <c r="I175" s="342"/>
      <c r="J175" s="342"/>
      <c r="K175" s="342"/>
      <c r="L175" s="342"/>
      <c r="M175" s="342"/>
      <c r="N175" s="342"/>
      <c r="O175" s="342"/>
      <c r="P175" s="342"/>
      <c r="Q175" s="342"/>
      <c r="R175" s="342"/>
      <c r="S175" s="342"/>
      <c r="T175" s="342"/>
      <c r="U175" s="342"/>
      <c r="V175" s="342"/>
      <c r="W175" s="342"/>
      <c r="X175" s="342"/>
      <c r="Y175" s="342"/>
      <c r="Z175" s="342"/>
    </row>
    <row r="176" spans="1:26" x14ac:dyDescent="0.2">
      <c r="A176" s="354"/>
      <c r="B176" s="342"/>
      <c r="C176" s="342"/>
      <c r="D176" s="359"/>
      <c r="E176" s="342"/>
      <c r="F176" s="359"/>
      <c r="G176" s="342"/>
      <c r="H176" s="342"/>
      <c r="I176" s="342"/>
      <c r="J176" s="342"/>
      <c r="K176" s="342"/>
      <c r="L176" s="342"/>
      <c r="M176" s="342"/>
      <c r="N176" s="342"/>
      <c r="O176" s="342"/>
      <c r="P176" s="342"/>
      <c r="Q176" s="342"/>
      <c r="R176" s="342"/>
      <c r="S176" s="342"/>
      <c r="T176" s="342"/>
      <c r="U176" s="342"/>
      <c r="V176" s="342"/>
      <c r="W176" s="342"/>
      <c r="X176" s="342"/>
      <c r="Y176" s="342"/>
      <c r="Z176" s="342"/>
    </row>
    <row r="177" spans="1:26" x14ac:dyDescent="0.2">
      <c r="A177" s="354"/>
      <c r="B177" s="342"/>
      <c r="C177" s="342"/>
      <c r="D177" s="359"/>
      <c r="E177" s="342"/>
      <c r="F177" s="359"/>
      <c r="G177" s="342"/>
      <c r="H177" s="342"/>
      <c r="I177" s="342"/>
      <c r="J177" s="342"/>
      <c r="K177" s="342"/>
      <c r="L177" s="342"/>
      <c r="M177" s="342"/>
      <c r="N177" s="342"/>
      <c r="O177" s="342"/>
      <c r="P177" s="342"/>
      <c r="Q177" s="342"/>
      <c r="R177" s="342"/>
      <c r="S177" s="342"/>
      <c r="T177" s="342"/>
      <c r="U177" s="342"/>
      <c r="V177" s="342"/>
      <c r="W177" s="342"/>
      <c r="X177" s="342"/>
      <c r="Y177" s="342"/>
      <c r="Z177" s="342"/>
    </row>
    <row r="178" spans="1:26" x14ac:dyDescent="0.2">
      <c r="A178" s="354"/>
      <c r="B178" s="342"/>
      <c r="C178" s="342"/>
      <c r="D178" s="359"/>
      <c r="E178" s="342"/>
      <c r="F178" s="359"/>
      <c r="G178" s="342"/>
      <c r="H178" s="342"/>
      <c r="I178" s="342"/>
      <c r="J178" s="342"/>
      <c r="K178" s="342"/>
      <c r="L178" s="342"/>
      <c r="M178" s="342"/>
      <c r="N178" s="342"/>
      <c r="O178" s="342"/>
      <c r="P178" s="342"/>
      <c r="Q178" s="342"/>
      <c r="R178" s="342"/>
      <c r="S178" s="342"/>
      <c r="T178" s="342"/>
      <c r="U178" s="342"/>
      <c r="V178" s="342"/>
      <c r="W178" s="342"/>
      <c r="X178" s="342"/>
      <c r="Y178" s="342"/>
      <c r="Z178" s="342"/>
    </row>
    <row r="179" spans="1:26" x14ac:dyDescent="0.2">
      <c r="A179" s="354"/>
      <c r="B179" s="342"/>
      <c r="C179" s="342"/>
      <c r="D179" s="359"/>
      <c r="E179" s="342"/>
      <c r="F179" s="359"/>
      <c r="G179" s="342"/>
      <c r="H179" s="342"/>
      <c r="I179" s="342"/>
      <c r="J179" s="342"/>
      <c r="K179" s="342"/>
      <c r="L179" s="342"/>
      <c r="M179" s="342"/>
      <c r="N179" s="342"/>
      <c r="O179" s="342"/>
      <c r="P179" s="342"/>
      <c r="Q179" s="342"/>
      <c r="R179" s="342"/>
      <c r="S179" s="342"/>
      <c r="T179" s="342"/>
      <c r="U179" s="342"/>
      <c r="V179" s="342"/>
      <c r="W179" s="342"/>
      <c r="X179" s="342"/>
      <c r="Y179" s="342"/>
      <c r="Z179" s="342"/>
    </row>
    <row r="180" spans="1:26" x14ac:dyDescent="0.2">
      <c r="A180" s="354"/>
      <c r="B180" s="342"/>
      <c r="C180" s="342"/>
      <c r="D180" s="359"/>
      <c r="E180" s="342"/>
      <c r="F180" s="359"/>
      <c r="G180" s="342"/>
      <c r="H180" s="342"/>
      <c r="I180" s="342"/>
      <c r="J180" s="342"/>
      <c r="K180" s="342"/>
      <c r="L180" s="342"/>
      <c r="M180" s="342"/>
      <c r="N180" s="342"/>
      <c r="O180" s="342"/>
      <c r="P180" s="342"/>
      <c r="Q180" s="342"/>
      <c r="R180" s="342"/>
      <c r="S180" s="342"/>
      <c r="T180" s="342"/>
      <c r="U180" s="342"/>
      <c r="V180" s="342"/>
      <c r="W180" s="342"/>
      <c r="X180" s="342"/>
      <c r="Y180" s="342"/>
      <c r="Z180" s="342"/>
    </row>
    <row r="181" spans="1:26" x14ac:dyDescent="0.2">
      <c r="A181" s="354"/>
      <c r="B181" s="342"/>
      <c r="C181" s="342"/>
      <c r="D181" s="359"/>
      <c r="E181" s="342"/>
      <c r="F181" s="359"/>
      <c r="G181" s="342"/>
      <c r="H181" s="342"/>
      <c r="I181" s="342"/>
      <c r="J181" s="342"/>
      <c r="K181" s="342"/>
      <c r="L181" s="342"/>
      <c r="M181" s="342"/>
      <c r="N181" s="342"/>
      <c r="O181" s="342"/>
      <c r="P181" s="342"/>
      <c r="Q181" s="342"/>
      <c r="R181" s="342"/>
      <c r="S181" s="342"/>
      <c r="T181" s="342"/>
      <c r="U181" s="342"/>
      <c r="V181" s="342"/>
      <c r="W181" s="342"/>
      <c r="X181" s="342"/>
      <c r="Y181" s="342"/>
      <c r="Z181" s="342"/>
    </row>
    <row r="182" spans="1:26" x14ac:dyDescent="0.2">
      <c r="A182" s="354"/>
      <c r="B182" s="342"/>
      <c r="C182" s="342"/>
      <c r="D182" s="359"/>
      <c r="E182" s="342"/>
      <c r="F182" s="359"/>
      <c r="G182" s="342"/>
      <c r="H182" s="342"/>
      <c r="I182" s="342"/>
      <c r="J182" s="342"/>
      <c r="K182" s="342"/>
      <c r="L182" s="342"/>
      <c r="M182" s="342"/>
      <c r="N182" s="342"/>
      <c r="O182" s="342"/>
      <c r="P182" s="342"/>
      <c r="Q182" s="342"/>
      <c r="R182" s="342"/>
      <c r="S182" s="342"/>
      <c r="T182" s="342"/>
      <c r="U182" s="342"/>
      <c r="V182" s="342"/>
      <c r="W182" s="342"/>
      <c r="X182" s="342"/>
      <c r="Y182" s="342"/>
      <c r="Z182" s="342"/>
    </row>
    <row r="183" spans="1:26" x14ac:dyDescent="0.2">
      <c r="A183" s="354"/>
      <c r="B183" s="342"/>
      <c r="C183" s="342"/>
      <c r="D183" s="359"/>
      <c r="E183" s="342"/>
      <c r="F183" s="359"/>
      <c r="G183" s="342"/>
      <c r="H183" s="342"/>
      <c r="I183" s="342"/>
      <c r="J183" s="342"/>
      <c r="K183" s="342"/>
      <c r="L183" s="342"/>
      <c r="M183" s="342"/>
      <c r="N183" s="342"/>
      <c r="O183" s="342"/>
      <c r="P183" s="342"/>
      <c r="Q183" s="342"/>
      <c r="R183" s="342"/>
      <c r="S183" s="342"/>
      <c r="T183" s="342"/>
      <c r="U183" s="342"/>
      <c r="V183" s="342"/>
      <c r="W183" s="342"/>
      <c r="X183" s="342"/>
      <c r="Y183" s="342"/>
      <c r="Z183" s="342"/>
    </row>
    <row r="184" spans="1:26" x14ac:dyDescent="0.2">
      <c r="A184" s="354"/>
      <c r="B184" s="342"/>
      <c r="C184" s="342"/>
      <c r="D184" s="359"/>
      <c r="E184" s="342"/>
      <c r="F184" s="359"/>
      <c r="G184" s="342"/>
      <c r="H184" s="342"/>
      <c r="I184" s="342"/>
      <c r="J184" s="342"/>
      <c r="K184" s="342"/>
      <c r="L184" s="342"/>
      <c r="M184" s="342"/>
      <c r="N184" s="342"/>
      <c r="O184" s="342"/>
      <c r="P184" s="342"/>
      <c r="Q184" s="342"/>
      <c r="R184" s="342"/>
      <c r="S184" s="342"/>
      <c r="T184" s="342"/>
      <c r="U184" s="342"/>
      <c r="V184" s="342"/>
      <c r="W184" s="342"/>
      <c r="X184" s="342"/>
      <c r="Y184" s="342"/>
      <c r="Z184" s="342"/>
    </row>
    <row r="185" spans="1:26" x14ac:dyDescent="0.2">
      <c r="A185" s="354"/>
      <c r="B185" s="342"/>
      <c r="C185" s="342"/>
      <c r="D185" s="359"/>
      <c r="E185" s="342"/>
      <c r="F185" s="359"/>
      <c r="G185" s="342"/>
      <c r="H185" s="342"/>
      <c r="I185" s="342"/>
      <c r="J185" s="342"/>
      <c r="K185" s="342"/>
      <c r="L185" s="342"/>
      <c r="M185" s="342"/>
      <c r="N185" s="342"/>
      <c r="O185" s="342"/>
      <c r="P185" s="342"/>
      <c r="Q185" s="342"/>
      <c r="R185" s="342"/>
      <c r="S185" s="342"/>
      <c r="T185" s="342"/>
      <c r="U185" s="342"/>
      <c r="V185" s="342"/>
      <c r="W185" s="342"/>
      <c r="X185" s="342"/>
      <c r="Y185" s="342"/>
      <c r="Z185" s="342"/>
    </row>
    <row r="186" spans="1:26" x14ac:dyDescent="0.2">
      <c r="A186" s="354"/>
      <c r="B186" s="342"/>
      <c r="C186" s="342"/>
      <c r="D186" s="359"/>
      <c r="E186" s="342"/>
      <c r="F186" s="359"/>
      <c r="G186" s="342"/>
      <c r="H186" s="342"/>
      <c r="I186" s="342"/>
      <c r="J186" s="342"/>
      <c r="K186" s="342"/>
      <c r="L186" s="342"/>
      <c r="M186" s="342"/>
      <c r="N186" s="342"/>
      <c r="O186" s="342"/>
      <c r="P186" s="342"/>
      <c r="Q186" s="342"/>
      <c r="R186" s="342"/>
      <c r="S186" s="342"/>
      <c r="T186" s="342"/>
      <c r="U186" s="342"/>
      <c r="V186" s="342"/>
      <c r="W186" s="342"/>
      <c r="X186" s="342"/>
      <c r="Y186" s="342"/>
      <c r="Z186" s="342"/>
    </row>
    <row r="187" spans="1:26" x14ac:dyDescent="0.2">
      <c r="A187" s="354"/>
      <c r="B187" s="342"/>
      <c r="C187" s="342"/>
      <c r="D187" s="359"/>
      <c r="E187" s="342"/>
      <c r="F187" s="359"/>
      <c r="G187" s="342"/>
      <c r="H187" s="342"/>
      <c r="I187" s="342"/>
      <c r="J187" s="342"/>
      <c r="K187" s="342"/>
      <c r="L187" s="342"/>
      <c r="M187" s="342"/>
      <c r="N187" s="342"/>
      <c r="O187" s="342"/>
      <c r="P187" s="342"/>
      <c r="Q187" s="342"/>
      <c r="R187" s="342"/>
      <c r="S187" s="342"/>
      <c r="T187" s="342"/>
      <c r="U187" s="342"/>
      <c r="V187" s="342"/>
      <c r="W187" s="342"/>
      <c r="X187" s="342"/>
      <c r="Y187" s="342"/>
      <c r="Z187" s="342"/>
    </row>
    <row r="188" spans="1:26" x14ac:dyDescent="0.2">
      <c r="A188" s="354"/>
      <c r="B188" s="342"/>
      <c r="C188" s="342"/>
      <c r="D188" s="359"/>
      <c r="E188" s="342"/>
      <c r="F188" s="359"/>
      <c r="G188" s="342"/>
      <c r="H188" s="342"/>
      <c r="I188" s="342"/>
      <c r="J188" s="342"/>
      <c r="K188" s="342"/>
      <c r="L188" s="342"/>
      <c r="M188" s="342"/>
      <c r="N188" s="342"/>
      <c r="O188" s="342"/>
      <c r="P188" s="342"/>
      <c r="Q188" s="342"/>
      <c r="R188" s="342"/>
      <c r="S188" s="342"/>
      <c r="T188" s="342"/>
      <c r="U188" s="342"/>
      <c r="V188" s="342"/>
      <c r="W188" s="342"/>
      <c r="X188" s="342"/>
      <c r="Y188" s="342"/>
      <c r="Z188" s="342"/>
    </row>
    <row r="189" spans="1:26" x14ac:dyDescent="0.2">
      <c r="A189" s="354"/>
      <c r="B189" s="342"/>
      <c r="C189" s="342"/>
      <c r="D189" s="359"/>
      <c r="E189" s="342"/>
      <c r="F189" s="359"/>
      <c r="G189" s="342"/>
      <c r="H189" s="342"/>
      <c r="I189" s="342"/>
      <c r="J189" s="342"/>
      <c r="K189" s="342"/>
      <c r="L189" s="342"/>
      <c r="M189" s="342"/>
      <c r="N189" s="342"/>
      <c r="O189" s="342"/>
      <c r="P189" s="342"/>
      <c r="Q189" s="342"/>
      <c r="R189" s="342"/>
      <c r="S189" s="342"/>
      <c r="T189" s="342"/>
      <c r="U189" s="342"/>
      <c r="V189" s="342"/>
      <c r="W189" s="342"/>
      <c r="X189" s="342"/>
      <c r="Y189" s="342"/>
      <c r="Z189" s="342"/>
    </row>
    <row r="190" spans="1:26" x14ac:dyDescent="0.2">
      <c r="A190" s="354"/>
      <c r="B190" s="342"/>
      <c r="C190" s="342"/>
      <c r="D190" s="359"/>
      <c r="E190" s="342"/>
      <c r="F190" s="359"/>
      <c r="G190" s="342"/>
      <c r="H190" s="342"/>
      <c r="I190" s="342"/>
      <c r="J190" s="342"/>
      <c r="K190" s="342"/>
      <c r="L190" s="342"/>
      <c r="M190" s="342"/>
      <c r="N190" s="342"/>
      <c r="O190" s="342"/>
      <c r="P190" s="342"/>
      <c r="Q190" s="342"/>
      <c r="R190" s="342"/>
      <c r="S190" s="342"/>
      <c r="T190" s="342"/>
      <c r="U190" s="342"/>
      <c r="V190" s="342"/>
      <c r="W190" s="342"/>
      <c r="X190" s="342"/>
      <c r="Y190" s="342"/>
      <c r="Z190" s="342"/>
    </row>
    <row r="191" spans="1:26" x14ac:dyDescent="0.2">
      <c r="A191" s="354"/>
      <c r="B191" s="342"/>
      <c r="C191" s="342"/>
      <c r="D191" s="359"/>
      <c r="E191" s="342"/>
      <c r="F191" s="359"/>
      <c r="G191" s="342"/>
      <c r="H191" s="342"/>
      <c r="I191" s="342"/>
      <c r="J191" s="342"/>
      <c r="K191" s="342"/>
      <c r="L191" s="342"/>
      <c r="M191" s="342"/>
      <c r="N191" s="342"/>
      <c r="O191" s="342"/>
      <c r="P191" s="342"/>
      <c r="Q191" s="342"/>
      <c r="R191" s="342"/>
      <c r="S191" s="342"/>
      <c r="T191" s="342"/>
      <c r="U191" s="342"/>
      <c r="V191" s="342"/>
      <c r="W191" s="342"/>
      <c r="X191" s="342"/>
      <c r="Y191" s="342"/>
      <c r="Z191" s="342"/>
    </row>
    <row r="192" spans="1:26" x14ac:dyDescent="0.2">
      <c r="A192" s="354"/>
      <c r="B192" s="342"/>
      <c r="C192" s="342"/>
      <c r="D192" s="359"/>
      <c r="E192" s="342"/>
      <c r="F192" s="359"/>
      <c r="G192" s="342"/>
      <c r="H192" s="342"/>
      <c r="I192" s="342"/>
      <c r="J192" s="342"/>
      <c r="K192" s="342"/>
      <c r="L192" s="342"/>
      <c r="M192" s="342"/>
      <c r="N192" s="342"/>
      <c r="O192" s="342"/>
      <c r="P192" s="342"/>
      <c r="Q192" s="342"/>
      <c r="R192" s="342"/>
      <c r="S192" s="342"/>
      <c r="T192" s="342"/>
      <c r="U192" s="342"/>
      <c r="V192" s="342"/>
      <c r="W192" s="342"/>
      <c r="X192" s="342"/>
      <c r="Y192" s="342"/>
      <c r="Z192" s="342"/>
    </row>
    <row r="193" spans="1:26" x14ac:dyDescent="0.2">
      <c r="A193" s="354"/>
      <c r="B193" s="342"/>
      <c r="C193" s="342"/>
      <c r="D193" s="359"/>
      <c r="E193" s="342"/>
      <c r="F193" s="359"/>
      <c r="G193" s="342"/>
      <c r="H193" s="342"/>
      <c r="I193" s="342"/>
      <c r="J193" s="342"/>
      <c r="K193" s="342"/>
      <c r="L193" s="342"/>
      <c r="M193" s="342"/>
      <c r="N193" s="342"/>
      <c r="O193" s="342"/>
      <c r="P193" s="342"/>
      <c r="Q193" s="342"/>
      <c r="R193" s="342"/>
      <c r="S193" s="342"/>
      <c r="T193" s="342"/>
      <c r="U193" s="342"/>
      <c r="V193" s="342"/>
      <c r="W193" s="342"/>
      <c r="X193" s="342"/>
      <c r="Y193" s="342"/>
      <c r="Z193" s="342"/>
    </row>
    <row r="194" spans="1:26" x14ac:dyDescent="0.2">
      <c r="A194" s="354"/>
      <c r="B194" s="342"/>
      <c r="C194" s="342"/>
      <c r="D194" s="359"/>
      <c r="E194" s="342"/>
      <c r="F194" s="359"/>
      <c r="G194" s="342"/>
      <c r="H194" s="342"/>
      <c r="I194" s="342"/>
      <c r="J194" s="342"/>
      <c r="K194" s="342"/>
      <c r="L194" s="342"/>
      <c r="M194" s="342"/>
      <c r="N194" s="342"/>
      <c r="O194" s="342"/>
      <c r="P194" s="342"/>
      <c r="Q194" s="342"/>
      <c r="R194" s="342"/>
      <c r="S194" s="342"/>
      <c r="T194" s="342"/>
      <c r="U194" s="342"/>
      <c r="V194" s="342"/>
      <c r="W194" s="342"/>
      <c r="X194" s="342"/>
      <c r="Y194" s="342"/>
      <c r="Z194" s="342"/>
    </row>
    <row r="195" spans="1:26" x14ac:dyDescent="0.2">
      <c r="A195" s="354"/>
      <c r="B195" s="342"/>
      <c r="C195" s="342"/>
      <c r="D195" s="359"/>
      <c r="E195" s="342"/>
      <c r="F195" s="359"/>
      <c r="G195" s="342"/>
      <c r="H195" s="342"/>
      <c r="I195" s="342"/>
      <c r="J195" s="342"/>
      <c r="K195" s="342"/>
      <c r="L195" s="342"/>
      <c r="M195" s="342"/>
      <c r="N195" s="342"/>
      <c r="O195" s="342"/>
      <c r="P195" s="342"/>
      <c r="Q195" s="342"/>
      <c r="R195" s="342"/>
      <c r="S195" s="342"/>
      <c r="T195" s="342"/>
      <c r="U195" s="342"/>
      <c r="V195" s="342"/>
      <c r="W195" s="342"/>
      <c r="X195" s="342"/>
      <c r="Y195" s="342"/>
      <c r="Z195" s="342"/>
    </row>
    <row r="196" spans="1:26" x14ac:dyDescent="0.2">
      <c r="A196" s="354"/>
      <c r="B196" s="342"/>
      <c r="C196" s="342"/>
      <c r="D196" s="359"/>
      <c r="E196" s="342"/>
      <c r="F196" s="359"/>
      <c r="G196" s="342"/>
      <c r="H196" s="342"/>
      <c r="I196" s="342"/>
      <c r="J196" s="342"/>
      <c r="K196" s="342"/>
      <c r="L196" s="342"/>
      <c r="M196" s="342"/>
      <c r="N196" s="342"/>
      <c r="O196" s="342"/>
      <c r="P196" s="342"/>
      <c r="Q196" s="342"/>
      <c r="R196" s="342"/>
      <c r="S196" s="342"/>
      <c r="T196" s="342"/>
      <c r="U196" s="342"/>
      <c r="V196" s="342"/>
      <c r="W196" s="342"/>
      <c r="X196" s="342"/>
      <c r="Y196" s="342"/>
      <c r="Z196" s="342"/>
    </row>
    <row r="197" spans="1:26" x14ac:dyDescent="0.2">
      <c r="A197" s="354"/>
      <c r="B197" s="342"/>
      <c r="C197" s="342"/>
      <c r="D197" s="359"/>
      <c r="E197" s="342"/>
      <c r="F197" s="359"/>
      <c r="G197" s="342"/>
      <c r="H197" s="342"/>
      <c r="I197" s="342"/>
      <c r="J197" s="342"/>
      <c r="K197" s="342"/>
      <c r="L197" s="342"/>
      <c r="M197" s="342"/>
      <c r="N197" s="342"/>
      <c r="O197" s="342"/>
      <c r="P197" s="342"/>
      <c r="Q197" s="342"/>
      <c r="R197" s="342"/>
      <c r="S197" s="342"/>
      <c r="T197" s="342"/>
      <c r="U197" s="342"/>
      <c r="V197" s="342"/>
      <c r="W197" s="342"/>
      <c r="X197" s="342"/>
      <c r="Y197" s="342"/>
      <c r="Z197" s="342"/>
    </row>
    <row r="198" spans="1:26" x14ac:dyDescent="0.2">
      <c r="A198" s="354"/>
      <c r="B198" s="342"/>
      <c r="C198" s="342"/>
      <c r="D198" s="359"/>
      <c r="E198" s="342"/>
      <c r="F198" s="359"/>
      <c r="G198" s="342"/>
      <c r="H198" s="342"/>
      <c r="I198" s="342"/>
      <c r="J198" s="342"/>
      <c r="K198" s="342"/>
      <c r="L198" s="342"/>
      <c r="M198" s="342"/>
      <c r="N198" s="342"/>
      <c r="O198" s="342"/>
      <c r="P198" s="342"/>
      <c r="Q198" s="342"/>
      <c r="R198" s="342"/>
      <c r="S198" s="342"/>
      <c r="T198" s="342"/>
      <c r="U198" s="342"/>
      <c r="V198" s="342"/>
      <c r="W198" s="342"/>
      <c r="X198" s="342"/>
      <c r="Y198" s="342"/>
      <c r="Z198" s="342"/>
    </row>
    <row r="199" spans="1:26" x14ac:dyDescent="0.2">
      <c r="A199" s="354"/>
      <c r="B199" s="342"/>
      <c r="C199" s="342"/>
      <c r="D199" s="359"/>
      <c r="E199" s="342"/>
      <c r="F199" s="359"/>
      <c r="G199" s="342"/>
      <c r="H199" s="342"/>
      <c r="I199" s="342"/>
      <c r="J199" s="342"/>
      <c r="K199" s="342"/>
      <c r="L199" s="342"/>
      <c r="M199" s="342"/>
      <c r="N199" s="342"/>
      <c r="O199" s="342"/>
      <c r="P199" s="342"/>
      <c r="Q199" s="342"/>
      <c r="R199" s="342"/>
      <c r="S199" s="342"/>
      <c r="T199" s="342"/>
      <c r="U199" s="342"/>
      <c r="V199" s="342"/>
      <c r="W199" s="342"/>
      <c r="X199" s="342"/>
      <c r="Y199" s="342"/>
      <c r="Z199" s="342"/>
    </row>
    <row r="200" spans="1:26" x14ac:dyDescent="0.2">
      <c r="A200" s="354"/>
      <c r="B200" s="342"/>
      <c r="C200" s="342"/>
      <c r="D200" s="359"/>
      <c r="E200" s="342"/>
      <c r="F200" s="359"/>
      <c r="G200" s="342"/>
      <c r="H200" s="342"/>
      <c r="I200" s="342"/>
      <c r="J200" s="342"/>
      <c r="K200" s="342"/>
      <c r="L200" s="342"/>
      <c r="M200" s="342"/>
      <c r="N200" s="342"/>
      <c r="O200" s="342"/>
      <c r="P200" s="342"/>
      <c r="Q200" s="342"/>
      <c r="R200" s="342"/>
      <c r="S200" s="342"/>
      <c r="T200" s="342"/>
      <c r="U200" s="342"/>
      <c r="V200" s="342"/>
      <c r="W200" s="342"/>
      <c r="X200" s="342"/>
      <c r="Y200" s="342"/>
      <c r="Z200" s="342"/>
    </row>
    <row r="201" spans="1:26" x14ac:dyDescent="0.2">
      <c r="A201" s="354"/>
      <c r="B201" s="342"/>
      <c r="C201" s="342"/>
      <c r="D201" s="359"/>
      <c r="E201" s="342"/>
      <c r="F201" s="359"/>
      <c r="G201" s="342"/>
      <c r="H201" s="342"/>
      <c r="I201" s="342"/>
      <c r="J201" s="342"/>
      <c r="K201" s="342"/>
      <c r="L201" s="342"/>
      <c r="M201" s="342"/>
      <c r="N201" s="342"/>
      <c r="O201" s="342"/>
      <c r="P201" s="342"/>
      <c r="Q201" s="342"/>
      <c r="R201" s="342"/>
      <c r="S201" s="342"/>
      <c r="T201" s="342"/>
      <c r="U201" s="342"/>
      <c r="V201" s="342"/>
      <c r="W201" s="342"/>
      <c r="X201" s="342"/>
      <c r="Y201" s="342"/>
      <c r="Z201" s="342"/>
    </row>
    <row r="202" spans="1:26" x14ac:dyDescent="0.2">
      <c r="A202" s="354"/>
      <c r="B202" s="342"/>
      <c r="C202" s="342"/>
      <c r="D202" s="359"/>
      <c r="E202" s="342"/>
      <c r="F202" s="359"/>
      <c r="G202" s="342"/>
      <c r="H202" s="342"/>
      <c r="I202" s="342"/>
      <c r="J202" s="342"/>
      <c r="K202" s="342"/>
      <c r="L202" s="342"/>
      <c r="M202" s="342"/>
      <c r="N202" s="342"/>
      <c r="O202" s="342"/>
      <c r="P202" s="342"/>
      <c r="Q202" s="342"/>
      <c r="R202" s="342"/>
      <c r="S202" s="342"/>
      <c r="T202" s="342"/>
      <c r="U202" s="342"/>
      <c r="V202" s="342"/>
      <c r="W202" s="342"/>
      <c r="X202" s="342"/>
      <c r="Y202" s="342"/>
      <c r="Z202" s="342"/>
    </row>
    <row r="203" spans="1:26" x14ac:dyDescent="0.2">
      <c r="A203" s="354"/>
      <c r="B203" s="342"/>
      <c r="C203" s="342"/>
      <c r="D203" s="359"/>
      <c r="E203" s="342"/>
      <c r="F203" s="359"/>
      <c r="G203" s="342"/>
      <c r="H203" s="342"/>
      <c r="I203" s="342"/>
      <c r="J203" s="342"/>
      <c r="K203" s="342"/>
      <c r="L203" s="342"/>
      <c r="M203" s="342"/>
      <c r="N203" s="342"/>
      <c r="O203" s="342"/>
      <c r="P203" s="342"/>
      <c r="Q203" s="342"/>
      <c r="R203" s="342"/>
      <c r="S203" s="342"/>
      <c r="T203" s="342"/>
      <c r="U203" s="342"/>
      <c r="V203" s="342"/>
      <c r="W203" s="342"/>
      <c r="X203" s="342"/>
      <c r="Y203" s="342"/>
      <c r="Z203" s="342"/>
    </row>
    <row r="204" spans="1:26" x14ac:dyDescent="0.2">
      <c r="A204" s="354"/>
      <c r="B204" s="342"/>
      <c r="C204" s="342"/>
      <c r="D204" s="359"/>
      <c r="E204" s="342"/>
      <c r="F204" s="359"/>
      <c r="G204" s="342"/>
      <c r="H204" s="342"/>
      <c r="I204" s="342"/>
      <c r="J204" s="342"/>
      <c r="K204" s="342"/>
      <c r="L204" s="342"/>
      <c r="M204" s="342"/>
      <c r="N204" s="342"/>
      <c r="O204" s="342"/>
      <c r="P204" s="342"/>
      <c r="Q204" s="342"/>
      <c r="R204" s="342"/>
      <c r="S204" s="342"/>
      <c r="T204" s="342"/>
      <c r="U204" s="342"/>
      <c r="V204" s="342"/>
      <c r="W204" s="342"/>
      <c r="X204" s="342"/>
      <c r="Y204" s="342"/>
      <c r="Z204" s="342"/>
    </row>
    <row r="205" spans="1:26" x14ac:dyDescent="0.2">
      <c r="A205" s="354"/>
      <c r="B205" s="342"/>
      <c r="C205" s="342"/>
      <c r="D205" s="359"/>
      <c r="E205" s="342"/>
      <c r="F205" s="359"/>
      <c r="G205" s="342"/>
      <c r="H205" s="342"/>
      <c r="I205" s="342"/>
      <c r="J205" s="342"/>
      <c r="K205" s="342"/>
      <c r="L205" s="342"/>
      <c r="M205" s="342"/>
      <c r="N205" s="342"/>
      <c r="O205" s="342"/>
      <c r="P205" s="342"/>
      <c r="Q205" s="342"/>
      <c r="R205" s="342"/>
      <c r="S205" s="342"/>
      <c r="T205" s="342"/>
      <c r="U205" s="342"/>
      <c r="V205" s="342"/>
      <c r="W205" s="342"/>
      <c r="X205" s="342"/>
      <c r="Y205" s="342"/>
      <c r="Z205" s="342"/>
    </row>
    <row r="206" spans="1:26" x14ac:dyDescent="0.2">
      <c r="A206" s="354"/>
      <c r="B206" s="342"/>
      <c r="C206" s="342"/>
      <c r="D206" s="359"/>
      <c r="E206" s="342"/>
      <c r="F206" s="359"/>
      <c r="G206" s="342"/>
      <c r="H206" s="342"/>
      <c r="I206" s="342"/>
      <c r="J206" s="342"/>
      <c r="K206" s="342"/>
      <c r="L206" s="342"/>
      <c r="M206" s="342"/>
      <c r="N206" s="342"/>
      <c r="O206" s="342"/>
      <c r="P206" s="342"/>
      <c r="Q206" s="342"/>
      <c r="R206" s="342"/>
      <c r="S206" s="342"/>
      <c r="T206" s="342"/>
      <c r="U206" s="342"/>
      <c r="V206" s="342"/>
      <c r="W206" s="342"/>
      <c r="X206" s="342"/>
      <c r="Y206" s="342"/>
      <c r="Z206" s="342"/>
    </row>
    <row r="207" spans="1:26" x14ac:dyDescent="0.2">
      <c r="A207" s="354"/>
      <c r="B207" s="342"/>
      <c r="C207" s="342"/>
      <c r="D207" s="359"/>
      <c r="E207" s="342"/>
      <c r="F207" s="359"/>
      <c r="G207" s="342"/>
      <c r="H207" s="342"/>
      <c r="I207" s="342"/>
      <c r="J207" s="342"/>
      <c r="K207" s="342"/>
      <c r="L207" s="342"/>
      <c r="M207" s="342"/>
      <c r="N207" s="342"/>
      <c r="O207" s="342"/>
      <c r="P207" s="342"/>
      <c r="Q207" s="342"/>
      <c r="R207" s="342"/>
      <c r="S207" s="342"/>
      <c r="T207" s="342"/>
      <c r="U207" s="342"/>
      <c r="V207" s="342"/>
      <c r="W207" s="342"/>
      <c r="X207" s="342"/>
      <c r="Y207" s="342"/>
      <c r="Z207" s="342"/>
    </row>
    <row r="208" spans="1:26" x14ac:dyDescent="0.2">
      <c r="A208" s="354"/>
      <c r="B208" s="342"/>
      <c r="C208" s="342"/>
      <c r="D208" s="359"/>
      <c r="E208" s="342"/>
      <c r="F208" s="359"/>
      <c r="G208" s="342"/>
      <c r="H208" s="342"/>
      <c r="I208" s="342"/>
      <c r="J208" s="342"/>
      <c r="K208" s="342"/>
      <c r="L208" s="342"/>
      <c r="M208" s="342"/>
      <c r="N208" s="342"/>
      <c r="O208" s="342"/>
      <c r="P208" s="342"/>
      <c r="Q208" s="342"/>
      <c r="R208" s="342"/>
      <c r="S208" s="342"/>
      <c r="T208" s="342"/>
      <c r="U208" s="342"/>
      <c r="V208" s="342"/>
      <c r="W208" s="342"/>
      <c r="X208" s="342"/>
      <c r="Y208" s="342"/>
      <c r="Z208" s="342"/>
    </row>
    <row r="209" spans="1:26" x14ac:dyDescent="0.2">
      <c r="A209" s="354"/>
      <c r="B209" s="342"/>
      <c r="C209" s="342"/>
      <c r="D209" s="359"/>
      <c r="E209" s="342"/>
      <c r="F209" s="359"/>
      <c r="G209" s="342"/>
      <c r="H209" s="342"/>
      <c r="I209" s="342"/>
      <c r="J209" s="342"/>
      <c r="K209" s="342"/>
      <c r="L209" s="342"/>
      <c r="M209" s="342"/>
      <c r="N209" s="342"/>
      <c r="O209" s="342"/>
      <c r="P209" s="342"/>
      <c r="Q209" s="342"/>
      <c r="R209" s="342"/>
      <c r="S209" s="342"/>
      <c r="T209" s="342"/>
      <c r="U209" s="342"/>
      <c r="V209" s="342"/>
      <c r="W209" s="342"/>
      <c r="X209" s="342"/>
      <c r="Y209" s="342"/>
      <c r="Z209" s="342"/>
    </row>
    <row r="210" spans="1:26" x14ac:dyDescent="0.2">
      <c r="A210" s="354"/>
      <c r="B210" s="342"/>
      <c r="C210" s="342"/>
      <c r="D210" s="359"/>
      <c r="E210" s="342"/>
      <c r="F210" s="359"/>
      <c r="G210" s="342"/>
      <c r="H210" s="342"/>
      <c r="I210" s="342"/>
      <c r="J210" s="342"/>
      <c r="K210" s="342"/>
      <c r="L210" s="342"/>
      <c r="M210" s="342"/>
      <c r="N210" s="342"/>
      <c r="O210" s="342"/>
      <c r="P210" s="342"/>
      <c r="Q210" s="342"/>
      <c r="R210" s="342"/>
      <c r="S210" s="342"/>
      <c r="T210" s="342"/>
      <c r="U210" s="342"/>
      <c r="V210" s="342"/>
      <c r="W210" s="342"/>
      <c r="X210" s="342"/>
      <c r="Y210" s="342"/>
      <c r="Z210" s="342"/>
    </row>
    <row r="211" spans="1:26" x14ac:dyDescent="0.2">
      <c r="A211" s="354"/>
      <c r="B211" s="342"/>
      <c r="C211" s="342"/>
      <c r="D211" s="359"/>
      <c r="E211" s="342"/>
      <c r="F211" s="359"/>
      <c r="G211" s="342"/>
      <c r="H211" s="342"/>
      <c r="I211" s="342"/>
      <c r="J211" s="342"/>
      <c r="K211" s="342"/>
      <c r="L211" s="342"/>
      <c r="M211" s="342"/>
      <c r="N211" s="342"/>
      <c r="O211" s="342"/>
      <c r="P211" s="342"/>
      <c r="Q211" s="342"/>
      <c r="R211" s="342"/>
      <c r="S211" s="342"/>
      <c r="T211" s="342"/>
      <c r="U211" s="342"/>
      <c r="V211" s="342"/>
      <c r="W211" s="342"/>
      <c r="X211" s="342"/>
      <c r="Y211" s="342"/>
      <c r="Z211" s="342"/>
    </row>
    <row r="212" spans="1:26" x14ac:dyDescent="0.2">
      <c r="A212" s="354"/>
      <c r="B212" s="342"/>
      <c r="C212" s="342"/>
      <c r="D212" s="359"/>
      <c r="E212" s="342"/>
      <c r="F212" s="359"/>
      <c r="G212" s="342"/>
      <c r="H212" s="342"/>
      <c r="I212" s="342"/>
      <c r="J212" s="342"/>
      <c r="K212" s="342"/>
      <c r="L212" s="342"/>
      <c r="M212" s="342"/>
      <c r="N212" s="342"/>
      <c r="O212" s="342"/>
      <c r="P212" s="342"/>
      <c r="Q212" s="342"/>
      <c r="R212" s="342"/>
      <c r="S212" s="342"/>
      <c r="T212" s="342"/>
      <c r="U212" s="342"/>
      <c r="V212" s="342"/>
      <c r="W212" s="342"/>
      <c r="X212" s="342"/>
      <c r="Y212" s="342"/>
      <c r="Z212" s="342"/>
    </row>
    <row r="213" spans="1:26" x14ac:dyDescent="0.2">
      <c r="A213" s="354"/>
      <c r="B213" s="342"/>
      <c r="C213" s="342"/>
      <c r="D213" s="359"/>
      <c r="E213" s="342"/>
      <c r="F213" s="359"/>
      <c r="G213" s="342"/>
      <c r="H213" s="342"/>
      <c r="I213" s="342"/>
      <c r="J213" s="342"/>
      <c r="K213" s="342"/>
      <c r="L213" s="342"/>
      <c r="M213" s="342"/>
      <c r="N213" s="342"/>
      <c r="O213" s="342"/>
      <c r="P213" s="342"/>
      <c r="Q213" s="342"/>
      <c r="R213" s="342"/>
      <c r="S213" s="342"/>
      <c r="T213" s="342"/>
      <c r="U213" s="342"/>
      <c r="V213" s="342"/>
      <c r="W213" s="342"/>
      <c r="X213" s="342"/>
      <c r="Y213" s="342"/>
      <c r="Z213" s="342"/>
    </row>
    <row r="214" spans="1:26" x14ac:dyDescent="0.2">
      <c r="A214" s="354"/>
      <c r="B214" s="342"/>
      <c r="C214" s="342"/>
      <c r="D214" s="359"/>
      <c r="E214" s="342"/>
      <c r="F214" s="359"/>
      <c r="G214" s="342"/>
      <c r="H214" s="342"/>
      <c r="I214" s="342"/>
      <c r="J214" s="342"/>
      <c r="K214" s="342"/>
      <c r="L214" s="342"/>
      <c r="M214" s="342"/>
      <c r="N214" s="342"/>
      <c r="O214" s="342"/>
      <c r="P214" s="342"/>
      <c r="Q214" s="342"/>
      <c r="R214" s="342"/>
      <c r="S214" s="342"/>
      <c r="T214" s="342"/>
      <c r="U214" s="342"/>
      <c r="V214" s="342"/>
      <c r="W214" s="342"/>
      <c r="X214" s="342"/>
      <c r="Y214" s="342"/>
      <c r="Z214" s="342"/>
    </row>
    <row r="215" spans="1:26" x14ac:dyDescent="0.2">
      <c r="A215" s="354"/>
      <c r="B215" s="342"/>
      <c r="C215" s="342"/>
      <c r="D215" s="359"/>
      <c r="E215" s="342"/>
      <c r="F215" s="359"/>
      <c r="G215" s="342"/>
      <c r="H215" s="342"/>
      <c r="I215" s="342"/>
      <c r="J215" s="342"/>
      <c r="K215" s="342"/>
      <c r="L215" s="342"/>
      <c r="M215" s="342"/>
      <c r="N215" s="342"/>
      <c r="O215" s="342"/>
      <c r="P215" s="342"/>
      <c r="Q215" s="342"/>
      <c r="R215" s="342"/>
      <c r="S215" s="342"/>
      <c r="T215" s="342"/>
      <c r="U215" s="342"/>
      <c r="V215" s="342"/>
      <c r="W215" s="342"/>
      <c r="X215" s="342"/>
      <c r="Y215" s="342"/>
      <c r="Z215" s="342"/>
    </row>
    <row r="216" spans="1:26" x14ac:dyDescent="0.2">
      <c r="A216" s="354"/>
      <c r="B216" s="342"/>
      <c r="C216" s="342"/>
      <c r="D216" s="359"/>
      <c r="E216" s="342"/>
      <c r="F216" s="359"/>
      <c r="G216" s="342"/>
      <c r="H216" s="342"/>
      <c r="I216" s="342"/>
      <c r="J216" s="342"/>
      <c r="K216" s="342"/>
      <c r="L216" s="342"/>
      <c r="M216" s="342"/>
      <c r="N216" s="342"/>
      <c r="O216" s="342"/>
      <c r="P216" s="342"/>
      <c r="Q216" s="342"/>
      <c r="R216" s="342"/>
      <c r="S216" s="342"/>
      <c r="T216" s="342"/>
      <c r="U216" s="342"/>
      <c r="V216" s="342"/>
      <c r="W216" s="342"/>
      <c r="X216" s="342"/>
      <c r="Y216" s="342"/>
      <c r="Z216" s="342"/>
    </row>
    <row r="217" spans="1:26" x14ac:dyDescent="0.2">
      <c r="A217" s="354"/>
      <c r="B217" s="342"/>
      <c r="C217" s="342"/>
      <c r="D217" s="359"/>
      <c r="E217" s="342"/>
      <c r="F217" s="359"/>
      <c r="G217" s="342"/>
      <c r="H217" s="342"/>
      <c r="I217" s="342"/>
      <c r="J217" s="342"/>
      <c r="K217" s="342"/>
      <c r="L217" s="342"/>
      <c r="M217" s="342"/>
      <c r="N217" s="342"/>
      <c r="O217" s="342"/>
      <c r="P217" s="342"/>
      <c r="Q217" s="342"/>
      <c r="R217" s="342"/>
      <c r="S217" s="342"/>
      <c r="T217" s="342"/>
      <c r="U217" s="342"/>
      <c r="V217" s="342"/>
      <c r="W217" s="342"/>
      <c r="X217" s="342"/>
      <c r="Y217" s="342"/>
      <c r="Z217" s="342"/>
    </row>
    <row r="218" spans="1:26" x14ac:dyDescent="0.2">
      <c r="A218" s="354"/>
      <c r="B218" s="342"/>
      <c r="C218" s="342"/>
      <c r="D218" s="359"/>
      <c r="E218" s="342"/>
      <c r="F218" s="359"/>
      <c r="G218" s="342"/>
      <c r="H218" s="342"/>
      <c r="I218" s="342"/>
      <c r="J218" s="342"/>
      <c r="K218" s="342"/>
      <c r="L218" s="342"/>
      <c r="M218" s="342"/>
      <c r="N218" s="342"/>
      <c r="O218" s="342"/>
      <c r="P218" s="342"/>
      <c r="Q218" s="342"/>
      <c r="R218" s="342"/>
      <c r="S218" s="342"/>
      <c r="T218" s="342"/>
      <c r="U218" s="342"/>
      <c r="V218" s="342"/>
      <c r="W218" s="342"/>
      <c r="X218" s="342"/>
      <c r="Y218" s="342"/>
      <c r="Z218" s="342"/>
    </row>
    <row r="219" spans="1:26" x14ac:dyDescent="0.2">
      <c r="A219" s="354"/>
      <c r="B219" s="342"/>
      <c r="C219" s="342"/>
      <c r="D219" s="359"/>
      <c r="E219" s="342"/>
      <c r="F219" s="359"/>
      <c r="G219" s="342"/>
      <c r="H219" s="342"/>
      <c r="I219" s="342"/>
      <c r="J219" s="342"/>
      <c r="K219" s="342"/>
      <c r="L219" s="342"/>
      <c r="M219" s="342"/>
      <c r="N219" s="342"/>
      <c r="O219" s="342"/>
      <c r="P219" s="342"/>
      <c r="Q219" s="342"/>
      <c r="R219" s="342"/>
      <c r="S219" s="342"/>
      <c r="T219" s="342"/>
      <c r="U219" s="342"/>
      <c r="V219" s="342"/>
      <c r="W219" s="342"/>
      <c r="X219" s="342"/>
      <c r="Y219" s="342"/>
      <c r="Z219" s="342"/>
    </row>
    <row r="220" spans="1:26" x14ac:dyDescent="0.2">
      <c r="A220" s="354"/>
      <c r="B220" s="342"/>
      <c r="C220" s="342"/>
      <c r="D220" s="359"/>
      <c r="E220" s="342"/>
      <c r="F220" s="359"/>
      <c r="G220" s="342"/>
      <c r="H220" s="342"/>
      <c r="I220" s="342"/>
      <c r="J220" s="342"/>
      <c r="K220" s="342"/>
      <c r="L220" s="342"/>
      <c r="M220" s="342"/>
      <c r="N220" s="342"/>
      <c r="O220" s="342"/>
      <c r="P220" s="342"/>
      <c r="Q220" s="342"/>
      <c r="R220" s="342"/>
      <c r="S220" s="342"/>
      <c r="T220" s="342"/>
      <c r="U220" s="342"/>
      <c r="V220" s="342"/>
      <c r="W220" s="342"/>
      <c r="X220" s="342"/>
      <c r="Y220" s="342"/>
      <c r="Z220" s="342"/>
    </row>
    <row r="221" spans="1:26" x14ac:dyDescent="0.2">
      <c r="A221" s="354"/>
      <c r="B221" s="342"/>
      <c r="C221" s="342"/>
      <c r="D221" s="359"/>
      <c r="E221" s="342"/>
      <c r="F221" s="359"/>
      <c r="G221" s="342"/>
      <c r="H221" s="342"/>
      <c r="I221" s="342"/>
      <c r="J221" s="342"/>
      <c r="K221" s="342"/>
      <c r="L221" s="342"/>
      <c r="M221" s="342"/>
      <c r="N221" s="342"/>
      <c r="O221" s="342"/>
      <c r="P221" s="342"/>
      <c r="Q221" s="342"/>
      <c r="R221" s="342"/>
      <c r="S221" s="342"/>
      <c r="T221" s="342"/>
      <c r="U221" s="342"/>
      <c r="V221" s="342"/>
      <c r="W221" s="342"/>
      <c r="X221" s="342"/>
      <c r="Y221" s="342"/>
      <c r="Z221" s="342"/>
    </row>
    <row r="222" spans="1:26" x14ac:dyDescent="0.2">
      <c r="A222" s="354"/>
      <c r="B222" s="342"/>
      <c r="C222" s="342"/>
      <c r="D222" s="359"/>
      <c r="E222" s="342"/>
      <c r="F222" s="359"/>
      <c r="G222" s="342"/>
      <c r="H222" s="342"/>
      <c r="I222" s="342"/>
      <c r="J222" s="342"/>
      <c r="K222" s="342"/>
      <c r="L222" s="342"/>
      <c r="M222" s="342"/>
      <c r="N222" s="342"/>
      <c r="O222" s="342"/>
      <c r="P222" s="342"/>
      <c r="Q222" s="342"/>
      <c r="R222" s="342"/>
      <c r="S222" s="342"/>
      <c r="T222" s="342"/>
      <c r="U222" s="342"/>
      <c r="V222" s="342"/>
      <c r="W222" s="342"/>
      <c r="X222" s="342"/>
      <c r="Y222" s="342"/>
      <c r="Z222" s="342"/>
    </row>
    <row r="223" spans="1:26" x14ac:dyDescent="0.2">
      <c r="A223" s="354"/>
      <c r="B223" s="342"/>
      <c r="C223" s="342"/>
      <c r="D223" s="359"/>
      <c r="E223" s="342"/>
      <c r="F223" s="359"/>
      <c r="G223" s="342"/>
      <c r="H223" s="342"/>
      <c r="I223" s="342"/>
      <c r="J223" s="342"/>
      <c r="K223" s="342"/>
      <c r="L223" s="342"/>
      <c r="M223" s="342"/>
      <c r="N223" s="342"/>
      <c r="O223" s="342"/>
      <c r="P223" s="342"/>
      <c r="Q223" s="342"/>
      <c r="R223" s="342"/>
      <c r="S223" s="342"/>
      <c r="T223" s="342"/>
      <c r="U223" s="342"/>
      <c r="V223" s="342"/>
      <c r="W223" s="342"/>
      <c r="X223" s="342"/>
      <c r="Y223" s="342"/>
      <c r="Z223" s="342"/>
    </row>
    <row r="224" spans="1:26" x14ac:dyDescent="0.2">
      <c r="A224" s="354"/>
      <c r="B224" s="342"/>
      <c r="C224" s="342"/>
      <c r="D224" s="359"/>
      <c r="E224" s="342"/>
      <c r="F224" s="359"/>
      <c r="G224" s="342"/>
      <c r="H224" s="342"/>
      <c r="I224" s="342"/>
      <c r="J224" s="342"/>
      <c r="K224" s="342"/>
      <c r="L224" s="342"/>
      <c r="M224" s="342"/>
      <c r="N224" s="342"/>
      <c r="O224" s="342"/>
      <c r="P224" s="342"/>
      <c r="Q224" s="342"/>
      <c r="R224" s="342"/>
      <c r="S224" s="342"/>
      <c r="T224" s="342"/>
      <c r="U224" s="342"/>
      <c r="V224" s="342"/>
      <c r="W224" s="342"/>
      <c r="X224" s="342"/>
      <c r="Y224" s="342"/>
      <c r="Z224" s="342"/>
    </row>
    <row r="225" spans="1:26" x14ac:dyDescent="0.2">
      <c r="A225" s="354"/>
      <c r="B225" s="342"/>
      <c r="C225" s="342"/>
      <c r="D225" s="359"/>
      <c r="E225" s="342"/>
      <c r="F225" s="359"/>
      <c r="G225" s="342"/>
      <c r="H225" s="342"/>
      <c r="I225" s="342"/>
      <c r="J225" s="342"/>
      <c r="K225" s="342"/>
      <c r="L225" s="342"/>
      <c r="M225" s="342"/>
      <c r="N225" s="342"/>
      <c r="O225" s="342"/>
      <c r="P225" s="342"/>
      <c r="Q225" s="342"/>
      <c r="R225" s="342"/>
      <c r="S225" s="342"/>
      <c r="T225" s="342"/>
      <c r="U225" s="342"/>
      <c r="V225" s="342"/>
      <c r="W225" s="342"/>
      <c r="X225" s="342"/>
      <c r="Y225" s="342"/>
      <c r="Z225" s="342"/>
    </row>
    <row r="226" spans="1:26" x14ac:dyDescent="0.2">
      <c r="A226" s="354"/>
      <c r="B226" s="342"/>
      <c r="C226" s="342"/>
      <c r="D226" s="359"/>
      <c r="E226" s="342"/>
      <c r="F226" s="359"/>
      <c r="G226" s="342"/>
      <c r="H226" s="342"/>
      <c r="I226" s="342"/>
      <c r="J226" s="342"/>
      <c r="K226" s="342"/>
      <c r="L226" s="342"/>
      <c r="M226" s="342"/>
      <c r="N226" s="342"/>
      <c r="O226" s="342"/>
      <c r="P226" s="342"/>
      <c r="Q226" s="342"/>
      <c r="R226" s="342"/>
      <c r="S226" s="342"/>
      <c r="T226" s="342"/>
      <c r="U226" s="342"/>
      <c r="V226" s="342"/>
      <c r="W226" s="342"/>
      <c r="X226" s="342"/>
      <c r="Y226" s="342"/>
      <c r="Z226" s="342"/>
    </row>
    <row r="227" spans="1:26" x14ac:dyDescent="0.2">
      <c r="A227" s="354"/>
      <c r="B227" s="342"/>
      <c r="C227" s="342"/>
      <c r="D227" s="359"/>
      <c r="E227" s="342"/>
      <c r="F227" s="359"/>
      <c r="G227" s="342"/>
      <c r="H227" s="342"/>
      <c r="I227" s="342"/>
      <c r="J227" s="342"/>
      <c r="K227" s="342"/>
      <c r="L227" s="342"/>
      <c r="M227" s="342"/>
      <c r="N227" s="342"/>
      <c r="O227" s="342"/>
      <c r="P227" s="342"/>
      <c r="Q227" s="342"/>
      <c r="R227" s="342"/>
      <c r="S227" s="342"/>
      <c r="T227" s="342"/>
      <c r="U227" s="342"/>
      <c r="V227" s="342"/>
      <c r="W227" s="342"/>
      <c r="X227" s="342"/>
      <c r="Y227" s="342"/>
      <c r="Z227" s="342"/>
    </row>
    <row r="228" spans="1:26" x14ac:dyDescent="0.2">
      <c r="A228" s="354"/>
      <c r="B228" s="342"/>
      <c r="C228" s="342"/>
      <c r="D228" s="359"/>
      <c r="E228" s="342"/>
      <c r="F228" s="359"/>
      <c r="G228" s="342"/>
      <c r="H228" s="342"/>
      <c r="I228" s="342"/>
      <c r="J228" s="342"/>
      <c r="K228" s="342"/>
      <c r="L228" s="342"/>
      <c r="M228" s="342"/>
      <c r="N228" s="342"/>
      <c r="O228" s="342"/>
      <c r="P228" s="342"/>
      <c r="Q228" s="342"/>
      <c r="R228" s="342"/>
      <c r="S228" s="342"/>
      <c r="T228" s="342"/>
      <c r="U228" s="342"/>
      <c r="V228" s="342"/>
      <c r="W228" s="342"/>
      <c r="X228" s="342"/>
      <c r="Y228" s="342"/>
      <c r="Z228" s="342"/>
    </row>
    <row r="229" spans="1:26" x14ac:dyDescent="0.2">
      <c r="A229" s="354"/>
      <c r="B229" s="342"/>
      <c r="C229" s="342"/>
      <c r="D229" s="359"/>
      <c r="E229" s="342"/>
      <c r="F229" s="359"/>
      <c r="G229" s="342"/>
      <c r="H229" s="342"/>
      <c r="I229" s="342"/>
      <c r="J229" s="342"/>
      <c r="K229" s="342"/>
      <c r="L229" s="342"/>
      <c r="M229" s="342"/>
      <c r="N229" s="342"/>
      <c r="O229" s="342"/>
      <c r="P229" s="342"/>
      <c r="Q229" s="342"/>
      <c r="R229" s="342"/>
      <c r="S229" s="342"/>
      <c r="T229" s="342"/>
      <c r="U229" s="342"/>
      <c r="V229" s="342"/>
      <c r="W229" s="342"/>
      <c r="X229" s="342"/>
      <c r="Y229" s="342"/>
      <c r="Z229" s="342"/>
    </row>
    <row r="230" spans="1:26" x14ac:dyDescent="0.2">
      <c r="A230" s="354"/>
      <c r="B230" s="342"/>
      <c r="C230" s="342"/>
      <c r="D230" s="359"/>
      <c r="E230" s="342"/>
      <c r="F230" s="359"/>
      <c r="G230" s="342"/>
      <c r="H230" s="342"/>
      <c r="I230" s="342"/>
      <c r="J230" s="342"/>
      <c r="K230" s="342"/>
      <c r="L230" s="342"/>
      <c r="M230" s="342"/>
      <c r="N230" s="342"/>
      <c r="O230" s="342"/>
      <c r="P230" s="342"/>
      <c r="Q230" s="342"/>
      <c r="R230" s="342"/>
      <c r="S230" s="342"/>
      <c r="T230" s="342"/>
      <c r="U230" s="342"/>
      <c r="V230" s="342"/>
      <c r="W230" s="342"/>
      <c r="X230" s="342"/>
      <c r="Y230" s="342"/>
      <c r="Z230" s="342"/>
    </row>
    <row r="231" spans="1:26" x14ac:dyDescent="0.2">
      <c r="A231" s="354"/>
      <c r="B231" s="342"/>
      <c r="C231" s="342"/>
      <c r="D231" s="359"/>
      <c r="E231" s="342"/>
      <c r="F231" s="359"/>
      <c r="G231" s="342"/>
      <c r="H231" s="342"/>
      <c r="I231" s="342"/>
      <c r="J231" s="342"/>
      <c r="K231" s="342"/>
      <c r="L231" s="342"/>
      <c r="M231" s="342"/>
      <c r="N231" s="342"/>
      <c r="O231" s="342"/>
      <c r="P231" s="342"/>
      <c r="Q231" s="342"/>
      <c r="R231" s="342"/>
      <c r="S231" s="342"/>
      <c r="T231" s="342"/>
      <c r="U231" s="342"/>
      <c r="V231" s="342"/>
      <c r="W231" s="342"/>
      <c r="X231" s="342"/>
      <c r="Y231" s="342"/>
      <c r="Z231" s="342"/>
    </row>
    <row r="232" spans="1:26" x14ac:dyDescent="0.2">
      <c r="A232" s="354"/>
      <c r="B232" s="342"/>
      <c r="C232" s="342"/>
      <c r="D232" s="359"/>
      <c r="E232" s="342"/>
      <c r="F232" s="359"/>
      <c r="G232" s="342"/>
      <c r="H232" s="342"/>
      <c r="I232" s="342"/>
      <c r="J232" s="342"/>
      <c r="K232" s="342"/>
      <c r="L232" s="342"/>
      <c r="M232" s="342"/>
      <c r="N232" s="342"/>
      <c r="O232" s="342"/>
      <c r="P232" s="342"/>
      <c r="Q232" s="342"/>
      <c r="R232" s="342"/>
      <c r="S232" s="342"/>
      <c r="T232" s="342"/>
      <c r="U232" s="342"/>
      <c r="V232" s="342"/>
      <c r="W232" s="342"/>
      <c r="X232" s="342"/>
      <c r="Y232" s="342"/>
      <c r="Z232" s="342"/>
    </row>
    <row r="233" spans="1:26" x14ac:dyDescent="0.2">
      <c r="A233" s="354"/>
      <c r="B233" s="342"/>
      <c r="C233" s="342"/>
      <c r="D233" s="359"/>
      <c r="E233" s="342"/>
      <c r="F233" s="359"/>
      <c r="G233" s="342"/>
      <c r="H233" s="342"/>
      <c r="I233" s="342"/>
      <c r="J233" s="342"/>
      <c r="K233" s="342"/>
      <c r="L233" s="342"/>
      <c r="M233" s="342"/>
      <c r="N233" s="342"/>
      <c r="O233" s="342"/>
      <c r="P233" s="342"/>
      <c r="Q233" s="342"/>
      <c r="R233" s="342"/>
      <c r="S233" s="342"/>
      <c r="T233" s="342"/>
      <c r="U233" s="342"/>
      <c r="V233" s="342"/>
      <c r="W233" s="342"/>
      <c r="X233" s="342"/>
      <c r="Y233" s="342"/>
      <c r="Z233" s="342"/>
    </row>
    <row r="234" spans="1:26" x14ac:dyDescent="0.2">
      <c r="A234" s="354"/>
      <c r="B234" s="342"/>
      <c r="C234" s="342"/>
      <c r="D234" s="359"/>
      <c r="E234" s="342"/>
      <c r="F234" s="359"/>
      <c r="G234" s="342"/>
      <c r="H234" s="342"/>
      <c r="I234" s="342"/>
      <c r="J234" s="342"/>
      <c r="K234" s="342"/>
      <c r="L234" s="342"/>
      <c r="M234" s="342"/>
      <c r="N234" s="342"/>
      <c r="O234" s="342"/>
      <c r="P234" s="342"/>
      <c r="Q234" s="342"/>
      <c r="R234" s="342"/>
      <c r="S234" s="342"/>
      <c r="T234" s="342"/>
      <c r="U234" s="342"/>
      <c r="V234" s="342"/>
      <c r="W234" s="342"/>
      <c r="X234" s="342"/>
      <c r="Y234" s="342"/>
      <c r="Z234" s="342"/>
    </row>
    <row r="235" spans="1:26" x14ac:dyDescent="0.2">
      <c r="A235" s="354"/>
      <c r="B235" s="342"/>
      <c r="C235" s="342"/>
      <c r="D235" s="359"/>
      <c r="E235" s="342"/>
      <c r="F235" s="359"/>
      <c r="G235" s="342"/>
      <c r="H235" s="342"/>
      <c r="I235" s="342"/>
      <c r="J235" s="342"/>
      <c r="K235" s="342"/>
      <c r="L235" s="342"/>
      <c r="M235" s="342"/>
      <c r="N235" s="342"/>
      <c r="O235" s="342"/>
      <c r="P235" s="342"/>
      <c r="Q235" s="342"/>
      <c r="R235" s="342"/>
      <c r="S235" s="342"/>
      <c r="T235" s="342"/>
      <c r="U235" s="342"/>
      <c r="V235" s="342"/>
      <c r="W235" s="342"/>
      <c r="X235" s="342"/>
      <c r="Y235" s="342"/>
      <c r="Z235" s="342"/>
    </row>
    <row r="236" spans="1:26" x14ac:dyDescent="0.2">
      <c r="A236" s="354"/>
      <c r="B236" s="342"/>
      <c r="C236" s="342"/>
      <c r="D236" s="359"/>
      <c r="E236" s="342"/>
      <c r="F236" s="359"/>
      <c r="G236" s="342"/>
      <c r="H236" s="342"/>
      <c r="I236" s="342"/>
      <c r="J236" s="342"/>
      <c r="K236" s="342"/>
      <c r="L236" s="342"/>
      <c r="M236" s="342"/>
      <c r="N236" s="342"/>
      <c r="O236" s="342"/>
      <c r="P236" s="342"/>
      <c r="Q236" s="342"/>
      <c r="R236" s="342"/>
      <c r="S236" s="342"/>
      <c r="T236" s="342"/>
      <c r="U236" s="342"/>
      <c r="V236" s="342"/>
      <c r="W236" s="342"/>
      <c r="X236" s="342"/>
      <c r="Y236" s="342"/>
      <c r="Z236" s="342"/>
    </row>
    <row r="237" spans="1:26" x14ac:dyDescent="0.2">
      <c r="A237" s="354"/>
      <c r="B237" s="342"/>
      <c r="C237" s="342"/>
      <c r="D237" s="359"/>
      <c r="E237" s="342"/>
      <c r="F237" s="359"/>
      <c r="G237" s="342"/>
      <c r="H237" s="342"/>
      <c r="I237" s="342"/>
      <c r="J237" s="342"/>
      <c r="K237" s="342"/>
      <c r="L237" s="342"/>
      <c r="M237" s="342"/>
      <c r="N237" s="342"/>
      <c r="O237" s="342"/>
      <c r="P237" s="342"/>
      <c r="Q237" s="342"/>
      <c r="R237" s="342"/>
      <c r="S237" s="342"/>
      <c r="T237" s="342"/>
      <c r="U237" s="342"/>
      <c r="V237" s="342"/>
      <c r="W237" s="342"/>
      <c r="X237" s="342"/>
      <c r="Y237" s="342"/>
      <c r="Z237" s="342"/>
    </row>
    <row r="238" spans="1:26" x14ac:dyDescent="0.2">
      <c r="A238" s="354"/>
      <c r="B238" s="342"/>
      <c r="C238" s="342"/>
      <c r="D238" s="359"/>
      <c r="E238" s="342"/>
      <c r="F238" s="359"/>
      <c r="G238" s="342"/>
      <c r="H238" s="342"/>
      <c r="I238" s="342"/>
      <c r="J238" s="342"/>
      <c r="K238" s="342"/>
      <c r="L238" s="342"/>
      <c r="M238" s="342"/>
      <c r="N238" s="342"/>
      <c r="O238" s="342"/>
      <c r="P238" s="342"/>
      <c r="Q238" s="342"/>
      <c r="R238" s="342"/>
      <c r="S238" s="342"/>
      <c r="T238" s="342"/>
      <c r="U238" s="342"/>
      <c r="V238" s="342"/>
      <c r="W238" s="342"/>
      <c r="X238" s="342"/>
      <c r="Y238" s="342"/>
      <c r="Z238" s="342"/>
    </row>
    <row r="239" spans="1:26" x14ac:dyDescent="0.2">
      <c r="A239" s="354"/>
      <c r="B239" s="342"/>
      <c r="C239" s="342"/>
      <c r="D239" s="359"/>
      <c r="E239" s="342"/>
      <c r="F239" s="359"/>
      <c r="G239" s="342"/>
      <c r="H239" s="342"/>
      <c r="I239" s="342"/>
      <c r="J239" s="342"/>
      <c r="K239" s="342"/>
      <c r="L239" s="342"/>
      <c r="M239" s="342"/>
      <c r="N239" s="342"/>
      <c r="O239" s="342"/>
      <c r="P239" s="342"/>
      <c r="Q239" s="342"/>
      <c r="R239" s="342"/>
      <c r="S239" s="342"/>
      <c r="T239" s="342"/>
      <c r="U239" s="342"/>
      <c r="V239" s="342"/>
      <c r="W239" s="342"/>
      <c r="X239" s="342"/>
      <c r="Y239" s="342"/>
      <c r="Z239" s="342"/>
    </row>
    <row r="240" spans="1:26" x14ac:dyDescent="0.2">
      <c r="A240" s="354"/>
      <c r="B240" s="342"/>
      <c r="C240" s="342"/>
      <c r="D240" s="359"/>
      <c r="E240" s="342"/>
      <c r="F240" s="359"/>
      <c r="G240" s="342"/>
      <c r="H240" s="342"/>
      <c r="I240" s="342"/>
      <c r="J240" s="342"/>
      <c r="K240" s="342"/>
      <c r="L240" s="342"/>
      <c r="M240" s="342"/>
      <c r="N240" s="342"/>
      <c r="O240" s="342"/>
      <c r="P240" s="342"/>
      <c r="Q240" s="342"/>
      <c r="R240" s="342"/>
      <c r="S240" s="342"/>
      <c r="T240" s="342"/>
      <c r="U240" s="342"/>
      <c r="V240" s="342"/>
      <c r="W240" s="342"/>
      <c r="X240" s="342"/>
      <c r="Y240" s="342"/>
      <c r="Z240" s="342"/>
    </row>
    <row r="241" spans="1:26" x14ac:dyDescent="0.2">
      <c r="A241" s="354"/>
      <c r="B241" s="342"/>
      <c r="C241" s="342"/>
      <c r="D241" s="359"/>
      <c r="E241" s="342"/>
      <c r="F241" s="359"/>
      <c r="G241" s="342"/>
      <c r="H241" s="342"/>
      <c r="I241" s="342"/>
      <c r="J241" s="342"/>
      <c r="K241" s="342"/>
      <c r="L241" s="342"/>
      <c r="M241" s="342"/>
      <c r="N241" s="342"/>
      <c r="O241" s="342"/>
      <c r="P241" s="342"/>
      <c r="Q241" s="342"/>
      <c r="R241" s="342"/>
      <c r="S241" s="342"/>
      <c r="T241" s="342"/>
      <c r="U241" s="342"/>
      <c r="V241" s="342"/>
      <c r="W241" s="342"/>
      <c r="X241" s="342"/>
      <c r="Y241" s="342"/>
      <c r="Z241" s="342"/>
    </row>
    <row r="242" spans="1:26" x14ac:dyDescent="0.2">
      <c r="A242" s="354"/>
      <c r="B242" s="342"/>
      <c r="C242" s="342"/>
      <c r="D242" s="359"/>
      <c r="E242" s="342"/>
      <c r="F242" s="359"/>
      <c r="G242" s="342"/>
      <c r="H242" s="342"/>
      <c r="I242" s="342"/>
      <c r="J242" s="342"/>
      <c r="K242" s="342"/>
      <c r="L242" s="342"/>
      <c r="M242" s="342"/>
      <c r="N242" s="342"/>
      <c r="O242" s="342"/>
      <c r="P242" s="342"/>
      <c r="Q242" s="342"/>
      <c r="R242" s="342"/>
      <c r="S242" s="342"/>
      <c r="T242" s="342"/>
      <c r="U242" s="342"/>
      <c r="V242" s="342"/>
      <c r="W242" s="342"/>
      <c r="X242" s="342"/>
      <c r="Y242" s="342"/>
      <c r="Z242" s="342"/>
    </row>
    <row r="243" spans="1:26" x14ac:dyDescent="0.2">
      <c r="A243" s="354"/>
      <c r="B243" s="342"/>
      <c r="C243" s="342"/>
      <c r="D243" s="359"/>
      <c r="E243" s="342"/>
      <c r="F243" s="359"/>
      <c r="G243" s="342"/>
      <c r="H243" s="342"/>
      <c r="I243" s="342"/>
      <c r="J243" s="342"/>
      <c r="K243" s="342"/>
      <c r="L243" s="342"/>
      <c r="M243" s="342"/>
      <c r="N243" s="342"/>
      <c r="O243" s="342"/>
      <c r="P243" s="342"/>
      <c r="Q243" s="342"/>
      <c r="R243" s="342"/>
      <c r="S243" s="342"/>
      <c r="T243" s="342"/>
      <c r="U243" s="342"/>
      <c r="V243" s="342"/>
      <c r="W243" s="342"/>
      <c r="X243" s="342"/>
      <c r="Y243" s="342"/>
      <c r="Z243" s="342"/>
    </row>
    <row r="244" spans="1:26" x14ac:dyDescent="0.2">
      <c r="A244" s="354"/>
      <c r="B244" s="342"/>
      <c r="C244" s="342"/>
      <c r="D244" s="359"/>
      <c r="E244" s="342"/>
      <c r="F244" s="359"/>
      <c r="G244" s="342"/>
      <c r="H244" s="342"/>
      <c r="I244" s="342"/>
      <c r="J244" s="342"/>
      <c r="K244" s="342"/>
      <c r="L244" s="342"/>
      <c r="M244" s="342"/>
      <c r="N244" s="342"/>
      <c r="O244" s="342"/>
      <c r="P244" s="342"/>
      <c r="Q244" s="342"/>
      <c r="R244" s="342"/>
      <c r="S244" s="342"/>
      <c r="T244" s="342"/>
      <c r="U244" s="342"/>
      <c r="V244" s="342"/>
      <c r="W244" s="342"/>
      <c r="X244" s="342"/>
      <c r="Y244" s="342"/>
      <c r="Z244" s="342"/>
    </row>
    <row r="245" spans="1:26" x14ac:dyDescent="0.2">
      <c r="A245" s="354"/>
      <c r="B245" s="342"/>
      <c r="C245" s="342"/>
      <c r="D245" s="359"/>
      <c r="E245" s="342"/>
      <c r="F245" s="359"/>
      <c r="G245" s="342"/>
      <c r="H245" s="342"/>
      <c r="I245" s="342"/>
      <c r="J245" s="342"/>
      <c r="K245" s="342"/>
      <c r="L245" s="342"/>
      <c r="M245" s="342"/>
      <c r="N245" s="342"/>
      <c r="O245" s="342"/>
      <c r="P245" s="342"/>
      <c r="Q245" s="342"/>
      <c r="R245" s="342"/>
      <c r="S245" s="342"/>
      <c r="T245" s="342"/>
      <c r="U245" s="342"/>
      <c r="V245" s="342"/>
      <c r="W245" s="342"/>
      <c r="X245" s="342"/>
      <c r="Y245" s="342"/>
      <c r="Z245" s="342"/>
    </row>
    <row r="246" spans="1:26" x14ac:dyDescent="0.2">
      <c r="A246" s="354"/>
      <c r="B246" s="342"/>
      <c r="C246" s="342"/>
      <c r="D246" s="359"/>
      <c r="E246" s="342"/>
      <c r="F246" s="359"/>
      <c r="G246" s="342"/>
      <c r="H246" s="342"/>
      <c r="I246" s="342"/>
      <c r="J246" s="342"/>
      <c r="K246" s="342"/>
      <c r="L246" s="342"/>
      <c r="M246" s="342"/>
      <c r="N246" s="342"/>
      <c r="O246" s="342"/>
      <c r="P246" s="342"/>
      <c r="Q246" s="342"/>
      <c r="R246" s="342"/>
      <c r="S246" s="342"/>
      <c r="T246" s="342"/>
      <c r="U246" s="342"/>
      <c r="V246" s="342"/>
      <c r="W246" s="342"/>
      <c r="X246" s="342"/>
      <c r="Y246" s="342"/>
      <c r="Z246" s="342"/>
    </row>
    <row r="247" spans="1:26" x14ac:dyDescent="0.2">
      <c r="A247" s="354"/>
      <c r="B247" s="342"/>
      <c r="C247" s="342"/>
      <c r="D247" s="359"/>
      <c r="E247" s="342"/>
      <c r="F247" s="359"/>
      <c r="G247" s="342"/>
      <c r="H247" s="342"/>
      <c r="I247" s="342"/>
      <c r="J247" s="342"/>
      <c r="K247" s="342"/>
      <c r="L247" s="342"/>
      <c r="M247" s="342"/>
      <c r="N247" s="342"/>
      <c r="O247" s="342"/>
      <c r="P247" s="342"/>
      <c r="Q247" s="342"/>
      <c r="R247" s="342"/>
      <c r="S247" s="342"/>
      <c r="T247" s="342"/>
      <c r="U247" s="342"/>
      <c r="V247" s="342"/>
      <c r="W247" s="342"/>
      <c r="X247" s="342"/>
      <c r="Y247" s="342"/>
      <c r="Z247" s="342"/>
    </row>
    <row r="248" spans="1:26" x14ac:dyDescent="0.2">
      <c r="A248" s="354"/>
      <c r="B248" s="342"/>
      <c r="C248" s="342"/>
      <c r="D248" s="359"/>
      <c r="E248" s="342"/>
      <c r="F248" s="359"/>
      <c r="G248" s="342"/>
      <c r="H248" s="342"/>
      <c r="I248" s="342"/>
      <c r="J248" s="342"/>
      <c r="K248" s="342"/>
      <c r="L248" s="342"/>
      <c r="M248" s="342"/>
      <c r="N248" s="342"/>
      <c r="O248" s="342"/>
      <c r="P248" s="342"/>
      <c r="Q248" s="342"/>
      <c r="R248" s="342"/>
      <c r="S248" s="342"/>
      <c r="T248" s="342"/>
      <c r="U248" s="342"/>
      <c r="V248" s="342"/>
      <c r="W248" s="342"/>
      <c r="X248" s="342"/>
      <c r="Y248" s="342"/>
      <c r="Z248" s="342"/>
    </row>
    <row r="249" spans="1:26" x14ac:dyDescent="0.2">
      <c r="A249" s="354"/>
      <c r="B249" s="342"/>
      <c r="C249" s="342"/>
      <c r="D249" s="359"/>
      <c r="E249" s="342"/>
      <c r="F249" s="359"/>
      <c r="G249" s="342"/>
      <c r="H249" s="342"/>
      <c r="I249" s="342"/>
      <c r="J249" s="342"/>
      <c r="K249" s="342"/>
      <c r="L249" s="342"/>
      <c r="M249" s="342"/>
      <c r="N249" s="342"/>
      <c r="O249" s="342"/>
      <c r="P249" s="342"/>
      <c r="Q249" s="342"/>
      <c r="R249" s="342"/>
      <c r="S249" s="342"/>
      <c r="T249" s="342"/>
      <c r="U249" s="342"/>
      <c r="V249" s="342"/>
      <c r="W249" s="342"/>
      <c r="X249" s="342"/>
      <c r="Y249" s="342"/>
      <c r="Z249" s="342"/>
    </row>
    <row r="250" spans="1:26" x14ac:dyDescent="0.2">
      <c r="A250" s="354"/>
      <c r="B250" s="342"/>
      <c r="C250" s="342"/>
      <c r="D250" s="359"/>
      <c r="E250" s="342"/>
      <c r="F250" s="359"/>
      <c r="G250" s="342"/>
      <c r="H250" s="342"/>
      <c r="I250" s="342"/>
      <c r="J250" s="342"/>
      <c r="K250" s="342"/>
      <c r="L250" s="342"/>
      <c r="M250" s="342"/>
      <c r="N250" s="342"/>
      <c r="O250" s="342"/>
      <c r="P250" s="342"/>
      <c r="Q250" s="342"/>
      <c r="R250" s="342"/>
      <c r="S250" s="342"/>
      <c r="T250" s="342"/>
      <c r="U250" s="342"/>
      <c r="V250" s="342"/>
      <c r="W250" s="342"/>
      <c r="X250" s="342"/>
      <c r="Y250" s="342"/>
      <c r="Z250" s="342"/>
    </row>
    <row r="251" spans="1:26" x14ac:dyDescent="0.2">
      <c r="A251" s="354"/>
      <c r="B251" s="342"/>
      <c r="C251" s="342"/>
      <c r="D251" s="359"/>
      <c r="E251" s="342"/>
      <c r="F251" s="359"/>
      <c r="G251" s="342"/>
      <c r="H251" s="342"/>
      <c r="I251" s="342"/>
      <c r="J251" s="342"/>
      <c r="K251" s="342"/>
      <c r="L251" s="342"/>
      <c r="M251" s="342"/>
      <c r="N251" s="342"/>
      <c r="O251" s="342"/>
      <c r="P251" s="342"/>
      <c r="Q251" s="342"/>
      <c r="R251" s="342"/>
      <c r="S251" s="342"/>
      <c r="T251" s="342"/>
      <c r="U251" s="342"/>
      <c r="V251" s="342"/>
      <c r="W251" s="342"/>
      <c r="X251" s="342"/>
      <c r="Y251" s="342"/>
      <c r="Z251" s="342"/>
    </row>
    <row r="252" spans="1:26" x14ac:dyDescent="0.2">
      <c r="A252" s="354"/>
      <c r="B252" s="342"/>
      <c r="C252" s="342"/>
      <c r="D252" s="359"/>
      <c r="E252" s="342"/>
      <c r="F252" s="359"/>
      <c r="G252" s="342"/>
      <c r="H252" s="342"/>
      <c r="I252" s="342"/>
      <c r="J252" s="342"/>
      <c r="K252" s="342"/>
      <c r="L252" s="342"/>
      <c r="M252" s="342"/>
      <c r="N252" s="342"/>
      <c r="O252" s="342"/>
      <c r="P252" s="342"/>
      <c r="Q252" s="342"/>
      <c r="R252" s="342"/>
      <c r="S252" s="342"/>
      <c r="T252" s="342"/>
      <c r="U252" s="342"/>
      <c r="V252" s="342"/>
      <c r="W252" s="342"/>
      <c r="X252" s="342"/>
      <c r="Y252" s="342"/>
      <c r="Z252" s="342"/>
    </row>
    <row r="253" spans="1:26" x14ac:dyDescent="0.2">
      <c r="A253" s="354"/>
      <c r="B253" s="342"/>
      <c r="C253" s="342"/>
      <c r="D253" s="359"/>
      <c r="E253" s="342"/>
      <c r="F253" s="359"/>
      <c r="G253" s="342"/>
      <c r="H253" s="342"/>
      <c r="I253" s="342"/>
      <c r="J253" s="342"/>
      <c r="K253" s="342"/>
      <c r="L253" s="342"/>
      <c r="M253" s="342"/>
      <c r="N253" s="342"/>
      <c r="O253" s="342"/>
      <c r="P253" s="342"/>
      <c r="Q253" s="342"/>
      <c r="R253" s="342"/>
      <c r="S253" s="342"/>
      <c r="T253" s="342"/>
      <c r="U253" s="342"/>
      <c r="V253" s="342"/>
      <c r="W253" s="342"/>
      <c r="X253" s="342"/>
      <c r="Y253" s="342"/>
      <c r="Z253" s="342"/>
    </row>
    <row r="254" spans="1:26" x14ac:dyDescent="0.2">
      <c r="A254" s="354"/>
      <c r="B254" s="342"/>
      <c r="C254" s="342"/>
      <c r="D254" s="359"/>
      <c r="E254" s="342"/>
      <c r="F254" s="359"/>
      <c r="G254" s="342"/>
      <c r="H254" s="342"/>
      <c r="I254" s="342"/>
      <c r="J254" s="342"/>
      <c r="K254" s="342"/>
      <c r="L254" s="342"/>
      <c r="M254" s="342"/>
      <c r="N254" s="342"/>
      <c r="O254" s="342"/>
      <c r="P254" s="342"/>
      <c r="Q254" s="342"/>
      <c r="R254" s="342"/>
      <c r="S254" s="342"/>
      <c r="T254" s="342"/>
      <c r="U254" s="342"/>
      <c r="V254" s="342"/>
      <c r="W254" s="342"/>
      <c r="X254" s="342"/>
      <c r="Y254" s="342"/>
      <c r="Z254" s="342"/>
    </row>
    <row r="255" spans="1:26" x14ac:dyDescent="0.2">
      <c r="A255" s="354"/>
      <c r="B255" s="342"/>
      <c r="C255" s="342"/>
      <c r="D255" s="359"/>
      <c r="E255" s="342"/>
      <c r="F255" s="359"/>
      <c r="G255" s="342"/>
      <c r="H255" s="342"/>
      <c r="I255" s="342"/>
      <c r="J255" s="342"/>
      <c r="K255" s="342"/>
      <c r="L255" s="342"/>
      <c r="M255" s="342"/>
      <c r="N255" s="342"/>
      <c r="O255" s="342"/>
      <c r="P255" s="342"/>
      <c r="Q255" s="342"/>
      <c r="R255" s="342"/>
      <c r="S255" s="342"/>
      <c r="T255" s="342"/>
      <c r="U255" s="342"/>
      <c r="V255" s="342"/>
      <c r="W255" s="342"/>
      <c r="X255" s="342"/>
      <c r="Y255" s="342"/>
      <c r="Z255" s="342"/>
    </row>
    <row r="256" spans="1:26" x14ac:dyDescent="0.2">
      <c r="A256" s="354"/>
      <c r="B256" s="342"/>
      <c r="C256" s="342"/>
      <c r="D256" s="359"/>
      <c r="E256" s="342"/>
      <c r="F256" s="359"/>
      <c r="G256" s="342"/>
      <c r="H256" s="342"/>
      <c r="I256" s="342"/>
      <c r="J256" s="342"/>
      <c r="K256" s="342"/>
      <c r="L256" s="342"/>
      <c r="M256" s="342"/>
      <c r="N256" s="342"/>
      <c r="O256" s="342"/>
      <c r="P256" s="342"/>
      <c r="Q256" s="342"/>
      <c r="R256" s="342"/>
      <c r="S256" s="342"/>
      <c r="T256" s="342"/>
      <c r="U256" s="342"/>
      <c r="V256" s="342"/>
      <c r="W256" s="342"/>
      <c r="X256" s="342"/>
      <c r="Y256" s="342"/>
      <c r="Z256" s="342"/>
    </row>
    <row r="257" spans="1:26" x14ac:dyDescent="0.2">
      <c r="A257" s="354"/>
      <c r="B257" s="342"/>
      <c r="C257" s="342"/>
      <c r="D257" s="359"/>
      <c r="E257" s="342"/>
      <c r="F257" s="359"/>
      <c r="G257" s="342"/>
      <c r="H257" s="342"/>
      <c r="I257" s="342"/>
      <c r="J257" s="342"/>
      <c r="K257" s="342"/>
      <c r="L257" s="342"/>
      <c r="M257" s="342"/>
      <c r="N257" s="342"/>
      <c r="O257" s="342"/>
      <c r="P257" s="342"/>
      <c r="Q257" s="342"/>
      <c r="R257" s="342"/>
      <c r="S257" s="342"/>
      <c r="T257" s="342"/>
      <c r="U257" s="342"/>
      <c r="V257" s="342"/>
      <c r="W257" s="342"/>
      <c r="X257" s="342"/>
      <c r="Y257" s="342"/>
      <c r="Z257" s="342"/>
    </row>
    <row r="258" spans="1:26" x14ac:dyDescent="0.2">
      <c r="A258" s="354"/>
      <c r="B258" s="342"/>
      <c r="C258" s="342"/>
      <c r="D258" s="359"/>
      <c r="E258" s="342"/>
      <c r="F258" s="359"/>
      <c r="G258" s="342"/>
      <c r="H258" s="342"/>
      <c r="I258" s="342"/>
      <c r="J258" s="342"/>
      <c r="K258" s="342"/>
      <c r="L258" s="342"/>
      <c r="M258" s="342"/>
      <c r="N258" s="342"/>
      <c r="O258" s="342"/>
      <c r="P258" s="342"/>
      <c r="Q258" s="342"/>
      <c r="R258" s="342"/>
      <c r="S258" s="342"/>
      <c r="T258" s="342"/>
      <c r="U258" s="342"/>
      <c r="V258" s="342"/>
      <c r="W258" s="342"/>
      <c r="X258" s="342"/>
      <c r="Y258" s="342"/>
      <c r="Z258" s="342"/>
    </row>
    <row r="259" spans="1:26" x14ac:dyDescent="0.2">
      <c r="A259" s="354"/>
      <c r="B259" s="342"/>
      <c r="C259" s="342"/>
      <c r="D259" s="359"/>
      <c r="E259" s="342"/>
      <c r="F259" s="359"/>
      <c r="G259" s="342"/>
      <c r="H259" s="342"/>
      <c r="I259" s="342"/>
      <c r="J259" s="342"/>
      <c r="K259" s="342"/>
      <c r="L259" s="342"/>
      <c r="M259" s="342"/>
      <c r="N259" s="342"/>
      <c r="O259" s="342"/>
      <c r="P259" s="342"/>
      <c r="Q259" s="342"/>
      <c r="R259" s="342"/>
      <c r="S259" s="342"/>
      <c r="T259" s="342"/>
      <c r="U259" s="342"/>
      <c r="V259" s="342"/>
      <c r="W259" s="342"/>
      <c r="X259" s="342"/>
      <c r="Y259" s="342"/>
      <c r="Z259" s="342"/>
    </row>
    <row r="260" spans="1:26" x14ac:dyDescent="0.2">
      <c r="A260" s="354"/>
      <c r="B260" s="342"/>
      <c r="C260" s="342"/>
      <c r="D260" s="359"/>
      <c r="E260" s="342"/>
      <c r="F260" s="359"/>
      <c r="G260" s="342"/>
      <c r="H260" s="342"/>
      <c r="I260" s="342"/>
      <c r="J260" s="342"/>
      <c r="K260" s="342"/>
      <c r="L260" s="342"/>
      <c r="M260" s="342"/>
      <c r="N260" s="342"/>
      <c r="O260" s="342"/>
      <c r="P260" s="342"/>
      <c r="Q260" s="342"/>
      <c r="R260" s="342"/>
      <c r="S260" s="342"/>
      <c r="T260" s="342"/>
      <c r="U260" s="342"/>
      <c r="V260" s="342"/>
      <c r="W260" s="342"/>
      <c r="X260" s="342"/>
      <c r="Y260" s="342"/>
      <c r="Z260" s="342"/>
    </row>
    <row r="261" spans="1:26" x14ac:dyDescent="0.2">
      <c r="A261" s="354"/>
      <c r="B261" s="342"/>
      <c r="C261" s="342"/>
      <c r="D261" s="359"/>
      <c r="E261" s="342"/>
      <c r="F261" s="359"/>
      <c r="G261" s="342"/>
      <c r="H261" s="342"/>
      <c r="I261" s="342"/>
      <c r="J261" s="342"/>
      <c r="K261" s="342"/>
      <c r="L261" s="342"/>
      <c r="M261" s="342"/>
      <c r="N261" s="342"/>
      <c r="O261" s="342"/>
      <c r="P261" s="342"/>
      <c r="Q261" s="342"/>
      <c r="R261" s="342"/>
      <c r="S261" s="342"/>
      <c r="T261" s="342"/>
      <c r="U261" s="342"/>
      <c r="V261" s="342"/>
      <c r="W261" s="342"/>
      <c r="X261" s="342"/>
      <c r="Y261" s="342"/>
      <c r="Z261" s="342"/>
    </row>
    <row r="262" spans="1:26" x14ac:dyDescent="0.2">
      <c r="A262" s="354"/>
      <c r="B262" s="342"/>
      <c r="C262" s="342"/>
      <c r="D262" s="359"/>
      <c r="E262" s="342"/>
      <c r="F262" s="359"/>
      <c r="G262" s="342"/>
      <c r="H262" s="342"/>
      <c r="I262" s="342"/>
      <c r="J262" s="342"/>
      <c r="K262" s="342"/>
      <c r="L262" s="342"/>
      <c r="M262" s="342"/>
      <c r="N262" s="342"/>
      <c r="O262" s="342"/>
      <c r="P262" s="342"/>
      <c r="Q262" s="342"/>
      <c r="R262" s="342"/>
      <c r="S262" s="342"/>
      <c r="T262" s="342"/>
      <c r="U262" s="342"/>
      <c r="V262" s="342"/>
      <c r="W262" s="342"/>
      <c r="X262" s="342"/>
      <c r="Y262" s="342"/>
      <c r="Z262" s="342"/>
    </row>
    <row r="263" spans="1:26" x14ac:dyDescent="0.2">
      <c r="A263" s="354"/>
      <c r="B263" s="342"/>
      <c r="C263" s="342"/>
      <c r="D263" s="359"/>
      <c r="E263" s="342"/>
      <c r="F263" s="359"/>
      <c r="G263" s="342"/>
      <c r="H263" s="342"/>
      <c r="I263" s="342"/>
      <c r="J263" s="342"/>
      <c r="K263" s="342"/>
      <c r="L263" s="342"/>
      <c r="M263" s="342"/>
      <c r="N263" s="342"/>
      <c r="O263" s="342"/>
      <c r="P263" s="342"/>
      <c r="Q263" s="342"/>
      <c r="R263" s="342"/>
      <c r="S263" s="342"/>
      <c r="T263" s="342"/>
      <c r="U263" s="342"/>
      <c r="V263" s="342"/>
      <c r="W263" s="342"/>
      <c r="X263" s="342"/>
      <c r="Y263" s="342"/>
      <c r="Z263" s="342"/>
    </row>
    <row r="264" spans="1:26" x14ac:dyDescent="0.2">
      <c r="A264" s="354"/>
      <c r="B264" s="342"/>
      <c r="C264" s="342"/>
      <c r="D264" s="359"/>
      <c r="E264" s="342"/>
      <c r="F264" s="359"/>
      <c r="G264" s="342"/>
      <c r="H264" s="342"/>
      <c r="I264" s="342"/>
      <c r="J264" s="342"/>
      <c r="K264" s="342"/>
      <c r="L264" s="342"/>
      <c r="M264" s="342"/>
      <c r="N264" s="342"/>
      <c r="O264" s="342"/>
      <c r="P264" s="342"/>
      <c r="Q264" s="342"/>
      <c r="R264" s="342"/>
      <c r="S264" s="342"/>
      <c r="T264" s="342"/>
      <c r="U264" s="342"/>
      <c r="V264" s="342"/>
      <c r="W264" s="342"/>
      <c r="X264" s="342"/>
      <c r="Y264" s="342"/>
      <c r="Z264" s="342"/>
    </row>
    <row r="265" spans="1:26" x14ac:dyDescent="0.2">
      <c r="A265" s="354"/>
      <c r="B265" s="342"/>
      <c r="C265" s="342"/>
      <c r="D265" s="359"/>
      <c r="E265" s="342"/>
      <c r="F265" s="359"/>
      <c r="G265" s="342"/>
      <c r="H265" s="342"/>
      <c r="I265" s="342"/>
      <c r="J265" s="342"/>
      <c r="K265" s="342"/>
      <c r="L265" s="342"/>
      <c r="M265" s="342"/>
      <c r="N265" s="342"/>
      <c r="O265" s="342"/>
      <c r="P265" s="342"/>
      <c r="Q265" s="342"/>
      <c r="R265" s="342"/>
      <c r="S265" s="342"/>
      <c r="T265" s="342"/>
      <c r="U265" s="342"/>
      <c r="V265" s="342"/>
      <c r="W265" s="342"/>
      <c r="X265" s="342"/>
      <c r="Y265" s="342"/>
      <c r="Z265" s="342"/>
    </row>
    <row r="266" spans="1:26" x14ac:dyDescent="0.2">
      <c r="A266" s="354"/>
      <c r="B266" s="342"/>
      <c r="C266" s="342"/>
      <c r="D266" s="359"/>
      <c r="E266" s="342"/>
      <c r="F266" s="359"/>
      <c r="G266" s="342"/>
      <c r="H266" s="342"/>
      <c r="I266" s="342"/>
      <c r="J266" s="342"/>
      <c r="K266" s="342"/>
      <c r="L266" s="342"/>
      <c r="M266" s="342"/>
      <c r="N266" s="342"/>
      <c r="O266" s="342"/>
      <c r="P266" s="342"/>
      <c r="Q266" s="342"/>
      <c r="R266" s="342"/>
      <c r="S266" s="342"/>
      <c r="T266" s="342"/>
      <c r="U266" s="342"/>
      <c r="V266" s="342"/>
      <c r="W266" s="342"/>
      <c r="X266" s="342"/>
      <c r="Y266" s="342"/>
      <c r="Z266" s="342"/>
    </row>
    <row r="267" spans="1:26" x14ac:dyDescent="0.2">
      <c r="A267" s="354"/>
      <c r="B267" s="342"/>
      <c r="C267" s="342"/>
      <c r="D267" s="359"/>
      <c r="E267" s="342"/>
      <c r="F267" s="359"/>
      <c r="G267" s="342"/>
      <c r="H267" s="342"/>
      <c r="I267" s="342"/>
      <c r="J267" s="342"/>
      <c r="K267" s="342"/>
      <c r="L267" s="342"/>
      <c r="M267" s="342"/>
      <c r="N267" s="342"/>
      <c r="O267" s="342"/>
      <c r="P267" s="342"/>
      <c r="Q267" s="342"/>
      <c r="R267" s="342"/>
      <c r="S267" s="342"/>
      <c r="T267" s="342"/>
      <c r="U267" s="342"/>
      <c r="V267" s="342"/>
      <c r="W267" s="342"/>
      <c r="X267" s="342"/>
      <c r="Y267" s="342"/>
      <c r="Z267" s="342"/>
    </row>
    <row r="268" spans="1:26" x14ac:dyDescent="0.2">
      <c r="A268" s="354"/>
      <c r="B268" s="342"/>
      <c r="C268" s="342"/>
      <c r="D268" s="359"/>
      <c r="E268" s="342"/>
      <c r="F268" s="359"/>
      <c r="G268" s="342"/>
      <c r="H268" s="342"/>
      <c r="I268" s="342"/>
      <c r="J268" s="342"/>
      <c r="K268" s="342"/>
      <c r="L268" s="342"/>
      <c r="M268" s="342"/>
      <c r="N268" s="342"/>
      <c r="O268" s="342"/>
      <c r="P268" s="342"/>
      <c r="Q268" s="342"/>
      <c r="R268" s="342"/>
      <c r="S268" s="342"/>
      <c r="T268" s="342"/>
      <c r="U268" s="342"/>
      <c r="V268" s="342"/>
      <c r="W268" s="342"/>
      <c r="X268" s="342"/>
      <c r="Y268" s="342"/>
      <c r="Z268" s="342"/>
    </row>
    <row r="269" spans="1:26" x14ac:dyDescent="0.2">
      <c r="A269" s="354"/>
      <c r="B269" s="342"/>
      <c r="C269" s="342"/>
      <c r="D269" s="359"/>
      <c r="E269" s="342"/>
      <c r="F269" s="359"/>
      <c r="G269" s="342"/>
      <c r="H269" s="342"/>
      <c r="I269" s="342"/>
      <c r="J269" s="342"/>
      <c r="K269" s="342"/>
      <c r="L269" s="342"/>
      <c r="M269" s="342"/>
      <c r="N269" s="342"/>
      <c r="O269" s="342"/>
      <c r="P269" s="342"/>
      <c r="Q269" s="342"/>
      <c r="R269" s="342"/>
      <c r="S269" s="342"/>
      <c r="T269" s="342"/>
      <c r="U269" s="342"/>
      <c r="V269" s="342"/>
      <c r="W269" s="342"/>
      <c r="X269" s="342"/>
      <c r="Y269" s="342"/>
      <c r="Z269" s="342"/>
    </row>
    <row r="270" spans="1:26" x14ac:dyDescent="0.2">
      <c r="A270" s="354"/>
      <c r="B270" s="342"/>
      <c r="C270" s="342"/>
      <c r="D270" s="359"/>
      <c r="E270" s="342"/>
      <c r="F270" s="359"/>
      <c r="G270" s="342"/>
      <c r="H270" s="342"/>
      <c r="I270" s="342"/>
      <c r="J270" s="342"/>
      <c r="K270" s="342"/>
      <c r="L270" s="342"/>
      <c r="M270" s="342"/>
      <c r="N270" s="342"/>
      <c r="O270" s="342"/>
      <c r="P270" s="342"/>
      <c r="Q270" s="342"/>
      <c r="R270" s="342"/>
      <c r="S270" s="342"/>
      <c r="T270" s="342"/>
      <c r="U270" s="342"/>
      <c r="V270" s="342"/>
      <c r="W270" s="342"/>
      <c r="X270" s="342"/>
      <c r="Y270" s="342"/>
      <c r="Z270" s="342"/>
    </row>
    <row r="271" spans="1:26" x14ac:dyDescent="0.2">
      <c r="A271" s="354"/>
      <c r="B271" s="342"/>
      <c r="C271" s="342"/>
      <c r="D271" s="359"/>
      <c r="E271" s="342"/>
      <c r="F271" s="359"/>
      <c r="G271" s="342"/>
      <c r="H271" s="342"/>
      <c r="I271" s="342"/>
      <c r="J271" s="342"/>
      <c r="K271" s="342"/>
      <c r="L271" s="342"/>
      <c r="M271" s="342"/>
      <c r="N271" s="342"/>
      <c r="O271" s="342"/>
      <c r="P271" s="342"/>
      <c r="Q271" s="342"/>
      <c r="R271" s="342"/>
      <c r="S271" s="342"/>
      <c r="T271" s="342"/>
      <c r="U271" s="342"/>
      <c r="V271" s="342"/>
      <c r="W271" s="342"/>
      <c r="X271" s="342"/>
      <c r="Y271" s="342"/>
      <c r="Z271" s="342"/>
    </row>
    <row r="272" spans="1:26" x14ac:dyDescent="0.2">
      <c r="A272" s="354"/>
      <c r="B272" s="342"/>
      <c r="C272" s="342"/>
      <c r="D272" s="359"/>
      <c r="E272" s="342"/>
      <c r="F272" s="359"/>
      <c r="G272" s="342"/>
      <c r="H272" s="342"/>
      <c r="I272" s="342"/>
      <c r="J272" s="342"/>
      <c r="K272" s="342"/>
      <c r="L272" s="342"/>
      <c r="M272" s="342"/>
      <c r="N272" s="342"/>
      <c r="O272" s="342"/>
      <c r="P272" s="342"/>
      <c r="Q272" s="342"/>
      <c r="R272" s="342"/>
      <c r="S272" s="342"/>
      <c r="T272" s="342"/>
      <c r="U272" s="342"/>
      <c r="V272" s="342"/>
      <c r="W272" s="342"/>
      <c r="X272" s="342"/>
      <c r="Y272" s="342"/>
      <c r="Z272" s="342"/>
    </row>
    <row r="273" spans="1:26" x14ac:dyDescent="0.2">
      <c r="A273" s="354"/>
      <c r="B273" s="342"/>
      <c r="C273" s="342"/>
      <c r="D273" s="359"/>
      <c r="E273" s="342"/>
      <c r="F273" s="359"/>
      <c r="G273" s="342"/>
      <c r="H273" s="342"/>
      <c r="I273" s="342"/>
      <c r="J273" s="342"/>
      <c r="K273" s="342"/>
      <c r="L273" s="342"/>
      <c r="M273" s="342"/>
      <c r="N273" s="342"/>
      <c r="O273" s="342"/>
      <c r="P273" s="342"/>
      <c r="Q273" s="342"/>
      <c r="R273" s="342"/>
      <c r="S273" s="342"/>
      <c r="T273" s="342"/>
      <c r="U273" s="342"/>
      <c r="V273" s="342"/>
      <c r="W273" s="342"/>
      <c r="X273" s="342"/>
      <c r="Y273" s="342"/>
      <c r="Z273" s="342"/>
    </row>
    <row r="274" spans="1:26" x14ac:dyDescent="0.2">
      <c r="A274" s="354"/>
      <c r="B274" s="342"/>
      <c r="C274" s="342"/>
      <c r="D274" s="359"/>
      <c r="E274" s="342"/>
      <c r="F274" s="359"/>
      <c r="G274" s="342"/>
      <c r="H274" s="342"/>
      <c r="I274" s="342"/>
      <c r="J274" s="342"/>
      <c r="K274" s="342"/>
      <c r="L274" s="342"/>
      <c r="M274" s="342"/>
      <c r="N274" s="342"/>
      <c r="O274" s="342"/>
      <c r="P274" s="342"/>
      <c r="Q274" s="342"/>
      <c r="R274" s="342"/>
      <c r="S274" s="342"/>
      <c r="T274" s="342"/>
      <c r="U274" s="342"/>
      <c r="V274" s="342"/>
      <c r="W274" s="342"/>
      <c r="X274" s="342"/>
      <c r="Y274" s="342"/>
      <c r="Z274" s="342"/>
    </row>
    <row r="275" spans="1:26" x14ac:dyDescent="0.2">
      <c r="A275" s="354"/>
      <c r="B275" s="342"/>
      <c r="C275" s="342"/>
      <c r="D275" s="359"/>
      <c r="E275" s="342"/>
      <c r="F275" s="359"/>
      <c r="G275" s="342"/>
      <c r="H275" s="342"/>
      <c r="I275" s="342"/>
      <c r="J275" s="342"/>
      <c r="K275" s="342"/>
      <c r="L275" s="342"/>
      <c r="M275" s="342"/>
      <c r="N275" s="342"/>
      <c r="O275" s="342"/>
      <c r="P275" s="342"/>
      <c r="Q275" s="342"/>
      <c r="R275" s="342"/>
      <c r="S275" s="342"/>
      <c r="T275" s="342"/>
      <c r="U275" s="342"/>
      <c r="V275" s="342"/>
      <c r="W275" s="342"/>
      <c r="X275" s="342"/>
      <c r="Y275" s="342"/>
      <c r="Z275" s="342"/>
    </row>
    <row r="276" spans="1:26" x14ac:dyDescent="0.2">
      <c r="A276" s="354"/>
      <c r="B276" s="342"/>
      <c r="C276" s="342"/>
      <c r="D276" s="359"/>
      <c r="E276" s="342"/>
      <c r="F276" s="359"/>
      <c r="G276" s="342"/>
      <c r="H276" s="342"/>
      <c r="I276" s="342"/>
      <c r="J276" s="342"/>
      <c r="K276" s="342"/>
      <c r="L276" s="342"/>
      <c r="M276" s="342"/>
      <c r="N276" s="342"/>
      <c r="O276" s="342"/>
      <c r="P276" s="342"/>
      <c r="Q276" s="342"/>
      <c r="R276" s="342"/>
      <c r="S276" s="342"/>
      <c r="T276" s="342"/>
      <c r="U276" s="342"/>
      <c r="V276" s="342"/>
      <c r="W276" s="342"/>
      <c r="X276" s="342"/>
      <c r="Y276" s="342"/>
      <c r="Z276" s="342"/>
    </row>
    <row r="277" spans="1:26" x14ac:dyDescent="0.2">
      <c r="A277" s="354"/>
      <c r="B277" s="342"/>
      <c r="C277" s="342"/>
      <c r="D277" s="359"/>
      <c r="E277" s="342"/>
      <c r="F277" s="359"/>
      <c r="G277" s="342"/>
      <c r="H277" s="342"/>
      <c r="I277" s="342"/>
      <c r="J277" s="342"/>
      <c r="K277" s="342"/>
      <c r="L277" s="342"/>
      <c r="M277" s="342"/>
      <c r="N277" s="342"/>
      <c r="O277" s="342"/>
      <c r="P277" s="342"/>
      <c r="Q277" s="342"/>
      <c r="R277" s="342"/>
      <c r="S277" s="342"/>
      <c r="T277" s="342"/>
      <c r="U277" s="342"/>
      <c r="V277" s="342"/>
      <c r="W277" s="342"/>
      <c r="X277" s="342"/>
      <c r="Y277" s="342"/>
      <c r="Z277" s="342"/>
    </row>
    <row r="278" spans="1:26" x14ac:dyDescent="0.2">
      <c r="A278" s="354"/>
      <c r="B278" s="342"/>
      <c r="C278" s="342"/>
      <c r="D278" s="359"/>
      <c r="E278" s="342"/>
      <c r="F278" s="359"/>
      <c r="G278" s="342"/>
      <c r="H278" s="342"/>
      <c r="I278" s="342"/>
      <c r="J278" s="342"/>
      <c r="K278" s="342"/>
      <c r="L278" s="342"/>
      <c r="M278" s="342"/>
      <c r="N278" s="342"/>
      <c r="O278" s="342"/>
      <c r="P278" s="342"/>
      <c r="Q278" s="342"/>
      <c r="R278" s="342"/>
      <c r="S278" s="342"/>
      <c r="T278" s="342"/>
      <c r="U278" s="342"/>
      <c r="V278" s="342"/>
      <c r="W278" s="342"/>
      <c r="X278" s="342"/>
      <c r="Y278" s="342"/>
      <c r="Z278" s="342"/>
    </row>
    <row r="279" spans="1:26" x14ac:dyDescent="0.2">
      <c r="A279" s="354"/>
      <c r="B279" s="342"/>
      <c r="C279" s="342"/>
      <c r="D279" s="359"/>
      <c r="E279" s="342"/>
      <c r="F279" s="359"/>
      <c r="G279" s="342"/>
      <c r="H279" s="342"/>
      <c r="I279" s="342"/>
      <c r="J279" s="342"/>
      <c r="K279" s="342"/>
      <c r="L279" s="342"/>
      <c r="M279" s="342"/>
      <c r="N279" s="342"/>
      <c r="O279" s="342"/>
      <c r="P279" s="342"/>
      <c r="Q279" s="342"/>
      <c r="R279" s="342"/>
      <c r="S279" s="342"/>
      <c r="T279" s="342"/>
      <c r="U279" s="342"/>
      <c r="V279" s="342"/>
      <c r="W279" s="342"/>
      <c r="X279" s="342"/>
      <c r="Y279" s="342"/>
      <c r="Z279" s="342"/>
    </row>
    <row r="280" spans="1:26" x14ac:dyDescent="0.2">
      <c r="A280" s="354"/>
      <c r="B280" s="342"/>
      <c r="C280" s="342"/>
      <c r="D280" s="359"/>
      <c r="E280" s="342"/>
      <c r="F280" s="359"/>
      <c r="G280" s="342"/>
      <c r="H280" s="342"/>
      <c r="I280" s="342"/>
      <c r="J280" s="342"/>
      <c r="K280" s="342"/>
      <c r="L280" s="342"/>
      <c r="M280" s="342"/>
      <c r="N280" s="342"/>
      <c r="O280" s="342"/>
      <c r="P280" s="342"/>
      <c r="Q280" s="342"/>
      <c r="R280" s="342"/>
      <c r="S280" s="342"/>
      <c r="T280" s="342"/>
      <c r="U280" s="342"/>
      <c r="V280" s="342"/>
      <c r="W280" s="342"/>
      <c r="X280" s="342"/>
      <c r="Y280" s="342"/>
      <c r="Z280" s="342"/>
    </row>
    <row r="281" spans="1:26" x14ac:dyDescent="0.2">
      <c r="A281" s="354"/>
      <c r="B281" s="342"/>
      <c r="C281" s="342"/>
      <c r="D281" s="359"/>
      <c r="E281" s="342"/>
      <c r="F281" s="359"/>
      <c r="G281" s="342"/>
      <c r="H281" s="342"/>
      <c r="I281" s="342"/>
      <c r="J281" s="342"/>
      <c r="K281" s="342"/>
      <c r="L281" s="342"/>
      <c r="M281" s="342"/>
      <c r="N281" s="342"/>
      <c r="O281" s="342"/>
      <c r="P281" s="342"/>
      <c r="Q281" s="342"/>
      <c r="R281" s="342"/>
      <c r="S281" s="342"/>
      <c r="T281" s="342"/>
      <c r="U281" s="342"/>
      <c r="V281" s="342"/>
      <c r="W281" s="342"/>
      <c r="X281" s="342"/>
      <c r="Y281" s="342"/>
      <c r="Z281" s="342"/>
    </row>
    <row r="282" spans="1:26" x14ac:dyDescent="0.2">
      <c r="A282" s="354"/>
      <c r="B282" s="342"/>
      <c r="C282" s="342"/>
      <c r="D282" s="359"/>
      <c r="E282" s="342"/>
      <c r="F282" s="359"/>
      <c r="G282" s="342"/>
      <c r="H282" s="342"/>
      <c r="I282" s="342"/>
      <c r="J282" s="342"/>
      <c r="K282" s="342"/>
      <c r="L282" s="342"/>
      <c r="M282" s="342"/>
      <c r="N282" s="342"/>
      <c r="O282" s="342"/>
      <c r="P282" s="342"/>
      <c r="Q282" s="342"/>
      <c r="R282" s="342"/>
      <c r="S282" s="342"/>
      <c r="T282" s="342"/>
      <c r="U282" s="342"/>
      <c r="V282" s="342"/>
      <c r="W282" s="342"/>
      <c r="X282" s="342"/>
      <c r="Y282" s="342"/>
      <c r="Z282" s="342"/>
    </row>
    <row r="283" spans="1:26" x14ac:dyDescent="0.2">
      <c r="A283" s="354"/>
      <c r="B283" s="342"/>
      <c r="C283" s="342"/>
      <c r="D283" s="359"/>
      <c r="E283" s="342"/>
      <c r="F283" s="359"/>
      <c r="G283" s="342"/>
      <c r="H283" s="342"/>
      <c r="I283" s="342"/>
      <c r="J283" s="342"/>
      <c r="K283" s="342"/>
      <c r="L283" s="342"/>
      <c r="M283" s="342"/>
      <c r="N283" s="342"/>
      <c r="O283" s="342"/>
      <c r="P283" s="342"/>
      <c r="Q283" s="342"/>
      <c r="R283" s="342"/>
      <c r="S283" s="342"/>
      <c r="T283" s="342"/>
      <c r="U283" s="342"/>
      <c r="V283" s="342"/>
      <c r="W283" s="342"/>
      <c r="X283" s="342"/>
      <c r="Y283" s="342"/>
      <c r="Z283" s="342"/>
    </row>
    <row r="284" spans="1:26" x14ac:dyDescent="0.2">
      <c r="A284" s="354"/>
      <c r="B284" s="342"/>
      <c r="C284" s="342"/>
      <c r="D284" s="359"/>
      <c r="E284" s="342"/>
      <c r="F284" s="359"/>
      <c r="G284" s="342"/>
      <c r="H284" s="342"/>
      <c r="I284" s="342"/>
      <c r="J284" s="342"/>
      <c r="K284" s="342"/>
      <c r="L284" s="342"/>
      <c r="M284" s="342"/>
      <c r="N284" s="342"/>
      <c r="O284" s="342"/>
      <c r="P284" s="342"/>
      <c r="Q284" s="342"/>
      <c r="R284" s="342"/>
      <c r="S284" s="342"/>
      <c r="T284" s="342"/>
      <c r="U284" s="342"/>
      <c r="V284" s="342"/>
      <c r="W284" s="342"/>
      <c r="X284" s="342"/>
      <c r="Y284" s="342"/>
      <c r="Z284" s="342"/>
    </row>
    <row r="285" spans="1:26" x14ac:dyDescent="0.2">
      <c r="A285" s="354"/>
      <c r="B285" s="342"/>
      <c r="C285" s="342"/>
      <c r="D285" s="359"/>
      <c r="E285" s="342"/>
      <c r="F285" s="359"/>
      <c r="G285" s="342"/>
      <c r="H285" s="342"/>
      <c r="I285" s="342"/>
      <c r="J285" s="342"/>
      <c r="K285" s="342"/>
      <c r="L285" s="342"/>
      <c r="M285" s="342"/>
      <c r="N285" s="342"/>
      <c r="O285" s="342"/>
      <c r="P285" s="342"/>
      <c r="Q285" s="342"/>
      <c r="R285" s="342"/>
      <c r="S285" s="342"/>
      <c r="T285" s="342"/>
      <c r="U285" s="342"/>
      <c r="V285" s="342"/>
      <c r="W285" s="342"/>
      <c r="X285" s="342"/>
      <c r="Y285" s="342"/>
      <c r="Z285" s="342"/>
    </row>
    <row r="286" spans="1:26" x14ac:dyDescent="0.2">
      <c r="A286" s="354"/>
      <c r="B286" s="342"/>
      <c r="C286" s="342"/>
      <c r="D286" s="359"/>
      <c r="E286" s="342"/>
      <c r="F286" s="359"/>
      <c r="G286" s="342"/>
      <c r="H286" s="342"/>
      <c r="I286" s="342"/>
      <c r="J286" s="342"/>
      <c r="K286" s="342"/>
      <c r="L286" s="342"/>
      <c r="M286" s="342"/>
      <c r="N286" s="342"/>
      <c r="O286" s="342"/>
      <c r="P286" s="342"/>
      <c r="Q286" s="342"/>
      <c r="R286" s="342"/>
      <c r="S286" s="342"/>
      <c r="T286" s="342"/>
      <c r="U286" s="342"/>
      <c r="V286" s="342"/>
      <c r="W286" s="342"/>
      <c r="X286" s="342"/>
      <c r="Y286" s="342"/>
      <c r="Z286" s="342"/>
    </row>
    <row r="287" spans="1:26" x14ac:dyDescent="0.2">
      <c r="A287" s="354"/>
      <c r="B287" s="342"/>
      <c r="C287" s="342"/>
      <c r="D287" s="359"/>
      <c r="E287" s="342"/>
      <c r="F287" s="359"/>
      <c r="G287" s="342"/>
      <c r="H287" s="342"/>
      <c r="I287" s="342"/>
      <c r="J287" s="342"/>
      <c r="K287" s="342"/>
      <c r="L287" s="342"/>
      <c r="M287" s="342"/>
      <c r="N287" s="342"/>
      <c r="O287" s="342"/>
      <c r="P287" s="342"/>
      <c r="Q287" s="342"/>
      <c r="R287" s="342"/>
      <c r="S287" s="342"/>
      <c r="T287" s="342"/>
      <c r="U287" s="342"/>
      <c r="V287" s="342"/>
      <c r="W287" s="342"/>
      <c r="X287" s="342"/>
      <c r="Y287" s="342"/>
      <c r="Z287" s="342"/>
    </row>
    <row r="288" spans="1:26" x14ac:dyDescent="0.2">
      <c r="A288" s="354"/>
      <c r="B288" s="342"/>
      <c r="C288" s="342"/>
      <c r="D288" s="359"/>
      <c r="E288" s="342"/>
      <c r="F288" s="359"/>
      <c r="G288" s="342"/>
      <c r="H288" s="342"/>
      <c r="I288" s="342"/>
      <c r="J288" s="342"/>
      <c r="K288" s="342"/>
      <c r="L288" s="342"/>
      <c r="M288" s="342"/>
      <c r="N288" s="342"/>
      <c r="O288" s="342"/>
      <c r="P288" s="342"/>
      <c r="Q288" s="342"/>
      <c r="R288" s="342"/>
      <c r="S288" s="342"/>
      <c r="T288" s="342"/>
      <c r="U288" s="342"/>
      <c r="V288" s="342"/>
      <c r="W288" s="342"/>
      <c r="X288" s="342"/>
      <c r="Y288" s="342"/>
      <c r="Z288" s="342"/>
    </row>
    <row r="289" spans="1:26" x14ac:dyDescent="0.2">
      <c r="A289" s="354"/>
      <c r="B289" s="342"/>
      <c r="C289" s="342"/>
      <c r="D289" s="359"/>
      <c r="E289" s="342"/>
      <c r="F289" s="359"/>
      <c r="G289" s="342"/>
      <c r="H289" s="342"/>
      <c r="I289" s="342"/>
      <c r="J289" s="342"/>
      <c r="K289" s="342"/>
      <c r="L289" s="342"/>
      <c r="M289" s="342"/>
      <c r="N289" s="342"/>
      <c r="O289" s="342"/>
      <c r="P289" s="342"/>
      <c r="Q289" s="342"/>
      <c r="R289" s="342"/>
      <c r="S289" s="342"/>
      <c r="T289" s="342"/>
      <c r="U289" s="342"/>
      <c r="V289" s="342"/>
      <c r="W289" s="342"/>
      <c r="X289" s="342"/>
      <c r="Y289" s="342"/>
      <c r="Z289" s="342"/>
    </row>
    <row r="290" spans="1:26" x14ac:dyDescent="0.2">
      <c r="A290" s="354"/>
      <c r="B290" s="342"/>
      <c r="C290" s="342"/>
      <c r="D290" s="359"/>
      <c r="E290" s="342"/>
      <c r="F290" s="359"/>
      <c r="G290" s="342"/>
      <c r="H290" s="342"/>
      <c r="I290" s="342"/>
      <c r="J290" s="342"/>
      <c r="K290" s="342"/>
      <c r="L290" s="342"/>
      <c r="M290" s="342"/>
      <c r="N290" s="342"/>
      <c r="O290" s="342"/>
      <c r="P290" s="342"/>
      <c r="Q290" s="342"/>
      <c r="R290" s="342"/>
      <c r="S290" s="342"/>
      <c r="T290" s="342"/>
      <c r="U290" s="342"/>
      <c r="V290" s="342"/>
      <c r="W290" s="342"/>
      <c r="X290" s="342"/>
      <c r="Y290" s="342"/>
      <c r="Z290" s="342"/>
    </row>
    <row r="291" spans="1:26" x14ac:dyDescent="0.2">
      <c r="A291" s="354"/>
      <c r="B291" s="342"/>
      <c r="C291" s="342"/>
      <c r="D291" s="359"/>
      <c r="E291" s="342"/>
      <c r="F291" s="359"/>
      <c r="G291" s="342"/>
      <c r="H291" s="342"/>
      <c r="I291" s="342"/>
      <c r="J291" s="342"/>
      <c r="K291" s="342"/>
      <c r="L291" s="342"/>
      <c r="M291" s="342"/>
      <c r="N291" s="342"/>
      <c r="O291" s="342"/>
      <c r="P291" s="342"/>
      <c r="Q291" s="342"/>
      <c r="R291" s="342"/>
      <c r="S291" s="342"/>
      <c r="T291" s="342"/>
      <c r="U291" s="342"/>
      <c r="V291" s="342"/>
      <c r="W291" s="342"/>
      <c r="X291" s="342"/>
      <c r="Y291" s="342"/>
      <c r="Z291" s="342"/>
    </row>
    <row r="292" spans="1:26" x14ac:dyDescent="0.2">
      <c r="A292" s="354"/>
      <c r="B292" s="342"/>
      <c r="C292" s="342"/>
      <c r="D292" s="359"/>
      <c r="E292" s="342"/>
      <c r="F292" s="359"/>
      <c r="G292" s="342"/>
      <c r="H292" s="342"/>
      <c r="I292" s="342"/>
      <c r="J292" s="342"/>
      <c r="K292" s="342"/>
      <c r="L292" s="342"/>
      <c r="M292" s="342"/>
      <c r="N292" s="342"/>
      <c r="O292" s="342"/>
      <c r="P292" s="342"/>
      <c r="Q292" s="342"/>
      <c r="R292" s="342"/>
      <c r="S292" s="342"/>
      <c r="T292" s="342"/>
      <c r="U292" s="342"/>
      <c r="V292" s="342"/>
      <c r="W292" s="342"/>
      <c r="X292" s="342"/>
      <c r="Y292" s="342"/>
      <c r="Z292" s="342"/>
    </row>
    <row r="293" spans="1:26" x14ac:dyDescent="0.2">
      <c r="A293" s="354"/>
      <c r="B293" s="342"/>
      <c r="C293" s="342"/>
      <c r="D293" s="359"/>
      <c r="E293" s="342"/>
      <c r="F293" s="359"/>
      <c r="G293" s="342"/>
      <c r="H293" s="342"/>
      <c r="I293" s="342"/>
      <c r="J293" s="342"/>
      <c r="K293" s="342"/>
      <c r="L293" s="342"/>
      <c r="M293" s="342"/>
      <c r="N293" s="342"/>
      <c r="O293" s="342"/>
      <c r="P293" s="342"/>
      <c r="Q293" s="342"/>
      <c r="R293" s="342"/>
      <c r="S293" s="342"/>
      <c r="T293" s="342"/>
      <c r="U293" s="342"/>
      <c r="V293" s="342"/>
      <c r="W293" s="342"/>
      <c r="X293" s="342"/>
      <c r="Y293" s="342"/>
      <c r="Z293" s="342"/>
    </row>
    <row r="294" spans="1:26" x14ac:dyDescent="0.2">
      <c r="A294" s="354"/>
      <c r="B294" s="342"/>
      <c r="C294" s="342"/>
      <c r="D294" s="359"/>
      <c r="E294" s="342"/>
      <c r="F294" s="359"/>
      <c r="G294" s="342"/>
      <c r="H294" s="342"/>
      <c r="I294" s="342"/>
      <c r="J294" s="342"/>
      <c r="K294" s="342"/>
      <c r="L294" s="342"/>
      <c r="M294" s="342"/>
      <c r="N294" s="342"/>
      <c r="O294" s="342"/>
      <c r="P294" s="342"/>
      <c r="Q294" s="342"/>
      <c r="R294" s="342"/>
      <c r="S294" s="342"/>
      <c r="T294" s="342"/>
      <c r="U294" s="342"/>
      <c r="V294" s="342"/>
      <c r="W294" s="342"/>
      <c r="X294" s="342"/>
      <c r="Y294" s="342"/>
      <c r="Z294" s="342"/>
    </row>
    <row r="295" spans="1:26" x14ac:dyDescent="0.2">
      <c r="A295" s="354"/>
      <c r="B295" s="342"/>
      <c r="C295" s="342"/>
      <c r="D295" s="359"/>
      <c r="E295" s="342"/>
      <c r="F295" s="359"/>
      <c r="G295" s="342"/>
      <c r="H295" s="342"/>
      <c r="I295" s="342"/>
      <c r="J295" s="342"/>
      <c r="K295" s="342"/>
      <c r="L295" s="342"/>
      <c r="M295" s="342"/>
      <c r="N295" s="342"/>
      <c r="O295" s="342"/>
      <c r="P295" s="342"/>
      <c r="Q295" s="342"/>
      <c r="R295" s="342"/>
      <c r="S295" s="342"/>
      <c r="T295" s="342"/>
      <c r="U295" s="342"/>
      <c r="V295" s="342"/>
      <c r="W295" s="342"/>
      <c r="X295" s="342"/>
      <c r="Y295" s="342"/>
      <c r="Z295" s="342"/>
    </row>
    <row r="296" spans="1:26" x14ac:dyDescent="0.2">
      <c r="A296" s="354"/>
      <c r="B296" s="342"/>
      <c r="C296" s="342"/>
      <c r="D296" s="359"/>
      <c r="E296" s="342"/>
      <c r="F296" s="359"/>
      <c r="G296" s="342"/>
      <c r="H296" s="342"/>
      <c r="I296" s="342"/>
      <c r="J296" s="342"/>
      <c r="K296" s="342"/>
      <c r="L296" s="342"/>
      <c r="M296" s="342"/>
      <c r="N296" s="342"/>
      <c r="O296" s="342"/>
      <c r="P296" s="342"/>
      <c r="Q296" s="342"/>
      <c r="R296" s="342"/>
      <c r="S296" s="342"/>
      <c r="T296" s="342"/>
      <c r="U296" s="342"/>
      <c r="V296" s="342"/>
      <c r="W296" s="342"/>
      <c r="X296" s="342"/>
      <c r="Y296" s="342"/>
      <c r="Z296" s="342"/>
    </row>
    <row r="297" spans="1:26" x14ac:dyDescent="0.2">
      <c r="A297" s="354"/>
      <c r="B297" s="342"/>
      <c r="C297" s="342"/>
      <c r="D297" s="359"/>
      <c r="E297" s="342"/>
      <c r="F297" s="359"/>
      <c r="G297" s="342"/>
      <c r="H297" s="342"/>
      <c r="I297" s="342"/>
      <c r="J297" s="342"/>
      <c r="K297" s="342"/>
      <c r="L297" s="342"/>
      <c r="M297" s="342"/>
      <c r="N297" s="342"/>
      <c r="O297" s="342"/>
      <c r="P297" s="342"/>
      <c r="Q297" s="342"/>
      <c r="R297" s="342"/>
      <c r="S297" s="342"/>
      <c r="T297" s="342"/>
      <c r="U297" s="342"/>
      <c r="V297" s="342"/>
      <c r="W297" s="342"/>
      <c r="X297" s="342"/>
      <c r="Y297" s="342"/>
      <c r="Z297" s="342"/>
    </row>
    <row r="298" spans="1:26" x14ac:dyDescent="0.2">
      <c r="A298" s="354"/>
      <c r="B298" s="342"/>
      <c r="C298" s="342"/>
      <c r="D298" s="359"/>
      <c r="E298" s="342"/>
      <c r="F298" s="359"/>
      <c r="G298" s="342"/>
      <c r="H298" s="342"/>
      <c r="I298" s="342"/>
      <c r="J298" s="342"/>
      <c r="K298" s="342"/>
      <c r="L298" s="342"/>
      <c r="M298" s="342"/>
      <c r="N298" s="342"/>
      <c r="O298" s="342"/>
      <c r="P298" s="342"/>
      <c r="Q298" s="342"/>
      <c r="R298" s="342"/>
      <c r="S298" s="342"/>
      <c r="T298" s="342"/>
      <c r="U298" s="342"/>
      <c r="V298" s="342"/>
      <c r="W298" s="342"/>
      <c r="X298" s="342"/>
      <c r="Y298" s="342"/>
      <c r="Z298" s="342"/>
    </row>
    <row r="299" spans="1:26" x14ac:dyDescent="0.2">
      <c r="A299" s="354"/>
      <c r="B299" s="342"/>
      <c r="C299" s="342"/>
      <c r="D299" s="359"/>
      <c r="E299" s="342"/>
      <c r="F299" s="359"/>
      <c r="G299" s="342"/>
      <c r="H299" s="342"/>
      <c r="I299" s="342"/>
      <c r="J299" s="342"/>
      <c r="K299" s="342"/>
      <c r="L299" s="342"/>
      <c r="M299" s="342"/>
      <c r="N299" s="342"/>
      <c r="O299" s="342"/>
      <c r="P299" s="342"/>
      <c r="Q299" s="342"/>
      <c r="R299" s="342"/>
      <c r="S299" s="342"/>
      <c r="T299" s="342"/>
      <c r="U299" s="342"/>
      <c r="V299" s="342"/>
      <c r="W299" s="342"/>
      <c r="X299" s="342"/>
      <c r="Y299" s="342"/>
      <c r="Z299" s="342"/>
    </row>
    <row r="300" spans="1:26" x14ac:dyDescent="0.2">
      <c r="A300" s="354"/>
      <c r="B300" s="342"/>
      <c r="C300" s="342"/>
      <c r="D300" s="359"/>
      <c r="E300" s="342"/>
      <c r="F300" s="359"/>
      <c r="G300" s="342"/>
      <c r="H300" s="342"/>
      <c r="I300" s="342"/>
      <c r="J300" s="342"/>
      <c r="K300" s="342"/>
      <c r="L300" s="342"/>
      <c r="M300" s="342"/>
      <c r="N300" s="342"/>
      <c r="O300" s="342"/>
      <c r="P300" s="342"/>
      <c r="Q300" s="342"/>
      <c r="R300" s="342"/>
      <c r="S300" s="342"/>
      <c r="T300" s="342"/>
      <c r="U300" s="342"/>
      <c r="V300" s="342"/>
      <c r="W300" s="342"/>
      <c r="X300" s="342"/>
      <c r="Y300" s="342"/>
      <c r="Z300" s="342"/>
    </row>
    <row r="301" spans="1:26" x14ac:dyDescent="0.2">
      <c r="A301" s="354"/>
      <c r="B301" s="342"/>
      <c r="C301" s="342"/>
      <c r="D301" s="359"/>
      <c r="E301" s="342"/>
      <c r="F301" s="359"/>
      <c r="G301" s="342"/>
      <c r="H301" s="342"/>
      <c r="I301" s="342"/>
      <c r="J301" s="342"/>
      <c r="K301" s="342"/>
      <c r="L301" s="342"/>
      <c r="M301" s="342"/>
      <c r="N301" s="342"/>
      <c r="O301" s="342"/>
      <c r="P301" s="342"/>
      <c r="Q301" s="342"/>
      <c r="R301" s="342"/>
      <c r="S301" s="342"/>
      <c r="T301" s="342"/>
      <c r="U301" s="342"/>
      <c r="V301" s="342"/>
      <c r="W301" s="342"/>
      <c r="X301" s="342"/>
      <c r="Y301" s="342"/>
      <c r="Z301" s="342"/>
    </row>
    <row r="302" spans="1:26" x14ac:dyDescent="0.2">
      <c r="A302" s="354"/>
      <c r="B302" s="342"/>
      <c r="C302" s="342"/>
      <c r="D302" s="359"/>
      <c r="E302" s="342"/>
      <c r="F302" s="359"/>
      <c r="G302" s="342"/>
      <c r="H302" s="342"/>
      <c r="I302" s="342"/>
      <c r="J302" s="342"/>
      <c r="K302" s="342"/>
      <c r="L302" s="342"/>
      <c r="M302" s="342"/>
      <c r="N302" s="342"/>
      <c r="O302" s="342"/>
      <c r="P302" s="342"/>
      <c r="Q302" s="342"/>
      <c r="R302" s="342"/>
      <c r="S302" s="342"/>
      <c r="T302" s="342"/>
      <c r="U302" s="342"/>
      <c r="V302" s="342"/>
      <c r="W302" s="342"/>
      <c r="X302" s="342"/>
      <c r="Y302" s="342"/>
      <c r="Z302" s="342"/>
    </row>
    <row r="303" spans="1:26" x14ac:dyDescent="0.2">
      <c r="A303" s="354"/>
      <c r="B303" s="342"/>
      <c r="C303" s="342"/>
      <c r="D303" s="359"/>
      <c r="E303" s="342"/>
      <c r="F303" s="359"/>
      <c r="G303" s="342"/>
      <c r="H303" s="342"/>
      <c r="I303" s="342"/>
      <c r="J303" s="342"/>
      <c r="K303" s="342"/>
      <c r="L303" s="342"/>
      <c r="M303" s="342"/>
      <c r="N303" s="342"/>
      <c r="O303" s="342"/>
      <c r="P303" s="342"/>
      <c r="Q303" s="342"/>
      <c r="R303" s="342"/>
      <c r="S303" s="342"/>
      <c r="T303" s="342"/>
      <c r="U303" s="342"/>
      <c r="V303" s="342"/>
      <c r="W303" s="342"/>
      <c r="X303" s="342"/>
      <c r="Y303" s="342"/>
      <c r="Z303" s="342"/>
    </row>
    <row r="304" spans="1:26" x14ac:dyDescent="0.2">
      <c r="A304" s="354"/>
      <c r="B304" s="342"/>
      <c r="C304" s="342"/>
      <c r="D304" s="359"/>
      <c r="E304" s="342"/>
      <c r="F304" s="359"/>
      <c r="G304" s="342"/>
      <c r="H304" s="342"/>
      <c r="I304" s="342"/>
      <c r="J304" s="342"/>
      <c r="K304" s="342"/>
      <c r="L304" s="342"/>
      <c r="M304" s="342"/>
      <c r="N304" s="342"/>
      <c r="O304" s="342"/>
      <c r="P304" s="342"/>
      <c r="Q304" s="342"/>
      <c r="R304" s="342"/>
      <c r="S304" s="342"/>
      <c r="T304" s="342"/>
      <c r="U304" s="342"/>
      <c r="V304" s="342"/>
      <c r="W304" s="342"/>
      <c r="X304" s="342"/>
      <c r="Y304" s="342"/>
      <c r="Z304" s="342"/>
    </row>
    <row r="305" spans="1:26" x14ac:dyDescent="0.2">
      <c r="A305" s="354"/>
      <c r="B305" s="342"/>
      <c r="C305" s="342"/>
      <c r="D305" s="359"/>
      <c r="E305" s="342"/>
      <c r="F305" s="359"/>
      <c r="G305" s="342"/>
      <c r="H305" s="342"/>
      <c r="I305" s="342"/>
      <c r="J305" s="342"/>
      <c r="K305" s="342"/>
      <c r="L305" s="342"/>
      <c r="M305" s="342"/>
      <c r="N305" s="342"/>
      <c r="O305" s="342"/>
      <c r="P305" s="342"/>
      <c r="Q305" s="342"/>
      <c r="R305" s="342"/>
      <c r="S305" s="342"/>
      <c r="T305" s="342"/>
      <c r="U305" s="342"/>
      <c r="V305" s="342"/>
      <c r="W305" s="342"/>
      <c r="X305" s="342"/>
      <c r="Y305" s="342"/>
      <c r="Z305" s="342"/>
    </row>
    <row r="306" spans="1:26" x14ac:dyDescent="0.2">
      <c r="A306" s="354"/>
      <c r="B306" s="342"/>
      <c r="C306" s="342"/>
      <c r="D306" s="359"/>
      <c r="E306" s="342"/>
      <c r="F306" s="359"/>
      <c r="G306" s="342"/>
      <c r="H306" s="342"/>
      <c r="I306" s="342"/>
      <c r="J306" s="342"/>
      <c r="K306" s="342"/>
      <c r="L306" s="342"/>
      <c r="M306" s="342"/>
      <c r="N306" s="342"/>
      <c r="O306" s="342"/>
      <c r="P306" s="342"/>
      <c r="Q306" s="342"/>
      <c r="R306" s="342"/>
      <c r="S306" s="342"/>
      <c r="T306" s="342"/>
      <c r="U306" s="342"/>
      <c r="V306" s="342"/>
      <c r="W306" s="342"/>
      <c r="X306" s="342"/>
      <c r="Y306" s="342"/>
      <c r="Z306" s="342"/>
    </row>
    <row r="307" spans="1:26" x14ac:dyDescent="0.2">
      <c r="A307" s="354"/>
      <c r="B307" s="342"/>
      <c r="C307" s="342"/>
      <c r="D307" s="359"/>
      <c r="E307" s="342"/>
      <c r="F307" s="359"/>
      <c r="G307" s="342"/>
      <c r="H307" s="342"/>
      <c r="I307" s="342"/>
      <c r="J307" s="342"/>
      <c r="K307" s="342"/>
      <c r="L307" s="342"/>
      <c r="M307" s="342"/>
      <c r="N307" s="342"/>
      <c r="O307" s="342"/>
      <c r="P307" s="342"/>
      <c r="Q307" s="342"/>
      <c r="R307" s="342"/>
      <c r="S307" s="342"/>
      <c r="T307" s="342"/>
      <c r="U307" s="342"/>
      <c r="V307" s="342"/>
      <c r="W307" s="342"/>
      <c r="X307" s="342"/>
      <c r="Y307" s="342"/>
      <c r="Z307" s="342"/>
    </row>
    <row r="308" spans="1:26" x14ac:dyDescent="0.2">
      <c r="A308" s="354"/>
      <c r="B308" s="342"/>
      <c r="C308" s="342"/>
      <c r="D308" s="359"/>
      <c r="E308" s="342"/>
      <c r="F308" s="359"/>
      <c r="G308" s="342"/>
      <c r="H308" s="342"/>
      <c r="I308" s="342"/>
      <c r="J308" s="342"/>
      <c r="K308" s="342"/>
      <c r="L308" s="342"/>
      <c r="M308" s="342"/>
      <c r="N308" s="342"/>
      <c r="O308" s="342"/>
      <c r="P308" s="342"/>
      <c r="Q308" s="342"/>
      <c r="R308" s="342"/>
      <c r="S308" s="342"/>
      <c r="T308" s="342"/>
      <c r="U308" s="342"/>
      <c r="V308" s="342"/>
      <c r="W308" s="342"/>
      <c r="X308" s="342"/>
      <c r="Y308" s="342"/>
      <c r="Z308" s="342"/>
    </row>
    <row r="309" spans="1:26" x14ac:dyDescent="0.2">
      <c r="A309" s="354"/>
      <c r="B309" s="342"/>
      <c r="C309" s="342"/>
      <c r="D309" s="359"/>
      <c r="E309" s="342"/>
      <c r="F309" s="359"/>
      <c r="G309" s="342"/>
      <c r="H309" s="342"/>
      <c r="I309" s="342"/>
      <c r="J309" s="342"/>
      <c r="K309" s="342"/>
      <c r="L309" s="342"/>
      <c r="M309" s="342"/>
      <c r="N309" s="342"/>
      <c r="O309" s="342"/>
      <c r="P309" s="342"/>
      <c r="Q309" s="342"/>
      <c r="R309" s="342"/>
      <c r="S309" s="342"/>
      <c r="T309" s="342"/>
      <c r="U309" s="342"/>
      <c r="V309" s="342"/>
      <c r="W309" s="342"/>
      <c r="X309" s="342"/>
      <c r="Y309" s="342"/>
      <c r="Z309" s="342"/>
    </row>
    <row r="310" spans="1:26" x14ac:dyDescent="0.2">
      <c r="A310" s="354"/>
      <c r="B310" s="342"/>
      <c r="C310" s="342"/>
      <c r="D310" s="359"/>
      <c r="E310" s="342"/>
      <c r="F310" s="359"/>
      <c r="G310" s="342"/>
      <c r="H310" s="342"/>
      <c r="I310" s="342"/>
      <c r="J310" s="342"/>
      <c r="K310" s="342"/>
      <c r="L310" s="342"/>
      <c r="M310" s="342"/>
      <c r="N310" s="342"/>
      <c r="O310" s="342"/>
      <c r="P310" s="342"/>
      <c r="Q310" s="342"/>
      <c r="R310" s="342"/>
      <c r="S310" s="342"/>
      <c r="T310" s="342"/>
      <c r="U310" s="342"/>
      <c r="V310" s="342"/>
      <c r="W310" s="342"/>
      <c r="X310" s="342"/>
      <c r="Y310" s="342"/>
      <c r="Z310" s="342"/>
    </row>
    <row r="311" spans="1:26" x14ac:dyDescent="0.2">
      <c r="A311" s="354"/>
      <c r="B311" s="342"/>
      <c r="C311" s="342"/>
      <c r="D311" s="359"/>
      <c r="E311" s="342"/>
      <c r="F311" s="359"/>
      <c r="G311" s="342"/>
      <c r="H311" s="342"/>
      <c r="I311" s="342"/>
      <c r="J311" s="342"/>
      <c r="K311" s="342"/>
      <c r="L311" s="342"/>
      <c r="M311" s="342"/>
      <c r="N311" s="342"/>
      <c r="O311" s="342"/>
      <c r="P311" s="342"/>
      <c r="Q311" s="342"/>
      <c r="R311" s="342"/>
      <c r="S311" s="342"/>
      <c r="T311" s="342"/>
      <c r="U311" s="342"/>
      <c r="V311" s="342"/>
      <c r="W311" s="342"/>
      <c r="X311" s="342"/>
      <c r="Y311" s="342"/>
      <c r="Z311" s="342"/>
    </row>
    <row r="312" spans="1:26" x14ac:dyDescent="0.2">
      <c r="A312" s="354"/>
      <c r="B312" s="342"/>
      <c r="C312" s="342"/>
      <c r="D312" s="359"/>
      <c r="E312" s="342"/>
      <c r="F312" s="359"/>
      <c r="G312" s="342"/>
      <c r="H312" s="342"/>
      <c r="I312" s="342"/>
      <c r="J312" s="342"/>
      <c r="K312" s="342"/>
      <c r="L312" s="342"/>
      <c r="M312" s="342"/>
      <c r="N312" s="342"/>
      <c r="O312" s="342"/>
      <c r="P312" s="342"/>
      <c r="Q312" s="342"/>
      <c r="R312" s="342"/>
      <c r="S312" s="342"/>
      <c r="T312" s="342"/>
      <c r="U312" s="342"/>
      <c r="V312" s="342"/>
      <c r="W312" s="342"/>
      <c r="X312" s="342"/>
      <c r="Y312" s="342"/>
      <c r="Z312" s="342"/>
    </row>
    <row r="313" spans="1:26" x14ac:dyDescent="0.2">
      <c r="A313" s="354"/>
      <c r="B313" s="342"/>
      <c r="C313" s="342"/>
      <c r="D313" s="359"/>
      <c r="E313" s="342"/>
      <c r="F313" s="359"/>
      <c r="G313" s="342"/>
      <c r="H313" s="342"/>
      <c r="I313" s="342"/>
      <c r="J313" s="342"/>
      <c r="K313" s="342"/>
      <c r="L313" s="342"/>
      <c r="M313" s="342"/>
      <c r="N313" s="342"/>
      <c r="O313" s="342"/>
      <c r="P313" s="342"/>
      <c r="Q313" s="342"/>
      <c r="R313" s="342"/>
      <c r="S313" s="342"/>
      <c r="T313" s="342"/>
      <c r="U313" s="342"/>
      <c r="V313" s="342"/>
      <c r="W313" s="342"/>
      <c r="X313" s="342"/>
      <c r="Y313" s="342"/>
      <c r="Z313" s="342"/>
    </row>
    <row r="314" spans="1:26" x14ac:dyDescent="0.2">
      <c r="A314" s="354"/>
      <c r="B314" s="342"/>
      <c r="C314" s="342"/>
      <c r="D314" s="359"/>
      <c r="E314" s="342"/>
      <c r="F314" s="359"/>
      <c r="G314" s="342"/>
      <c r="H314" s="342"/>
      <c r="I314" s="342"/>
      <c r="J314" s="342"/>
      <c r="K314" s="342"/>
      <c r="L314" s="342"/>
      <c r="M314" s="342"/>
      <c r="N314" s="342"/>
      <c r="O314" s="342"/>
      <c r="P314" s="342"/>
      <c r="Q314" s="342"/>
      <c r="R314" s="342"/>
      <c r="S314" s="342"/>
      <c r="T314" s="342"/>
      <c r="U314" s="342"/>
      <c r="V314" s="342"/>
      <c r="W314" s="342"/>
      <c r="X314" s="342"/>
      <c r="Y314" s="342"/>
      <c r="Z314" s="342"/>
    </row>
    <row r="315" spans="1:26" x14ac:dyDescent="0.2">
      <c r="A315" s="354"/>
      <c r="B315" s="342"/>
      <c r="C315" s="342"/>
      <c r="D315" s="359"/>
      <c r="E315" s="342"/>
      <c r="F315" s="359"/>
      <c r="G315" s="342"/>
      <c r="H315" s="342"/>
      <c r="I315" s="342"/>
      <c r="J315" s="342"/>
      <c r="K315" s="342"/>
      <c r="L315" s="342"/>
      <c r="M315" s="342"/>
      <c r="N315" s="342"/>
      <c r="O315" s="342"/>
      <c r="P315" s="342"/>
      <c r="Q315" s="342"/>
      <c r="R315" s="342"/>
      <c r="S315" s="342"/>
      <c r="T315" s="342"/>
      <c r="U315" s="342"/>
      <c r="V315" s="342"/>
      <c r="W315" s="342"/>
      <c r="X315" s="342"/>
      <c r="Y315" s="342"/>
      <c r="Z315" s="342"/>
    </row>
    <row r="316" spans="1:26" x14ac:dyDescent="0.2">
      <c r="A316" s="354"/>
      <c r="B316" s="342"/>
      <c r="C316" s="342"/>
      <c r="D316" s="359"/>
      <c r="E316" s="342"/>
      <c r="F316" s="359"/>
      <c r="G316" s="342"/>
      <c r="H316" s="342"/>
      <c r="I316" s="342"/>
      <c r="J316" s="342"/>
      <c r="K316" s="342"/>
      <c r="L316" s="342"/>
      <c r="M316" s="342"/>
      <c r="N316" s="342"/>
      <c r="O316" s="342"/>
      <c r="P316" s="342"/>
      <c r="Q316" s="342"/>
      <c r="R316" s="342"/>
      <c r="S316" s="342"/>
      <c r="T316" s="342"/>
      <c r="U316" s="342"/>
      <c r="V316" s="342"/>
      <c r="W316" s="342"/>
      <c r="X316" s="342"/>
      <c r="Y316" s="342"/>
      <c r="Z316" s="342"/>
    </row>
    <row r="317" spans="1:26" x14ac:dyDescent="0.2">
      <c r="A317" s="354"/>
      <c r="B317" s="342"/>
      <c r="C317" s="342"/>
      <c r="D317" s="359"/>
      <c r="E317" s="342"/>
      <c r="F317" s="359"/>
      <c r="G317" s="342"/>
      <c r="H317" s="342"/>
      <c r="I317" s="342"/>
      <c r="J317" s="342"/>
      <c r="K317" s="342"/>
      <c r="L317" s="342"/>
      <c r="M317" s="342"/>
      <c r="N317" s="342"/>
      <c r="O317" s="342"/>
      <c r="P317" s="342"/>
      <c r="Q317" s="342"/>
      <c r="R317" s="342"/>
      <c r="S317" s="342"/>
      <c r="T317" s="342"/>
      <c r="U317" s="342"/>
      <c r="V317" s="342"/>
      <c r="W317" s="342"/>
      <c r="X317" s="342"/>
      <c r="Y317" s="342"/>
      <c r="Z317" s="342"/>
    </row>
    <row r="318" spans="1:26" x14ac:dyDescent="0.2">
      <c r="A318" s="354"/>
      <c r="B318" s="342"/>
      <c r="C318" s="342"/>
      <c r="D318" s="359"/>
      <c r="E318" s="342"/>
      <c r="F318" s="359"/>
      <c r="G318" s="342"/>
      <c r="H318" s="342"/>
      <c r="I318" s="342"/>
      <c r="J318" s="342"/>
      <c r="K318" s="342"/>
      <c r="L318" s="342"/>
      <c r="M318" s="342"/>
      <c r="N318" s="342"/>
      <c r="O318" s="342"/>
      <c r="P318" s="342"/>
      <c r="Q318" s="342"/>
      <c r="R318" s="342"/>
      <c r="S318" s="342"/>
      <c r="T318" s="342"/>
      <c r="U318" s="342"/>
      <c r="V318" s="342"/>
      <c r="W318" s="342"/>
      <c r="X318" s="342"/>
      <c r="Y318" s="342"/>
      <c r="Z318" s="342"/>
    </row>
    <row r="319" spans="1:26" x14ac:dyDescent="0.2">
      <c r="A319" s="354"/>
      <c r="B319" s="342"/>
      <c r="C319" s="342"/>
      <c r="D319" s="359"/>
      <c r="E319" s="342"/>
      <c r="F319" s="359"/>
      <c r="G319" s="342"/>
      <c r="H319" s="342"/>
      <c r="I319" s="342"/>
      <c r="J319" s="342"/>
      <c r="K319" s="342"/>
      <c r="L319" s="342"/>
      <c r="M319" s="342"/>
      <c r="N319" s="342"/>
      <c r="O319" s="342"/>
      <c r="P319" s="342"/>
      <c r="Q319" s="342"/>
      <c r="R319" s="342"/>
      <c r="S319" s="342"/>
      <c r="T319" s="342"/>
      <c r="U319" s="342"/>
      <c r="V319" s="342"/>
      <c r="W319" s="342"/>
      <c r="X319" s="342"/>
      <c r="Y319" s="342"/>
      <c r="Z319" s="342"/>
    </row>
    <row r="320" spans="1:26" x14ac:dyDescent="0.2">
      <c r="A320" s="354"/>
      <c r="B320" s="342"/>
      <c r="C320" s="342"/>
      <c r="D320" s="359"/>
      <c r="E320" s="342"/>
      <c r="F320" s="359"/>
      <c r="G320" s="342"/>
      <c r="H320" s="342"/>
      <c r="I320" s="342"/>
      <c r="J320" s="342"/>
      <c r="K320" s="342"/>
      <c r="L320" s="342"/>
      <c r="M320" s="342"/>
      <c r="N320" s="342"/>
      <c r="O320" s="342"/>
      <c r="P320" s="342"/>
      <c r="Q320" s="342"/>
      <c r="R320" s="342"/>
      <c r="S320" s="342"/>
      <c r="T320" s="342"/>
      <c r="U320" s="342"/>
      <c r="V320" s="342"/>
      <c r="W320" s="342"/>
      <c r="X320" s="342"/>
      <c r="Y320" s="342"/>
      <c r="Z320" s="342"/>
    </row>
    <row r="321" spans="1:26" x14ac:dyDescent="0.2">
      <c r="A321" s="354"/>
      <c r="B321" s="342"/>
      <c r="C321" s="342"/>
      <c r="D321" s="359"/>
      <c r="E321" s="342"/>
      <c r="F321" s="359"/>
      <c r="G321" s="342"/>
      <c r="H321" s="342"/>
      <c r="I321" s="342"/>
      <c r="J321" s="342"/>
      <c r="K321" s="342"/>
      <c r="L321" s="342"/>
      <c r="M321" s="342"/>
      <c r="N321" s="342"/>
      <c r="O321" s="342"/>
      <c r="P321" s="342"/>
      <c r="Q321" s="342"/>
      <c r="R321" s="342"/>
      <c r="S321" s="342"/>
      <c r="T321" s="342"/>
      <c r="U321" s="342"/>
      <c r="V321" s="342"/>
      <c r="W321" s="342"/>
      <c r="X321" s="342"/>
      <c r="Y321" s="342"/>
      <c r="Z321" s="342"/>
    </row>
    <row r="322" spans="1:26" x14ac:dyDescent="0.2">
      <c r="A322" s="354"/>
      <c r="B322" s="342"/>
      <c r="C322" s="342"/>
      <c r="D322" s="359"/>
      <c r="E322" s="342"/>
      <c r="F322" s="359"/>
      <c r="G322" s="342"/>
      <c r="H322" s="342"/>
      <c r="I322" s="342"/>
      <c r="J322" s="342"/>
      <c r="K322" s="342"/>
      <c r="L322" s="342"/>
      <c r="M322" s="342"/>
      <c r="N322" s="342"/>
      <c r="O322" s="342"/>
      <c r="P322" s="342"/>
      <c r="Q322" s="342"/>
      <c r="R322" s="342"/>
      <c r="S322" s="342"/>
      <c r="T322" s="342"/>
      <c r="U322" s="342"/>
      <c r="V322" s="342"/>
      <c r="W322" s="342"/>
      <c r="X322" s="342"/>
      <c r="Y322" s="342"/>
      <c r="Z322" s="342"/>
    </row>
    <row r="323" spans="1:26" x14ac:dyDescent="0.2">
      <c r="A323" s="354"/>
      <c r="B323" s="342"/>
      <c r="C323" s="342"/>
      <c r="D323" s="359"/>
      <c r="E323" s="342"/>
      <c r="F323" s="359"/>
      <c r="G323" s="342"/>
      <c r="H323" s="342"/>
      <c r="I323" s="342"/>
      <c r="J323" s="342"/>
      <c r="K323" s="342"/>
      <c r="L323" s="342"/>
      <c r="M323" s="342"/>
      <c r="N323" s="342"/>
      <c r="O323" s="342"/>
      <c r="P323" s="342"/>
      <c r="Q323" s="342"/>
      <c r="R323" s="342"/>
      <c r="S323" s="342"/>
      <c r="T323" s="342"/>
      <c r="U323" s="342"/>
      <c r="V323" s="342"/>
      <c r="W323" s="342"/>
      <c r="X323" s="342"/>
      <c r="Y323" s="342"/>
      <c r="Z323" s="342"/>
    </row>
    <row r="324" spans="1:26" x14ac:dyDescent="0.2">
      <c r="A324" s="354"/>
      <c r="B324" s="342"/>
      <c r="C324" s="342"/>
      <c r="D324" s="359"/>
      <c r="E324" s="342"/>
      <c r="F324" s="359"/>
      <c r="G324" s="342"/>
      <c r="H324" s="342"/>
      <c r="I324" s="342"/>
      <c r="J324" s="342"/>
      <c r="K324" s="342"/>
      <c r="L324" s="342"/>
      <c r="M324" s="342"/>
      <c r="N324" s="342"/>
      <c r="O324" s="342"/>
      <c r="P324" s="342"/>
      <c r="Q324" s="342"/>
      <c r="R324" s="342"/>
      <c r="S324" s="342"/>
      <c r="T324" s="342"/>
      <c r="U324" s="342"/>
      <c r="V324" s="342"/>
      <c r="W324" s="342"/>
      <c r="X324" s="342"/>
      <c r="Y324" s="342"/>
      <c r="Z324" s="342"/>
    </row>
    <row r="325" spans="1:26" x14ac:dyDescent="0.2">
      <c r="A325" s="354"/>
      <c r="B325" s="342"/>
      <c r="C325" s="342"/>
      <c r="D325" s="359"/>
      <c r="E325" s="342"/>
      <c r="F325" s="359"/>
      <c r="G325" s="342"/>
      <c r="H325" s="342"/>
      <c r="I325" s="342"/>
      <c r="J325" s="342"/>
      <c r="K325" s="342"/>
      <c r="L325" s="342"/>
      <c r="M325" s="342"/>
      <c r="N325" s="342"/>
      <c r="O325" s="342"/>
      <c r="P325" s="342"/>
      <c r="Q325" s="342"/>
      <c r="R325" s="342"/>
      <c r="S325" s="342"/>
      <c r="T325" s="342"/>
      <c r="U325" s="342"/>
      <c r="V325" s="342"/>
      <c r="W325" s="342"/>
      <c r="X325" s="342"/>
      <c r="Y325" s="342"/>
      <c r="Z325" s="342"/>
    </row>
    <row r="326" spans="1:26" x14ac:dyDescent="0.2">
      <c r="A326" s="354"/>
      <c r="B326" s="342"/>
      <c r="C326" s="342"/>
      <c r="D326" s="359"/>
      <c r="E326" s="342"/>
      <c r="F326" s="359"/>
      <c r="G326" s="342"/>
      <c r="H326" s="342"/>
      <c r="I326" s="342"/>
      <c r="J326" s="342"/>
      <c r="K326" s="342"/>
      <c r="L326" s="342"/>
      <c r="M326" s="342"/>
      <c r="N326" s="342"/>
      <c r="O326" s="342"/>
      <c r="P326" s="342"/>
      <c r="Q326" s="342"/>
      <c r="R326" s="342"/>
      <c r="S326" s="342"/>
      <c r="T326" s="342"/>
      <c r="U326" s="342"/>
      <c r="V326" s="342"/>
      <c r="W326" s="342"/>
      <c r="X326" s="342"/>
      <c r="Y326" s="342"/>
      <c r="Z326" s="342"/>
    </row>
    <row r="327" spans="1:26" x14ac:dyDescent="0.2">
      <c r="A327" s="354"/>
      <c r="B327" s="342"/>
      <c r="C327" s="342"/>
      <c r="D327" s="359"/>
      <c r="E327" s="342"/>
      <c r="F327" s="359"/>
      <c r="G327" s="342"/>
      <c r="H327" s="342"/>
      <c r="I327" s="342"/>
      <c r="J327" s="342"/>
      <c r="K327" s="342"/>
      <c r="L327" s="342"/>
      <c r="M327" s="342"/>
      <c r="N327" s="342"/>
      <c r="O327" s="342"/>
      <c r="P327" s="342"/>
      <c r="Q327" s="342"/>
      <c r="R327" s="342"/>
      <c r="S327" s="342"/>
      <c r="T327" s="342"/>
      <c r="U327" s="342"/>
      <c r="V327" s="342"/>
      <c r="W327" s="342"/>
      <c r="X327" s="342"/>
      <c r="Y327" s="342"/>
      <c r="Z327" s="342"/>
    </row>
    <row r="328" spans="1:26" x14ac:dyDescent="0.2">
      <c r="A328" s="354"/>
      <c r="B328" s="342"/>
      <c r="C328" s="342"/>
      <c r="D328" s="359"/>
      <c r="E328" s="342"/>
      <c r="F328" s="359"/>
      <c r="G328" s="342"/>
      <c r="H328" s="342"/>
      <c r="I328" s="342"/>
      <c r="J328" s="342"/>
      <c r="K328" s="342"/>
      <c r="L328" s="342"/>
      <c r="M328" s="342"/>
      <c r="N328" s="342"/>
      <c r="O328" s="342"/>
      <c r="P328" s="342"/>
      <c r="Q328" s="342"/>
      <c r="R328" s="342"/>
      <c r="S328" s="342"/>
      <c r="T328" s="342"/>
      <c r="U328" s="342"/>
      <c r="V328" s="342"/>
      <c r="W328" s="342"/>
      <c r="X328" s="342"/>
      <c r="Y328" s="342"/>
      <c r="Z328" s="342"/>
    </row>
    <row r="329" spans="1:26" x14ac:dyDescent="0.2">
      <c r="A329" s="354"/>
      <c r="B329" s="342"/>
      <c r="C329" s="342"/>
      <c r="D329" s="359"/>
      <c r="E329" s="342"/>
      <c r="F329" s="359"/>
      <c r="G329" s="342"/>
      <c r="H329" s="342"/>
      <c r="I329" s="342"/>
      <c r="J329" s="342"/>
      <c r="K329" s="342"/>
      <c r="L329" s="342"/>
      <c r="M329" s="342"/>
      <c r="N329" s="342"/>
      <c r="O329" s="342"/>
      <c r="P329" s="342"/>
      <c r="Q329" s="342"/>
      <c r="R329" s="342"/>
      <c r="S329" s="342"/>
      <c r="T329" s="342"/>
      <c r="U329" s="342"/>
      <c r="V329" s="342"/>
      <c r="W329" s="342"/>
      <c r="X329" s="342"/>
      <c r="Y329" s="342"/>
      <c r="Z329" s="342"/>
    </row>
    <row r="330" spans="1:26" x14ac:dyDescent="0.2">
      <c r="A330" s="354"/>
      <c r="B330" s="342"/>
      <c r="C330" s="342"/>
      <c r="D330" s="359"/>
      <c r="E330" s="342"/>
      <c r="F330" s="359"/>
      <c r="G330" s="342"/>
      <c r="H330" s="342"/>
      <c r="I330" s="342"/>
      <c r="J330" s="342"/>
      <c r="K330" s="342"/>
      <c r="L330" s="342"/>
      <c r="M330" s="342"/>
      <c r="N330" s="342"/>
      <c r="O330" s="342"/>
      <c r="P330" s="342"/>
      <c r="Q330" s="342"/>
      <c r="R330" s="342"/>
      <c r="S330" s="342"/>
      <c r="T330" s="342"/>
      <c r="U330" s="342"/>
      <c r="V330" s="342"/>
      <c r="W330" s="342"/>
      <c r="X330" s="342"/>
      <c r="Y330" s="342"/>
      <c r="Z330" s="342"/>
    </row>
    <row r="331" spans="1:26" x14ac:dyDescent="0.2">
      <c r="A331" s="354"/>
      <c r="B331" s="342"/>
      <c r="C331" s="342"/>
      <c r="D331" s="359"/>
      <c r="E331" s="342"/>
      <c r="F331" s="359"/>
      <c r="G331" s="342"/>
      <c r="H331" s="342"/>
      <c r="I331" s="342"/>
      <c r="J331" s="342"/>
      <c r="K331" s="342"/>
      <c r="L331" s="342"/>
      <c r="M331" s="342"/>
      <c r="N331" s="342"/>
      <c r="O331" s="342"/>
      <c r="P331" s="342"/>
      <c r="Q331" s="342"/>
      <c r="R331" s="342"/>
      <c r="S331" s="342"/>
      <c r="T331" s="342"/>
      <c r="U331" s="342"/>
      <c r="V331" s="342"/>
      <c r="W331" s="342"/>
      <c r="X331" s="342"/>
      <c r="Y331" s="342"/>
      <c r="Z331" s="342"/>
    </row>
    <row r="332" spans="1:26" x14ac:dyDescent="0.2">
      <c r="A332" s="354"/>
      <c r="B332" s="342"/>
      <c r="C332" s="342"/>
      <c r="D332" s="359"/>
      <c r="E332" s="342"/>
      <c r="F332" s="359"/>
      <c r="G332" s="342"/>
      <c r="H332" s="342"/>
      <c r="I332" s="342"/>
      <c r="J332" s="342"/>
      <c r="K332" s="342"/>
      <c r="L332" s="342"/>
      <c r="M332" s="342"/>
      <c r="N332" s="342"/>
      <c r="O332" s="342"/>
      <c r="P332" s="342"/>
      <c r="Q332" s="342"/>
      <c r="R332" s="342"/>
      <c r="S332" s="342"/>
      <c r="T332" s="342"/>
      <c r="U332" s="342"/>
      <c r="V332" s="342"/>
      <c r="W332" s="342"/>
      <c r="X332" s="342"/>
      <c r="Y332" s="342"/>
      <c r="Z332" s="342"/>
    </row>
    <row r="333" spans="1:26" x14ac:dyDescent="0.2">
      <c r="A333" s="354"/>
      <c r="B333" s="342"/>
      <c r="C333" s="342"/>
      <c r="D333" s="359"/>
      <c r="E333" s="342"/>
      <c r="F333" s="359"/>
      <c r="G333" s="342"/>
      <c r="H333" s="342"/>
      <c r="I333" s="342"/>
      <c r="J333" s="342"/>
      <c r="K333" s="342"/>
      <c r="L333" s="342"/>
      <c r="M333" s="342"/>
      <c r="N333" s="342"/>
      <c r="O333" s="342"/>
      <c r="P333" s="342"/>
      <c r="Q333" s="342"/>
      <c r="R333" s="342"/>
      <c r="S333" s="342"/>
      <c r="T333" s="342"/>
      <c r="U333" s="342"/>
      <c r="V333" s="342"/>
      <c r="W333" s="342"/>
      <c r="X333" s="342"/>
      <c r="Y333" s="342"/>
      <c r="Z333" s="342"/>
    </row>
    <row r="334" spans="1:26" x14ac:dyDescent="0.2">
      <c r="A334" s="354"/>
      <c r="B334" s="342"/>
      <c r="C334" s="342"/>
      <c r="D334" s="359"/>
      <c r="E334" s="342"/>
      <c r="F334" s="359"/>
      <c r="G334" s="342"/>
      <c r="H334" s="342"/>
      <c r="I334" s="342"/>
      <c r="J334" s="342"/>
      <c r="K334" s="342"/>
      <c r="L334" s="342"/>
      <c r="M334" s="342"/>
      <c r="N334" s="342"/>
      <c r="O334" s="342"/>
      <c r="P334" s="342"/>
      <c r="Q334" s="342"/>
      <c r="R334" s="342"/>
      <c r="S334" s="342"/>
      <c r="T334" s="342"/>
      <c r="U334" s="342"/>
      <c r="V334" s="342"/>
      <c r="W334" s="342"/>
      <c r="X334" s="342"/>
      <c r="Y334" s="342"/>
      <c r="Z334" s="342"/>
    </row>
    <row r="335" spans="1:26" x14ac:dyDescent="0.2">
      <c r="A335" s="354"/>
      <c r="B335" s="342"/>
      <c r="C335" s="342"/>
      <c r="D335" s="359"/>
      <c r="E335" s="342"/>
      <c r="F335" s="359"/>
      <c r="G335" s="342"/>
      <c r="H335" s="342"/>
      <c r="I335" s="342"/>
      <c r="J335" s="342"/>
      <c r="K335" s="342"/>
      <c r="L335" s="342"/>
      <c r="M335" s="342"/>
      <c r="N335" s="342"/>
      <c r="O335" s="342"/>
      <c r="P335" s="342"/>
      <c r="Q335" s="342"/>
      <c r="R335" s="342"/>
      <c r="S335" s="342"/>
      <c r="T335" s="342"/>
      <c r="U335" s="342"/>
      <c r="V335" s="342"/>
      <c r="W335" s="342"/>
      <c r="X335" s="342"/>
      <c r="Y335" s="342"/>
      <c r="Z335" s="342"/>
    </row>
    <row r="336" spans="1:26" x14ac:dyDescent="0.2">
      <c r="A336" s="354"/>
      <c r="B336" s="342"/>
      <c r="C336" s="342"/>
      <c r="D336" s="359"/>
      <c r="E336" s="342"/>
      <c r="F336" s="359"/>
      <c r="G336" s="342"/>
      <c r="H336" s="342"/>
      <c r="I336" s="342"/>
      <c r="J336" s="342"/>
      <c r="K336" s="342"/>
      <c r="L336" s="342"/>
      <c r="M336" s="342"/>
      <c r="N336" s="342"/>
      <c r="O336" s="342"/>
      <c r="P336" s="342"/>
      <c r="Q336" s="342"/>
      <c r="R336" s="342"/>
      <c r="S336" s="342"/>
      <c r="T336" s="342"/>
      <c r="U336" s="342"/>
      <c r="V336" s="342"/>
      <c r="W336" s="342"/>
      <c r="X336" s="342"/>
      <c r="Y336" s="342"/>
      <c r="Z336" s="342"/>
    </row>
    <row r="337" spans="1:26" x14ac:dyDescent="0.2">
      <c r="A337" s="354"/>
      <c r="B337" s="342"/>
      <c r="C337" s="342"/>
      <c r="D337" s="359"/>
      <c r="E337" s="342"/>
      <c r="F337" s="359"/>
      <c r="G337" s="342"/>
      <c r="H337" s="342"/>
      <c r="I337" s="342"/>
      <c r="J337" s="342"/>
      <c r="K337" s="342"/>
      <c r="L337" s="342"/>
      <c r="M337" s="342"/>
      <c r="N337" s="342"/>
      <c r="O337" s="342"/>
      <c r="P337" s="342"/>
      <c r="Q337" s="342"/>
      <c r="R337" s="342"/>
      <c r="S337" s="342"/>
      <c r="T337" s="342"/>
      <c r="U337" s="342"/>
      <c r="V337" s="342"/>
      <c r="W337" s="342"/>
      <c r="X337" s="342"/>
      <c r="Y337" s="342"/>
      <c r="Z337" s="342"/>
    </row>
    <row r="338" spans="1:26" x14ac:dyDescent="0.2">
      <c r="A338" s="354"/>
      <c r="B338" s="342"/>
      <c r="C338" s="342"/>
      <c r="D338" s="359"/>
      <c r="E338" s="342"/>
      <c r="F338" s="359"/>
      <c r="G338" s="342"/>
      <c r="H338" s="342"/>
      <c r="I338" s="342"/>
      <c r="J338" s="342"/>
      <c r="K338" s="342"/>
      <c r="L338" s="342"/>
      <c r="M338" s="342"/>
      <c r="N338" s="342"/>
      <c r="O338" s="342"/>
      <c r="P338" s="342"/>
      <c r="Q338" s="342"/>
      <c r="R338" s="342"/>
      <c r="S338" s="342"/>
      <c r="T338" s="342"/>
      <c r="U338" s="342"/>
      <c r="V338" s="342"/>
      <c r="W338" s="342"/>
      <c r="X338" s="342"/>
      <c r="Y338" s="342"/>
      <c r="Z338" s="342"/>
    </row>
    <row r="339" spans="1:26" x14ac:dyDescent="0.2">
      <c r="A339" s="354"/>
      <c r="B339" s="342"/>
      <c r="C339" s="342"/>
      <c r="D339" s="359"/>
      <c r="E339" s="342"/>
      <c r="F339" s="359"/>
      <c r="G339" s="342"/>
      <c r="H339" s="342"/>
      <c r="I339" s="342"/>
      <c r="J339" s="342"/>
      <c r="K339" s="342"/>
      <c r="L339" s="342"/>
      <c r="M339" s="342"/>
      <c r="N339" s="342"/>
      <c r="O339" s="342"/>
      <c r="P339" s="342"/>
      <c r="Q339" s="342"/>
      <c r="R339" s="342"/>
      <c r="S339" s="342"/>
      <c r="T339" s="342"/>
      <c r="U339" s="342"/>
      <c r="V339" s="342"/>
      <c r="W339" s="342"/>
      <c r="X339" s="342"/>
      <c r="Y339" s="342"/>
      <c r="Z339" s="342"/>
    </row>
    <row r="340" spans="1:26" x14ac:dyDescent="0.2">
      <c r="A340" s="354"/>
      <c r="B340" s="342"/>
      <c r="C340" s="342"/>
      <c r="D340" s="359"/>
      <c r="E340" s="342"/>
      <c r="F340" s="359"/>
      <c r="G340" s="342"/>
      <c r="H340" s="342"/>
      <c r="I340" s="342"/>
      <c r="J340" s="342"/>
      <c r="K340" s="342"/>
      <c r="L340" s="342"/>
      <c r="M340" s="342"/>
      <c r="N340" s="342"/>
      <c r="O340" s="342"/>
      <c r="P340" s="342"/>
      <c r="Q340" s="342"/>
      <c r="R340" s="342"/>
      <c r="S340" s="342"/>
      <c r="T340" s="342"/>
      <c r="U340" s="342"/>
      <c r="V340" s="342"/>
      <c r="W340" s="342"/>
      <c r="X340" s="342"/>
      <c r="Y340" s="342"/>
      <c r="Z340" s="342"/>
    </row>
    <row r="341" spans="1:26" x14ac:dyDescent="0.2">
      <c r="A341" s="354"/>
      <c r="B341" s="342"/>
      <c r="C341" s="342"/>
      <c r="D341" s="359"/>
      <c r="E341" s="342"/>
      <c r="F341" s="359"/>
      <c r="G341" s="342"/>
      <c r="H341" s="342"/>
      <c r="I341" s="342"/>
      <c r="J341" s="342"/>
      <c r="K341" s="342"/>
      <c r="L341" s="342"/>
      <c r="M341" s="342"/>
      <c r="N341" s="342"/>
      <c r="O341" s="342"/>
      <c r="P341" s="342"/>
      <c r="Q341" s="342"/>
      <c r="R341" s="342"/>
      <c r="S341" s="342"/>
      <c r="T341" s="342"/>
      <c r="U341" s="342"/>
      <c r="V341" s="342"/>
      <c r="W341" s="342"/>
      <c r="X341" s="342"/>
      <c r="Y341" s="342"/>
      <c r="Z341" s="342"/>
    </row>
    <row r="342" spans="1:26" x14ac:dyDescent="0.2">
      <c r="A342" s="354"/>
      <c r="B342" s="342"/>
      <c r="C342" s="342"/>
      <c r="D342" s="359"/>
      <c r="E342" s="342"/>
      <c r="F342" s="359"/>
      <c r="G342" s="342"/>
      <c r="H342" s="342"/>
      <c r="I342" s="342"/>
      <c r="J342" s="342"/>
      <c r="K342" s="342"/>
      <c r="L342" s="342"/>
      <c r="M342" s="342"/>
      <c r="N342" s="342"/>
      <c r="O342" s="342"/>
      <c r="P342" s="342"/>
      <c r="Q342" s="342"/>
      <c r="R342" s="342"/>
      <c r="S342" s="342"/>
      <c r="T342" s="342"/>
      <c r="U342" s="342"/>
      <c r="V342" s="342"/>
      <c r="W342" s="342"/>
      <c r="X342" s="342"/>
      <c r="Y342" s="342"/>
      <c r="Z342" s="342"/>
    </row>
    <row r="343" spans="1:26" x14ac:dyDescent="0.2">
      <c r="A343" s="354"/>
      <c r="B343" s="342"/>
      <c r="C343" s="342"/>
      <c r="D343" s="359"/>
      <c r="E343" s="342"/>
      <c r="F343" s="359"/>
      <c r="G343" s="342"/>
      <c r="H343" s="342"/>
      <c r="I343" s="342"/>
      <c r="J343" s="342"/>
      <c r="K343" s="342"/>
      <c r="L343" s="342"/>
      <c r="M343" s="342"/>
      <c r="N343" s="342"/>
      <c r="O343" s="342"/>
      <c r="P343" s="342"/>
      <c r="Q343" s="342"/>
      <c r="R343" s="342"/>
      <c r="S343" s="342"/>
      <c r="T343" s="342"/>
      <c r="U343" s="342"/>
      <c r="V343" s="342"/>
      <c r="W343" s="342"/>
      <c r="X343" s="342"/>
      <c r="Y343" s="342"/>
      <c r="Z343" s="342"/>
    </row>
    <row r="344" spans="1:26" x14ac:dyDescent="0.2">
      <c r="A344" s="354"/>
      <c r="B344" s="342"/>
      <c r="C344" s="342"/>
      <c r="D344" s="359"/>
      <c r="E344" s="342"/>
      <c r="F344" s="359"/>
      <c r="G344" s="342"/>
      <c r="H344" s="342"/>
      <c r="I344" s="342"/>
      <c r="J344" s="342"/>
      <c r="K344" s="342"/>
      <c r="L344" s="342"/>
      <c r="M344" s="342"/>
      <c r="N344" s="342"/>
      <c r="O344" s="342"/>
      <c r="P344" s="342"/>
      <c r="Q344" s="342"/>
      <c r="R344" s="342"/>
      <c r="S344" s="342"/>
      <c r="T344" s="342"/>
      <c r="U344" s="342"/>
      <c r="V344" s="342"/>
      <c r="W344" s="342"/>
      <c r="X344" s="342"/>
      <c r="Y344" s="342"/>
      <c r="Z344" s="342"/>
    </row>
    <row r="345" spans="1:26" x14ac:dyDescent="0.2">
      <c r="A345" s="354"/>
      <c r="B345" s="342"/>
      <c r="C345" s="342"/>
      <c r="D345" s="359"/>
      <c r="E345" s="342"/>
      <c r="F345" s="359"/>
      <c r="G345" s="342"/>
      <c r="H345" s="342"/>
      <c r="I345" s="342"/>
      <c r="J345" s="342"/>
      <c r="K345" s="342"/>
      <c r="L345" s="342"/>
      <c r="M345" s="342"/>
      <c r="N345" s="342"/>
      <c r="O345" s="342"/>
      <c r="P345" s="342"/>
      <c r="Q345" s="342"/>
      <c r="R345" s="342"/>
      <c r="S345" s="342"/>
      <c r="T345" s="342"/>
      <c r="U345" s="342"/>
      <c r="V345" s="342"/>
      <c r="W345" s="342"/>
      <c r="X345" s="342"/>
      <c r="Y345" s="342"/>
      <c r="Z345" s="342"/>
    </row>
    <row r="346" spans="1:26" x14ac:dyDescent="0.2">
      <c r="A346" s="354"/>
      <c r="B346" s="342"/>
      <c r="C346" s="342"/>
      <c r="D346" s="359"/>
      <c r="E346" s="342"/>
      <c r="F346" s="359"/>
      <c r="G346" s="342"/>
      <c r="H346" s="342"/>
      <c r="I346" s="342"/>
      <c r="J346" s="342"/>
      <c r="K346" s="342"/>
      <c r="L346" s="342"/>
      <c r="M346" s="342"/>
      <c r="N346" s="342"/>
      <c r="O346" s="342"/>
      <c r="P346" s="342"/>
      <c r="Q346" s="342"/>
      <c r="R346" s="342"/>
      <c r="S346" s="342"/>
      <c r="T346" s="342"/>
      <c r="U346" s="342"/>
      <c r="V346" s="342"/>
      <c r="W346" s="342"/>
      <c r="X346" s="342"/>
      <c r="Y346" s="342"/>
      <c r="Z346" s="342"/>
    </row>
    <row r="347" spans="1:26" x14ac:dyDescent="0.2">
      <c r="A347" s="354"/>
      <c r="B347" s="342"/>
      <c r="C347" s="342"/>
      <c r="D347" s="359"/>
      <c r="E347" s="342"/>
      <c r="F347" s="359"/>
      <c r="G347" s="342"/>
      <c r="H347" s="342"/>
      <c r="I347" s="342"/>
      <c r="J347" s="342"/>
      <c r="K347" s="342"/>
      <c r="L347" s="342"/>
      <c r="M347" s="342"/>
      <c r="N347" s="342"/>
      <c r="O347" s="342"/>
      <c r="P347" s="342"/>
      <c r="Q347" s="342"/>
      <c r="R347" s="342"/>
      <c r="S347" s="342"/>
      <c r="T347" s="342"/>
      <c r="U347" s="342"/>
      <c r="V347" s="342"/>
      <c r="W347" s="342"/>
      <c r="X347" s="342"/>
      <c r="Y347" s="342"/>
      <c r="Z347" s="342"/>
    </row>
    <row r="348" spans="1:26" x14ac:dyDescent="0.2">
      <c r="A348" s="354"/>
      <c r="B348" s="342"/>
      <c r="C348" s="342"/>
      <c r="D348" s="359"/>
      <c r="E348" s="342"/>
      <c r="F348" s="359"/>
      <c r="G348" s="342"/>
      <c r="H348" s="342"/>
      <c r="I348" s="342"/>
      <c r="J348" s="342"/>
      <c r="K348" s="342"/>
      <c r="L348" s="342"/>
      <c r="M348" s="342"/>
      <c r="N348" s="342"/>
      <c r="O348" s="342"/>
      <c r="P348" s="342"/>
      <c r="Q348" s="342"/>
      <c r="R348" s="342"/>
      <c r="S348" s="342"/>
      <c r="T348" s="342"/>
      <c r="U348" s="342"/>
      <c r="V348" s="342"/>
      <c r="W348" s="342"/>
      <c r="X348" s="342"/>
      <c r="Y348" s="342"/>
      <c r="Z348" s="342"/>
    </row>
    <row r="349" spans="1:26" x14ac:dyDescent="0.2">
      <c r="A349" s="354"/>
      <c r="B349" s="342"/>
      <c r="C349" s="342"/>
      <c r="D349" s="359"/>
      <c r="E349" s="342"/>
      <c r="F349" s="359"/>
      <c r="G349" s="342"/>
      <c r="H349" s="342"/>
      <c r="I349" s="342"/>
      <c r="J349" s="342"/>
      <c r="K349" s="342"/>
      <c r="L349" s="342"/>
      <c r="M349" s="342"/>
      <c r="N349" s="342"/>
      <c r="O349" s="342"/>
      <c r="P349" s="342"/>
      <c r="Q349" s="342"/>
      <c r="R349" s="342"/>
      <c r="S349" s="342"/>
      <c r="T349" s="342"/>
      <c r="U349" s="342"/>
      <c r="V349" s="342"/>
      <c r="W349" s="342"/>
      <c r="X349" s="342"/>
      <c r="Y349" s="342"/>
      <c r="Z349" s="342"/>
    </row>
    <row r="350" spans="1:26" x14ac:dyDescent="0.2">
      <c r="A350" s="354"/>
      <c r="B350" s="342"/>
      <c r="C350" s="342"/>
      <c r="D350" s="359"/>
      <c r="E350" s="342"/>
      <c r="F350" s="359"/>
      <c r="G350" s="342"/>
      <c r="H350" s="342"/>
      <c r="I350" s="342"/>
      <c r="J350" s="342"/>
      <c r="K350" s="342"/>
      <c r="L350" s="342"/>
      <c r="M350" s="342"/>
      <c r="N350" s="342"/>
      <c r="O350" s="342"/>
      <c r="P350" s="342"/>
      <c r="Q350" s="342"/>
      <c r="R350" s="342"/>
      <c r="S350" s="342"/>
      <c r="T350" s="342"/>
      <c r="U350" s="342"/>
      <c r="V350" s="342"/>
      <c r="W350" s="342"/>
      <c r="X350" s="342"/>
      <c r="Y350" s="342"/>
      <c r="Z350" s="342"/>
    </row>
    <row r="351" spans="1:26" x14ac:dyDescent="0.2">
      <c r="A351" s="354"/>
      <c r="B351" s="342"/>
      <c r="C351" s="342"/>
      <c r="D351" s="359"/>
      <c r="E351" s="342"/>
      <c r="F351" s="359"/>
      <c r="G351" s="342"/>
      <c r="H351" s="342"/>
      <c r="I351" s="342"/>
      <c r="J351" s="342"/>
      <c r="K351" s="342"/>
      <c r="L351" s="342"/>
      <c r="M351" s="342"/>
      <c r="N351" s="342"/>
      <c r="O351" s="342"/>
      <c r="P351" s="342"/>
      <c r="Q351" s="342"/>
      <c r="R351" s="342"/>
      <c r="S351" s="342"/>
      <c r="T351" s="342"/>
      <c r="U351" s="342"/>
      <c r="V351" s="342"/>
      <c r="W351" s="342"/>
      <c r="X351" s="342"/>
      <c r="Y351" s="342"/>
      <c r="Z351" s="342"/>
    </row>
    <row r="352" spans="1:26" x14ac:dyDescent="0.2">
      <c r="A352" s="354"/>
      <c r="B352" s="342"/>
      <c r="C352" s="342"/>
      <c r="D352" s="359"/>
      <c r="E352" s="342"/>
      <c r="F352" s="359"/>
      <c r="G352" s="342"/>
      <c r="H352" s="342"/>
      <c r="I352" s="342"/>
      <c r="J352" s="342"/>
      <c r="K352" s="342"/>
      <c r="L352" s="342"/>
      <c r="M352" s="342"/>
      <c r="N352" s="342"/>
      <c r="O352" s="342"/>
      <c r="P352" s="342"/>
      <c r="Q352" s="342"/>
      <c r="R352" s="342"/>
      <c r="S352" s="342"/>
      <c r="T352" s="342"/>
      <c r="U352" s="342"/>
      <c r="V352" s="342"/>
      <c r="W352" s="342"/>
      <c r="X352" s="342"/>
      <c r="Y352" s="342"/>
      <c r="Z352" s="342"/>
    </row>
    <row r="353" spans="1:26" x14ac:dyDescent="0.2">
      <c r="A353" s="354"/>
      <c r="B353" s="342"/>
      <c r="C353" s="342"/>
      <c r="D353" s="359"/>
      <c r="E353" s="342"/>
      <c r="F353" s="359"/>
      <c r="G353" s="342"/>
      <c r="H353" s="342"/>
      <c r="I353" s="342"/>
      <c r="J353" s="342"/>
      <c r="K353" s="342"/>
      <c r="L353" s="342"/>
      <c r="M353" s="342"/>
      <c r="N353" s="342"/>
      <c r="O353" s="342"/>
      <c r="P353" s="342"/>
      <c r="Q353" s="342"/>
      <c r="R353" s="342"/>
      <c r="S353" s="342"/>
      <c r="T353" s="342"/>
      <c r="U353" s="342"/>
      <c r="V353" s="342"/>
      <c r="W353" s="342"/>
      <c r="X353" s="342"/>
      <c r="Y353" s="342"/>
      <c r="Z353" s="342"/>
    </row>
    <row r="354" spans="1:26" x14ac:dyDescent="0.2">
      <c r="A354" s="354"/>
      <c r="B354" s="342"/>
      <c r="C354" s="342"/>
      <c r="D354" s="359"/>
      <c r="E354" s="342"/>
      <c r="F354" s="359"/>
      <c r="G354" s="342"/>
      <c r="H354" s="342"/>
      <c r="I354" s="342"/>
      <c r="J354" s="342"/>
      <c r="K354" s="342"/>
      <c r="L354" s="342"/>
      <c r="M354" s="342"/>
      <c r="N354" s="342"/>
      <c r="O354" s="342"/>
      <c r="P354" s="342"/>
      <c r="Q354" s="342"/>
      <c r="R354" s="342"/>
      <c r="S354" s="342"/>
      <c r="T354" s="342"/>
      <c r="U354" s="342"/>
      <c r="V354" s="342"/>
      <c r="W354" s="342"/>
      <c r="X354" s="342"/>
      <c r="Y354" s="342"/>
      <c r="Z354" s="342"/>
    </row>
    <row r="355" spans="1:26" x14ac:dyDescent="0.2">
      <c r="A355" s="354"/>
      <c r="B355" s="342"/>
      <c r="C355" s="342"/>
      <c r="D355" s="359"/>
      <c r="E355" s="342"/>
      <c r="F355" s="359"/>
      <c r="G355" s="342"/>
      <c r="H355" s="342"/>
      <c r="I355" s="342"/>
      <c r="J355" s="342"/>
      <c r="K355" s="342"/>
      <c r="L355" s="342"/>
      <c r="M355" s="342"/>
      <c r="N355" s="342"/>
      <c r="O355" s="342"/>
      <c r="P355" s="342"/>
      <c r="Q355" s="342"/>
      <c r="R355" s="342"/>
      <c r="S355" s="342"/>
      <c r="T355" s="342"/>
      <c r="U355" s="342"/>
      <c r="V355" s="342"/>
      <c r="W355" s="342"/>
      <c r="X355" s="342"/>
      <c r="Y355" s="342"/>
      <c r="Z355" s="342"/>
    </row>
    <row r="356" spans="1:26" x14ac:dyDescent="0.2">
      <c r="A356" s="354"/>
      <c r="B356" s="342"/>
      <c r="C356" s="342"/>
      <c r="D356" s="359"/>
      <c r="E356" s="342"/>
      <c r="F356" s="359"/>
      <c r="G356" s="342"/>
      <c r="H356" s="342"/>
      <c r="I356" s="342"/>
      <c r="J356" s="342"/>
      <c r="K356" s="342"/>
      <c r="L356" s="342"/>
      <c r="M356" s="342"/>
      <c r="N356" s="342"/>
      <c r="O356" s="342"/>
      <c r="P356" s="342"/>
      <c r="Q356" s="342"/>
      <c r="R356" s="342"/>
      <c r="S356" s="342"/>
      <c r="T356" s="342"/>
      <c r="U356" s="342"/>
      <c r="V356" s="342"/>
      <c r="W356" s="342"/>
      <c r="X356" s="342"/>
      <c r="Y356" s="342"/>
      <c r="Z356" s="342"/>
    </row>
    <row r="357" spans="1:26" x14ac:dyDescent="0.2">
      <c r="A357" s="354"/>
      <c r="B357" s="342"/>
      <c r="C357" s="342"/>
      <c r="D357" s="359"/>
      <c r="E357" s="342"/>
      <c r="F357" s="359"/>
      <c r="G357" s="342"/>
      <c r="H357" s="342"/>
      <c r="I357" s="342"/>
      <c r="J357" s="342"/>
      <c r="K357" s="342"/>
      <c r="L357" s="342"/>
      <c r="M357" s="342"/>
      <c r="N357" s="342"/>
      <c r="O357" s="342"/>
      <c r="P357" s="342"/>
      <c r="Q357" s="342"/>
      <c r="R357" s="342"/>
      <c r="S357" s="342"/>
      <c r="T357" s="342"/>
      <c r="U357" s="342"/>
      <c r="V357" s="342"/>
      <c r="W357" s="342"/>
      <c r="X357" s="342"/>
      <c r="Y357" s="342"/>
      <c r="Z357" s="342"/>
    </row>
    <row r="358" spans="1:26" x14ac:dyDescent="0.2">
      <c r="A358" s="354"/>
      <c r="B358" s="342"/>
      <c r="C358" s="342"/>
      <c r="D358" s="359"/>
      <c r="E358" s="342"/>
      <c r="F358" s="359"/>
      <c r="G358" s="342"/>
      <c r="H358" s="342"/>
      <c r="I358" s="342"/>
      <c r="J358" s="342"/>
      <c r="K358" s="342"/>
      <c r="L358" s="342"/>
      <c r="M358" s="342"/>
      <c r="N358" s="342"/>
      <c r="O358" s="342"/>
      <c r="P358" s="342"/>
      <c r="Q358" s="342"/>
      <c r="R358" s="342"/>
      <c r="S358" s="342"/>
      <c r="T358" s="342"/>
      <c r="U358" s="342"/>
      <c r="V358" s="342"/>
      <c r="W358" s="342"/>
      <c r="X358" s="342"/>
      <c r="Y358" s="342"/>
      <c r="Z358" s="342"/>
    </row>
    <row r="359" spans="1:26" x14ac:dyDescent="0.2">
      <c r="A359" s="354"/>
      <c r="B359" s="342"/>
      <c r="C359" s="342"/>
      <c r="D359" s="359"/>
      <c r="E359" s="342"/>
      <c r="F359" s="359"/>
      <c r="G359" s="342"/>
      <c r="H359" s="342"/>
      <c r="I359" s="342"/>
      <c r="J359" s="342"/>
      <c r="K359" s="342"/>
      <c r="L359" s="342"/>
      <c r="M359" s="342"/>
      <c r="N359" s="342"/>
      <c r="O359" s="342"/>
      <c r="P359" s="342"/>
      <c r="Q359" s="342"/>
      <c r="R359" s="342"/>
      <c r="S359" s="342"/>
      <c r="T359" s="342"/>
      <c r="U359" s="342"/>
      <c r="V359" s="342"/>
      <c r="W359" s="342"/>
      <c r="X359" s="342"/>
      <c r="Y359" s="342"/>
      <c r="Z359" s="342"/>
    </row>
    <row r="360" spans="1:26" x14ac:dyDescent="0.2">
      <c r="A360" s="354"/>
      <c r="B360" s="342"/>
      <c r="C360" s="342"/>
      <c r="D360" s="359"/>
      <c r="E360" s="342"/>
      <c r="F360" s="359"/>
      <c r="G360" s="342"/>
      <c r="H360" s="342"/>
      <c r="I360" s="342"/>
      <c r="J360" s="342"/>
      <c r="K360" s="342"/>
      <c r="L360" s="342"/>
      <c r="M360" s="342"/>
      <c r="N360" s="342"/>
      <c r="O360" s="342"/>
      <c r="P360" s="342"/>
      <c r="Q360" s="342"/>
      <c r="R360" s="342"/>
      <c r="S360" s="342"/>
      <c r="T360" s="342"/>
      <c r="U360" s="342"/>
      <c r="V360" s="342"/>
      <c r="W360" s="342"/>
      <c r="X360" s="342"/>
      <c r="Y360" s="342"/>
      <c r="Z360" s="342"/>
    </row>
    <row r="361" spans="1:26" x14ac:dyDescent="0.2">
      <c r="A361" s="354"/>
      <c r="B361" s="342"/>
      <c r="C361" s="342"/>
      <c r="D361" s="359"/>
      <c r="E361" s="342"/>
      <c r="F361" s="359"/>
      <c r="G361" s="342"/>
      <c r="H361" s="342"/>
      <c r="I361" s="342"/>
      <c r="J361" s="342"/>
      <c r="K361" s="342"/>
      <c r="L361" s="342"/>
      <c r="M361" s="342"/>
      <c r="N361" s="342"/>
      <c r="O361" s="342"/>
      <c r="P361" s="342"/>
      <c r="Q361" s="342"/>
      <c r="R361" s="342"/>
      <c r="S361" s="342"/>
      <c r="T361" s="342"/>
      <c r="U361" s="342"/>
      <c r="V361" s="342"/>
      <c r="W361" s="342"/>
      <c r="X361" s="342"/>
      <c r="Y361" s="342"/>
      <c r="Z361" s="342"/>
    </row>
    <row r="362" spans="1:26" x14ac:dyDescent="0.2">
      <c r="A362" s="354"/>
      <c r="B362" s="342"/>
      <c r="C362" s="342"/>
      <c r="D362" s="359"/>
      <c r="E362" s="342"/>
      <c r="F362" s="359"/>
      <c r="G362" s="342"/>
      <c r="H362" s="342"/>
      <c r="I362" s="342"/>
      <c r="J362" s="342"/>
      <c r="K362" s="342"/>
      <c r="L362" s="342"/>
      <c r="M362" s="342"/>
      <c r="N362" s="342"/>
      <c r="O362" s="342"/>
      <c r="P362" s="342"/>
      <c r="Q362" s="342"/>
      <c r="R362" s="342"/>
      <c r="S362" s="342"/>
      <c r="T362" s="342"/>
      <c r="U362" s="342"/>
      <c r="V362" s="342"/>
      <c r="W362" s="342"/>
      <c r="X362" s="342"/>
      <c r="Y362" s="342"/>
      <c r="Z362" s="342"/>
    </row>
    <row r="363" spans="1:26" x14ac:dyDescent="0.2">
      <c r="A363" s="354"/>
      <c r="B363" s="342"/>
      <c r="C363" s="342"/>
      <c r="D363" s="359"/>
      <c r="E363" s="342"/>
      <c r="F363" s="359"/>
      <c r="G363" s="342"/>
      <c r="H363" s="342"/>
      <c r="I363" s="342"/>
      <c r="J363" s="342"/>
      <c r="K363" s="342"/>
      <c r="L363" s="342"/>
      <c r="M363" s="342"/>
      <c r="N363" s="342"/>
      <c r="O363" s="342"/>
      <c r="P363" s="342"/>
      <c r="Q363" s="342"/>
      <c r="R363" s="342"/>
      <c r="S363" s="342"/>
      <c r="T363" s="342"/>
      <c r="U363" s="342"/>
      <c r="V363" s="342"/>
      <c r="W363" s="342"/>
      <c r="X363" s="342"/>
      <c r="Y363" s="342"/>
      <c r="Z363" s="342"/>
    </row>
    <row r="364" spans="1:26" x14ac:dyDescent="0.2">
      <c r="A364" s="354"/>
      <c r="B364" s="342"/>
      <c r="C364" s="342"/>
      <c r="D364" s="359"/>
      <c r="E364" s="342"/>
      <c r="F364" s="359"/>
      <c r="G364" s="342"/>
      <c r="H364" s="342"/>
      <c r="I364" s="342"/>
      <c r="J364" s="342"/>
      <c r="K364" s="342"/>
      <c r="L364" s="342"/>
      <c r="M364" s="342"/>
      <c r="N364" s="342"/>
      <c r="O364" s="342"/>
      <c r="P364" s="342"/>
      <c r="Q364" s="342"/>
      <c r="R364" s="342"/>
      <c r="S364" s="342"/>
      <c r="T364" s="342"/>
      <c r="U364" s="342"/>
      <c r="V364" s="342"/>
      <c r="W364" s="342"/>
      <c r="X364" s="342"/>
      <c r="Y364" s="342"/>
      <c r="Z364" s="342"/>
    </row>
    <row r="365" spans="1:26" x14ac:dyDescent="0.2">
      <c r="A365" s="354"/>
      <c r="B365" s="342"/>
      <c r="C365" s="342"/>
      <c r="D365" s="359"/>
      <c r="E365" s="342"/>
      <c r="F365" s="359"/>
      <c r="G365" s="342"/>
      <c r="H365" s="342"/>
      <c r="I365" s="342"/>
      <c r="J365" s="342"/>
      <c r="K365" s="342"/>
      <c r="L365" s="342"/>
      <c r="M365" s="342"/>
      <c r="N365" s="342"/>
      <c r="O365" s="342"/>
      <c r="P365" s="342"/>
      <c r="Q365" s="342"/>
      <c r="R365" s="342"/>
      <c r="S365" s="342"/>
      <c r="T365" s="342"/>
      <c r="U365" s="342"/>
      <c r="V365" s="342"/>
      <c r="W365" s="342"/>
      <c r="X365" s="342"/>
      <c r="Y365" s="342"/>
      <c r="Z365" s="342"/>
    </row>
    <row r="366" spans="1:26" x14ac:dyDescent="0.2">
      <c r="A366" s="354"/>
      <c r="B366" s="342"/>
      <c r="C366" s="342"/>
      <c r="D366" s="359"/>
      <c r="E366" s="342"/>
      <c r="F366" s="359"/>
      <c r="G366" s="342"/>
      <c r="H366" s="342"/>
      <c r="I366" s="342"/>
      <c r="J366" s="342"/>
      <c r="K366" s="342"/>
      <c r="L366" s="342"/>
      <c r="M366" s="342"/>
      <c r="N366" s="342"/>
      <c r="O366" s="342"/>
      <c r="P366" s="342"/>
      <c r="Q366" s="342"/>
      <c r="R366" s="342"/>
      <c r="S366" s="342"/>
      <c r="T366" s="342"/>
      <c r="U366" s="342"/>
      <c r="V366" s="342"/>
      <c r="W366" s="342"/>
      <c r="X366" s="342"/>
      <c r="Y366" s="342"/>
      <c r="Z366" s="342"/>
    </row>
    <row r="367" spans="1:26" x14ac:dyDescent="0.2">
      <c r="A367" s="354"/>
      <c r="B367" s="342"/>
      <c r="C367" s="342"/>
      <c r="D367" s="359"/>
      <c r="E367" s="342"/>
      <c r="F367" s="359"/>
      <c r="G367" s="342"/>
      <c r="H367" s="342"/>
      <c r="I367" s="342"/>
      <c r="J367" s="342"/>
      <c r="K367" s="342"/>
      <c r="L367" s="342"/>
      <c r="M367" s="342"/>
      <c r="N367" s="342"/>
      <c r="O367" s="342"/>
      <c r="P367" s="342"/>
      <c r="Q367" s="342"/>
      <c r="R367" s="342"/>
      <c r="S367" s="342"/>
      <c r="T367" s="342"/>
      <c r="U367" s="342"/>
      <c r="V367" s="342"/>
      <c r="W367" s="342"/>
      <c r="X367" s="342"/>
      <c r="Y367" s="342"/>
      <c r="Z367" s="342"/>
    </row>
    <row r="368" spans="1:26" x14ac:dyDescent="0.2">
      <c r="A368" s="354"/>
      <c r="B368" s="342"/>
      <c r="C368" s="342"/>
      <c r="D368" s="359"/>
      <c r="E368" s="342"/>
      <c r="F368" s="359"/>
      <c r="G368" s="342"/>
      <c r="H368" s="342"/>
      <c r="I368" s="342"/>
      <c r="J368" s="342"/>
      <c r="K368" s="342"/>
      <c r="L368" s="342"/>
      <c r="M368" s="342"/>
      <c r="N368" s="342"/>
      <c r="O368" s="342"/>
      <c r="P368" s="342"/>
      <c r="Q368" s="342"/>
      <c r="R368" s="342"/>
      <c r="S368" s="342"/>
      <c r="T368" s="342"/>
      <c r="U368" s="342"/>
      <c r="V368" s="342"/>
      <c r="W368" s="342"/>
      <c r="X368" s="342"/>
      <c r="Y368" s="342"/>
      <c r="Z368" s="342"/>
    </row>
    <row r="369" spans="1:26" x14ac:dyDescent="0.2">
      <c r="A369" s="354"/>
      <c r="B369" s="342"/>
      <c r="C369" s="342"/>
      <c r="D369" s="359"/>
      <c r="E369" s="342"/>
      <c r="F369" s="359"/>
      <c r="G369" s="342"/>
      <c r="H369" s="342"/>
      <c r="I369" s="342"/>
      <c r="J369" s="342"/>
      <c r="K369" s="342"/>
      <c r="L369" s="342"/>
      <c r="M369" s="342"/>
      <c r="N369" s="342"/>
      <c r="O369" s="342"/>
      <c r="P369" s="342"/>
      <c r="Q369" s="342"/>
      <c r="R369" s="342"/>
      <c r="S369" s="342"/>
      <c r="T369" s="342"/>
      <c r="U369" s="342"/>
      <c r="V369" s="342"/>
      <c r="W369" s="342"/>
      <c r="X369" s="342"/>
      <c r="Y369" s="342"/>
      <c r="Z369" s="342"/>
    </row>
    <row r="370" spans="1:26" x14ac:dyDescent="0.2">
      <c r="A370" s="354"/>
      <c r="B370" s="342"/>
      <c r="C370" s="342"/>
      <c r="D370" s="359"/>
      <c r="E370" s="342"/>
      <c r="F370" s="359"/>
      <c r="G370" s="342"/>
      <c r="H370" s="342"/>
      <c r="I370" s="342"/>
      <c r="J370" s="342"/>
      <c r="K370" s="342"/>
      <c r="L370" s="342"/>
      <c r="M370" s="342"/>
      <c r="N370" s="342"/>
      <c r="O370" s="342"/>
      <c r="P370" s="342"/>
      <c r="Q370" s="342"/>
      <c r="R370" s="342"/>
      <c r="S370" s="342"/>
      <c r="T370" s="342"/>
      <c r="U370" s="342"/>
      <c r="V370" s="342"/>
      <c r="W370" s="342"/>
      <c r="X370" s="342"/>
      <c r="Y370" s="342"/>
      <c r="Z370" s="342"/>
    </row>
    <row r="371" spans="1:26" x14ac:dyDescent="0.2">
      <c r="A371" s="354"/>
      <c r="B371" s="342"/>
      <c r="C371" s="342"/>
      <c r="D371" s="359"/>
      <c r="E371" s="342"/>
      <c r="F371" s="359"/>
      <c r="G371" s="342"/>
      <c r="H371" s="342"/>
      <c r="I371" s="342"/>
      <c r="J371" s="342"/>
      <c r="K371" s="342"/>
      <c r="L371" s="342"/>
      <c r="M371" s="342"/>
      <c r="N371" s="342"/>
      <c r="O371" s="342"/>
      <c r="P371" s="342"/>
      <c r="Q371" s="342"/>
      <c r="R371" s="342"/>
      <c r="S371" s="342"/>
      <c r="T371" s="342"/>
      <c r="U371" s="342"/>
      <c r="V371" s="342"/>
      <c r="W371" s="342"/>
      <c r="X371" s="342"/>
      <c r="Y371" s="342"/>
      <c r="Z371" s="342"/>
    </row>
    <row r="372" spans="1:26" x14ac:dyDescent="0.2">
      <c r="A372" s="354"/>
      <c r="B372" s="342"/>
      <c r="C372" s="342"/>
      <c r="D372" s="359"/>
      <c r="E372" s="342"/>
      <c r="F372" s="359"/>
      <c r="G372" s="342"/>
      <c r="H372" s="342"/>
      <c r="I372" s="342"/>
      <c r="J372" s="342"/>
      <c r="K372" s="342"/>
      <c r="L372" s="342"/>
      <c r="M372" s="342"/>
      <c r="N372" s="342"/>
      <c r="O372" s="342"/>
      <c r="P372" s="342"/>
      <c r="Q372" s="342"/>
      <c r="R372" s="342"/>
      <c r="S372" s="342"/>
      <c r="T372" s="342"/>
      <c r="U372" s="342"/>
      <c r="V372" s="342"/>
      <c r="W372" s="342"/>
      <c r="X372" s="342"/>
      <c r="Y372" s="342"/>
      <c r="Z372" s="342"/>
    </row>
    <row r="373" spans="1:26" x14ac:dyDescent="0.2">
      <c r="A373" s="354"/>
      <c r="B373" s="342"/>
      <c r="C373" s="342"/>
      <c r="D373" s="359"/>
      <c r="E373" s="342"/>
      <c r="F373" s="359"/>
      <c r="G373" s="342"/>
      <c r="H373" s="342"/>
      <c r="I373" s="342"/>
      <c r="J373" s="342"/>
      <c r="K373" s="342"/>
      <c r="L373" s="342"/>
      <c r="M373" s="342"/>
      <c r="N373" s="342"/>
      <c r="O373" s="342"/>
      <c r="P373" s="342"/>
      <c r="Q373" s="342"/>
      <c r="R373" s="342"/>
      <c r="S373" s="342"/>
      <c r="T373" s="342"/>
      <c r="U373" s="342"/>
      <c r="V373" s="342"/>
      <c r="W373" s="342"/>
      <c r="X373" s="342"/>
      <c r="Y373" s="342"/>
      <c r="Z373" s="342"/>
    </row>
    <row r="374" spans="1:26" x14ac:dyDescent="0.2">
      <c r="A374" s="354"/>
      <c r="B374" s="342"/>
      <c r="C374" s="342"/>
      <c r="D374" s="359"/>
      <c r="E374" s="342"/>
      <c r="F374" s="359"/>
      <c r="G374" s="342"/>
      <c r="H374" s="342"/>
      <c r="I374" s="342"/>
      <c r="J374" s="342"/>
      <c r="K374" s="342"/>
      <c r="L374" s="342"/>
      <c r="M374" s="342"/>
      <c r="N374" s="342"/>
      <c r="O374" s="342"/>
      <c r="P374" s="342"/>
      <c r="Q374" s="342"/>
      <c r="R374" s="342"/>
      <c r="S374" s="342"/>
      <c r="T374" s="342"/>
      <c r="U374" s="342"/>
      <c r="V374" s="342"/>
      <c r="W374" s="342"/>
      <c r="X374" s="342"/>
      <c r="Y374" s="342"/>
      <c r="Z374" s="342"/>
    </row>
    <row r="375" spans="1:26" x14ac:dyDescent="0.2">
      <c r="A375" s="354"/>
      <c r="B375" s="342"/>
      <c r="C375" s="342"/>
      <c r="D375" s="359"/>
      <c r="E375" s="342"/>
      <c r="F375" s="359"/>
      <c r="G375" s="342"/>
      <c r="H375" s="342"/>
      <c r="I375" s="342"/>
      <c r="J375" s="342"/>
      <c r="K375" s="342"/>
      <c r="L375" s="342"/>
      <c r="M375" s="342"/>
      <c r="N375" s="342"/>
      <c r="O375" s="342"/>
      <c r="P375" s="342"/>
      <c r="Q375" s="342"/>
      <c r="R375" s="342"/>
      <c r="S375" s="342"/>
      <c r="T375" s="342"/>
      <c r="U375" s="342"/>
      <c r="V375" s="342"/>
      <c r="W375" s="342"/>
      <c r="X375" s="342"/>
      <c r="Y375" s="342"/>
      <c r="Z375" s="342"/>
    </row>
    <row r="376" spans="1:26" x14ac:dyDescent="0.2">
      <c r="A376" s="354"/>
      <c r="B376" s="342"/>
      <c r="C376" s="342"/>
      <c r="D376" s="359"/>
      <c r="E376" s="342"/>
      <c r="F376" s="359"/>
      <c r="G376" s="342"/>
      <c r="H376" s="342"/>
      <c r="I376" s="342"/>
      <c r="J376" s="342"/>
      <c r="K376" s="342"/>
      <c r="L376" s="342"/>
      <c r="M376" s="342"/>
      <c r="N376" s="342"/>
      <c r="O376" s="342"/>
      <c r="P376" s="342"/>
      <c r="Q376" s="342"/>
      <c r="R376" s="342"/>
      <c r="S376" s="342"/>
      <c r="T376" s="342"/>
      <c r="U376" s="342"/>
      <c r="V376" s="342"/>
      <c r="W376" s="342"/>
      <c r="X376" s="342"/>
      <c r="Y376" s="342"/>
      <c r="Z376" s="342"/>
    </row>
    <row r="377" spans="1:26" x14ac:dyDescent="0.2">
      <c r="A377" s="354"/>
      <c r="B377" s="342"/>
      <c r="C377" s="342"/>
      <c r="D377" s="359"/>
      <c r="E377" s="342"/>
      <c r="F377" s="359"/>
      <c r="G377" s="342"/>
      <c r="H377" s="342"/>
      <c r="I377" s="342"/>
      <c r="J377" s="342"/>
      <c r="K377" s="342"/>
      <c r="L377" s="342"/>
      <c r="M377" s="342"/>
      <c r="N377" s="342"/>
      <c r="O377" s="342"/>
      <c r="P377" s="342"/>
      <c r="Q377" s="342"/>
      <c r="R377" s="342"/>
      <c r="S377" s="342"/>
      <c r="T377" s="342"/>
      <c r="U377" s="342"/>
      <c r="V377" s="342"/>
      <c r="W377" s="342"/>
      <c r="X377" s="342"/>
      <c r="Y377" s="342"/>
      <c r="Z377" s="342"/>
    </row>
    <row r="378" spans="1:26" x14ac:dyDescent="0.2">
      <c r="A378" s="354"/>
      <c r="B378" s="342"/>
      <c r="C378" s="342"/>
      <c r="D378" s="359"/>
      <c r="E378" s="342"/>
      <c r="F378" s="359"/>
      <c r="G378" s="342"/>
      <c r="H378" s="342"/>
      <c r="I378" s="342"/>
      <c r="J378" s="342"/>
      <c r="K378" s="342"/>
      <c r="L378" s="342"/>
      <c r="M378" s="342"/>
      <c r="N378" s="342"/>
      <c r="O378" s="342"/>
      <c r="P378" s="342"/>
      <c r="Q378" s="342"/>
      <c r="R378" s="342"/>
      <c r="S378" s="342"/>
      <c r="T378" s="342"/>
      <c r="U378" s="342"/>
      <c r="V378" s="342"/>
      <c r="W378" s="342"/>
      <c r="X378" s="342"/>
      <c r="Y378" s="342"/>
      <c r="Z378" s="342"/>
    </row>
    <row r="379" spans="1:26" x14ac:dyDescent="0.2">
      <c r="A379" s="354"/>
      <c r="B379" s="342"/>
      <c r="C379" s="342"/>
      <c r="D379" s="359"/>
      <c r="E379" s="342"/>
      <c r="F379" s="359"/>
      <c r="G379" s="342"/>
      <c r="H379" s="342"/>
      <c r="I379" s="342"/>
      <c r="J379" s="342"/>
      <c r="K379" s="342"/>
      <c r="L379" s="342"/>
      <c r="M379" s="342"/>
      <c r="N379" s="342"/>
      <c r="O379" s="342"/>
      <c r="P379" s="342"/>
      <c r="Q379" s="342"/>
      <c r="R379" s="342"/>
      <c r="S379" s="342"/>
      <c r="T379" s="342"/>
      <c r="U379" s="342"/>
      <c r="V379" s="342"/>
      <c r="W379" s="342"/>
      <c r="X379" s="342"/>
      <c r="Y379" s="342"/>
      <c r="Z379" s="342"/>
    </row>
    <row r="380" spans="1:26" x14ac:dyDescent="0.2">
      <c r="A380" s="354"/>
      <c r="B380" s="342"/>
      <c r="C380" s="342"/>
      <c r="D380" s="359"/>
      <c r="E380" s="342"/>
      <c r="F380" s="359"/>
      <c r="G380" s="342"/>
      <c r="H380" s="342"/>
      <c r="I380" s="342"/>
      <c r="J380" s="342"/>
      <c r="K380" s="342"/>
      <c r="L380" s="342"/>
      <c r="M380" s="342"/>
      <c r="N380" s="342"/>
      <c r="O380" s="342"/>
      <c r="P380" s="342"/>
      <c r="Q380" s="342"/>
      <c r="R380" s="342"/>
      <c r="S380" s="342"/>
      <c r="T380" s="342"/>
      <c r="U380" s="342"/>
      <c r="V380" s="342"/>
      <c r="W380" s="342"/>
      <c r="X380" s="342"/>
      <c r="Y380" s="342"/>
      <c r="Z380" s="342"/>
    </row>
    <row r="381" spans="1:26" x14ac:dyDescent="0.2">
      <c r="A381" s="354"/>
      <c r="B381" s="342"/>
      <c r="C381" s="342"/>
      <c r="D381" s="359"/>
      <c r="E381" s="342"/>
      <c r="F381" s="359"/>
      <c r="G381" s="342"/>
      <c r="H381" s="342"/>
      <c r="I381" s="342"/>
      <c r="J381" s="342"/>
      <c r="K381" s="342"/>
      <c r="L381" s="342"/>
      <c r="M381" s="342"/>
      <c r="N381" s="342"/>
      <c r="O381" s="342"/>
      <c r="P381" s="342"/>
      <c r="Q381" s="342"/>
      <c r="R381" s="342"/>
      <c r="S381" s="342"/>
      <c r="T381" s="342"/>
      <c r="U381" s="342"/>
      <c r="V381" s="342"/>
      <c r="W381" s="342"/>
      <c r="X381" s="342"/>
      <c r="Y381" s="342"/>
      <c r="Z381" s="342"/>
    </row>
    <row r="382" spans="1:26" x14ac:dyDescent="0.2">
      <c r="A382" s="354"/>
      <c r="B382" s="342"/>
      <c r="C382" s="342"/>
      <c r="D382" s="359"/>
      <c r="E382" s="342"/>
      <c r="F382" s="359"/>
      <c r="G382" s="342"/>
      <c r="H382" s="342"/>
      <c r="I382" s="342"/>
      <c r="J382" s="342"/>
      <c r="K382" s="342"/>
      <c r="L382" s="342"/>
      <c r="M382" s="342"/>
      <c r="N382" s="342"/>
      <c r="O382" s="342"/>
      <c r="P382" s="342"/>
      <c r="Q382" s="342"/>
      <c r="R382" s="342"/>
      <c r="S382" s="342"/>
      <c r="T382" s="342"/>
      <c r="U382" s="342"/>
      <c r="V382" s="342"/>
      <c r="W382" s="342"/>
      <c r="X382" s="342"/>
      <c r="Y382" s="342"/>
      <c r="Z382" s="342"/>
    </row>
    <row r="383" spans="1:26" x14ac:dyDescent="0.2">
      <c r="A383" s="354"/>
      <c r="B383" s="342"/>
      <c r="C383" s="342"/>
      <c r="D383" s="359"/>
      <c r="E383" s="342"/>
      <c r="F383" s="359"/>
      <c r="G383" s="342"/>
      <c r="H383" s="342"/>
      <c r="I383" s="342"/>
      <c r="J383" s="342"/>
      <c r="K383" s="342"/>
      <c r="L383" s="342"/>
      <c r="M383" s="342"/>
      <c r="N383" s="342"/>
      <c r="O383" s="342"/>
      <c r="P383" s="342"/>
      <c r="Q383" s="342"/>
      <c r="R383" s="342"/>
      <c r="S383" s="342"/>
      <c r="T383" s="342"/>
      <c r="U383" s="342"/>
      <c r="V383" s="342"/>
      <c r="W383" s="342"/>
      <c r="X383" s="342"/>
      <c r="Y383" s="342"/>
      <c r="Z383" s="342"/>
    </row>
    <row r="384" spans="1:26" x14ac:dyDescent="0.2">
      <c r="A384" s="354"/>
      <c r="B384" s="342"/>
      <c r="C384" s="342"/>
      <c r="D384" s="359"/>
      <c r="E384" s="342"/>
      <c r="F384" s="359"/>
      <c r="G384" s="342"/>
      <c r="H384" s="342"/>
      <c r="I384" s="342"/>
      <c r="J384" s="342"/>
      <c r="K384" s="342"/>
      <c r="L384" s="342"/>
      <c r="M384" s="342"/>
      <c r="N384" s="342"/>
      <c r="O384" s="342"/>
      <c r="P384" s="342"/>
      <c r="Q384" s="342"/>
      <c r="R384" s="342"/>
      <c r="S384" s="342"/>
      <c r="T384" s="342"/>
      <c r="U384" s="342"/>
      <c r="V384" s="342"/>
      <c r="W384" s="342"/>
      <c r="X384" s="342"/>
      <c r="Y384" s="342"/>
      <c r="Z384" s="342"/>
    </row>
    <row r="385" spans="1:26" x14ac:dyDescent="0.2">
      <c r="A385" s="354"/>
      <c r="B385" s="342"/>
      <c r="C385" s="342"/>
      <c r="D385" s="359"/>
      <c r="E385" s="342"/>
      <c r="F385" s="359"/>
      <c r="G385" s="342"/>
      <c r="H385" s="342"/>
      <c r="I385" s="342"/>
      <c r="J385" s="342"/>
      <c r="K385" s="342"/>
      <c r="L385" s="342"/>
      <c r="M385" s="342"/>
      <c r="N385" s="342"/>
      <c r="O385" s="342"/>
      <c r="P385" s="342"/>
      <c r="Q385" s="342"/>
      <c r="R385" s="342"/>
      <c r="S385" s="342"/>
      <c r="T385" s="342"/>
      <c r="U385" s="342"/>
      <c r="V385" s="342"/>
      <c r="W385" s="342"/>
      <c r="X385" s="342"/>
      <c r="Y385" s="342"/>
      <c r="Z385" s="342"/>
    </row>
    <row r="386" spans="1:26" x14ac:dyDescent="0.2">
      <c r="A386" s="354"/>
      <c r="B386" s="342"/>
      <c r="C386" s="342"/>
      <c r="D386" s="359"/>
      <c r="E386" s="342"/>
      <c r="F386" s="359"/>
      <c r="G386" s="342"/>
      <c r="H386" s="342"/>
      <c r="I386" s="342"/>
      <c r="J386" s="342"/>
      <c r="K386" s="342"/>
      <c r="L386" s="342"/>
      <c r="M386" s="342"/>
      <c r="N386" s="342"/>
      <c r="O386" s="342"/>
      <c r="P386" s="342"/>
      <c r="Q386" s="342"/>
      <c r="R386" s="342"/>
      <c r="S386" s="342"/>
      <c r="T386" s="342"/>
      <c r="U386" s="342"/>
      <c r="V386" s="342"/>
      <c r="W386" s="342"/>
      <c r="X386" s="342"/>
      <c r="Y386" s="342"/>
      <c r="Z386" s="342"/>
    </row>
    <row r="387" spans="1:26" x14ac:dyDescent="0.2">
      <c r="A387" s="354"/>
      <c r="B387" s="342"/>
      <c r="C387" s="342"/>
      <c r="D387" s="359"/>
      <c r="E387" s="342"/>
      <c r="F387" s="359"/>
      <c r="G387" s="342"/>
      <c r="H387" s="342"/>
      <c r="I387" s="342"/>
      <c r="J387" s="342"/>
      <c r="K387" s="342"/>
      <c r="L387" s="342"/>
      <c r="M387" s="342"/>
      <c r="N387" s="342"/>
      <c r="O387" s="342"/>
      <c r="P387" s="342"/>
      <c r="Q387" s="342"/>
      <c r="R387" s="342"/>
      <c r="S387" s="342"/>
      <c r="T387" s="342"/>
      <c r="U387" s="342"/>
      <c r="V387" s="342"/>
      <c r="W387" s="342"/>
      <c r="X387" s="342"/>
      <c r="Y387" s="342"/>
      <c r="Z387" s="342"/>
    </row>
    <row r="388" spans="1:26" x14ac:dyDescent="0.2">
      <c r="A388" s="354"/>
      <c r="B388" s="342"/>
      <c r="C388" s="342"/>
      <c r="D388" s="359"/>
      <c r="E388" s="342"/>
      <c r="F388" s="359"/>
      <c r="G388" s="342"/>
      <c r="H388" s="342"/>
      <c r="I388" s="342"/>
      <c r="J388" s="342"/>
      <c r="K388" s="342"/>
      <c r="L388" s="342"/>
      <c r="M388" s="342"/>
      <c r="N388" s="342"/>
      <c r="O388" s="342"/>
      <c r="P388" s="342"/>
      <c r="Q388" s="342"/>
      <c r="R388" s="342"/>
      <c r="S388" s="342"/>
      <c r="T388" s="342"/>
      <c r="U388" s="342"/>
      <c r="V388" s="342"/>
      <c r="W388" s="342"/>
      <c r="X388" s="342"/>
      <c r="Y388" s="342"/>
      <c r="Z388" s="342"/>
    </row>
    <row r="389" spans="1:26" x14ac:dyDescent="0.2">
      <c r="A389" s="354"/>
      <c r="B389" s="342"/>
      <c r="C389" s="342"/>
      <c r="D389" s="359"/>
      <c r="E389" s="342"/>
      <c r="F389" s="359"/>
      <c r="G389" s="342"/>
      <c r="H389" s="342"/>
      <c r="I389" s="342"/>
      <c r="J389" s="342"/>
      <c r="K389" s="342"/>
      <c r="L389" s="342"/>
      <c r="M389" s="342"/>
      <c r="N389" s="342"/>
      <c r="O389" s="342"/>
      <c r="P389" s="342"/>
      <c r="Q389" s="342"/>
      <c r="R389" s="342"/>
      <c r="S389" s="342"/>
      <c r="T389" s="342"/>
      <c r="U389" s="342"/>
      <c r="V389" s="342"/>
      <c r="W389" s="342"/>
      <c r="X389" s="342"/>
      <c r="Y389" s="342"/>
      <c r="Z389" s="342"/>
    </row>
    <row r="390" spans="1:26" x14ac:dyDescent="0.2">
      <c r="A390" s="354"/>
      <c r="B390" s="342"/>
      <c r="C390" s="342"/>
      <c r="D390" s="359"/>
      <c r="E390" s="342"/>
      <c r="F390" s="359"/>
      <c r="G390" s="342"/>
      <c r="H390" s="342"/>
      <c r="I390" s="342"/>
      <c r="J390" s="342"/>
      <c r="K390" s="342"/>
      <c r="L390" s="342"/>
      <c r="M390" s="342"/>
      <c r="N390" s="342"/>
      <c r="O390" s="342"/>
      <c r="P390" s="342"/>
      <c r="Q390" s="342"/>
      <c r="R390" s="342"/>
      <c r="S390" s="342"/>
      <c r="T390" s="342"/>
      <c r="U390" s="342"/>
      <c r="V390" s="342"/>
      <c r="W390" s="342"/>
      <c r="X390" s="342"/>
      <c r="Y390" s="342"/>
      <c r="Z390" s="342"/>
    </row>
    <row r="391" spans="1:26" x14ac:dyDescent="0.2">
      <c r="A391" s="354"/>
      <c r="B391" s="342"/>
      <c r="C391" s="342"/>
      <c r="D391" s="359"/>
      <c r="E391" s="342"/>
      <c r="F391" s="359"/>
      <c r="G391" s="342"/>
      <c r="H391" s="342"/>
      <c r="I391" s="342"/>
      <c r="J391" s="342"/>
      <c r="K391" s="342"/>
      <c r="L391" s="342"/>
      <c r="M391" s="342"/>
      <c r="N391" s="342"/>
      <c r="O391" s="342"/>
      <c r="P391" s="342"/>
      <c r="Q391" s="342"/>
      <c r="R391" s="342"/>
      <c r="S391" s="342"/>
      <c r="T391" s="342"/>
      <c r="U391" s="342"/>
      <c r="V391" s="342"/>
      <c r="W391" s="342"/>
      <c r="X391" s="342"/>
      <c r="Y391" s="342"/>
      <c r="Z391" s="342"/>
    </row>
    <row r="392" spans="1:26" x14ac:dyDescent="0.2">
      <c r="A392" s="354"/>
      <c r="B392" s="342"/>
      <c r="C392" s="342"/>
      <c r="D392" s="359"/>
      <c r="E392" s="342"/>
      <c r="F392" s="359"/>
      <c r="G392" s="342"/>
      <c r="H392" s="342"/>
      <c r="I392" s="342"/>
      <c r="J392" s="342"/>
      <c r="K392" s="342"/>
      <c r="L392" s="342"/>
      <c r="M392" s="342"/>
      <c r="N392" s="342"/>
      <c r="O392" s="342"/>
      <c r="P392" s="342"/>
      <c r="Q392" s="342"/>
      <c r="R392" s="342"/>
      <c r="S392" s="342"/>
      <c r="T392" s="342"/>
      <c r="U392" s="342"/>
      <c r="V392" s="342"/>
      <c r="W392" s="342"/>
      <c r="X392" s="342"/>
      <c r="Y392" s="342"/>
      <c r="Z392" s="342"/>
    </row>
    <row r="393" spans="1:26" x14ac:dyDescent="0.2">
      <c r="A393" s="354"/>
      <c r="B393" s="342"/>
      <c r="C393" s="342"/>
      <c r="D393" s="359"/>
      <c r="E393" s="342"/>
      <c r="F393" s="359"/>
      <c r="G393" s="342"/>
      <c r="H393" s="342"/>
      <c r="I393" s="342"/>
      <c r="J393" s="342"/>
      <c r="K393" s="342"/>
      <c r="L393" s="342"/>
      <c r="M393" s="342"/>
      <c r="N393" s="342"/>
      <c r="O393" s="342"/>
      <c r="P393" s="342"/>
      <c r="Q393" s="342"/>
      <c r="R393" s="342"/>
      <c r="S393" s="342"/>
      <c r="T393" s="342"/>
      <c r="U393" s="342"/>
      <c r="V393" s="342"/>
      <c r="W393" s="342"/>
      <c r="X393" s="342"/>
      <c r="Y393" s="342"/>
      <c r="Z393" s="342"/>
    </row>
    <row r="394" spans="1:26" x14ac:dyDescent="0.2">
      <c r="A394" s="354"/>
      <c r="B394" s="342"/>
      <c r="C394" s="342"/>
      <c r="D394" s="359"/>
      <c r="E394" s="342"/>
      <c r="F394" s="359"/>
      <c r="G394" s="342"/>
      <c r="H394" s="342"/>
      <c r="I394" s="342"/>
      <c r="J394" s="342"/>
      <c r="K394" s="342"/>
      <c r="L394" s="342"/>
      <c r="M394" s="342"/>
      <c r="N394" s="342"/>
      <c r="O394" s="342"/>
      <c r="P394" s="342"/>
      <c r="Q394" s="342"/>
      <c r="R394" s="342"/>
      <c r="S394" s="342"/>
      <c r="T394" s="342"/>
      <c r="U394" s="342"/>
      <c r="V394" s="342"/>
      <c r="W394" s="342"/>
      <c r="X394" s="342"/>
      <c r="Y394" s="342"/>
      <c r="Z394" s="342"/>
    </row>
    <row r="395" spans="1:26" x14ac:dyDescent="0.2">
      <c r="A395" s="354"/>
      <c r="B395" s="342"/>
      <c r="C395" s="342"/>
      <c r="D395" s="359"/>
      <c r="E395" s="342"/>
      <c r="F395" s="359"/>
      <c r="G395" s="342"/>
      <c r="H395" s="342"/>
      <c r="I395" s="342"/>
      <c r="J395" s="342"/>
      <c r="K395" s="342"/>
      <c r="L395" s="342"/>
      <c r="M395" s="342"/>
      <c r="N395" s="342"/>
      <c r="O395" s="342"/>
      <c r="P395" s="342"/>
      <c r="Q395" s="342"/>
      <c r="R395" s="342"/>
      <c r="S395" s="342"/>
      <c r="T395" s="342"/>
      <c r="U395" s="342"/>
      <c r="V395" s="342"/>
      <c r="W395" s="342"/>
      <c r="X395" s="342"/>
      <c r="Y395" s="342"/>
      <c r="Z395" s="342"/>
    </row>
    <row r="396" spans="1:26" x14ac:dyDescent="0.2">
      <c r="A396" s="354"/>
      <c r="B396" s="342"/>
      <c r="C396" s="342"/>
      <c r="D396" s="359"/>
      <c r="E396" s="342"/>
      <c r="F396" s="359"/>
      <c r="G396" s="342"/>
      <c r="H396" s="342"/>
      <c r="I396" s="342"/>
      <c r="J396" s="342"/>
      <c r="K396" s="342"/>
      <c r="L396" s="342"/>
      <c r="M396" s="342"/>
      <c r="N396" s="342"/>
      <c r="O396" s="342"/>
      <c r="P396" s="342"/>
      <c r="Q396" s="342"/>
      <c r="R396" s="342"/>
      <c r="S396" s="342"/>
      <c r="T396" s="342"/>
      <c r="U396" s="342"/>
      <c r="V396" s="342"/>
      <c r="W396" s="342"/>
      <c r="X396" s="342"/>
      <c r="Y396" s="342"/>
      <c r="Z396" s="342"/>
    </row>
    <row r="397" spans="1:26" x14ac:dyDescent="0.2">
      <c r="A397" s="354"/>
      <c r="B397" s="342"/>
      <c r="C397" s="342"/>
      <c r="D397" s="359"/>
      <c r="E397" s="342"/>
      <c r="F397" s="359"/>
      <c r="G397" s="342"/>
      <c r="H397" s="342"/>
      <c r="I397" s="342"/>
      <c r="J397" s="342"/>
      <c r="K397" s="342"/>
      <c r="L397" s="342"/>
      <c r="M397" s="342"/>
      <c r="N397" s="342"/>
      <c r="O397" s="342"/>
      <c r="P397" s="342"/>
      <c r="Q397" s="342"/>
      <c r="R397" s="342"/>
      <c r="S397" s="342"/>
      <c r="T397" s="342"/>
      <c r="U397" s="342"/>
      <c r="V397" s="342"/>
      <c r="W397" s="342"/>
      <c r="X397" s="342"/>
      <c r="Y397" s="342"/>
      <c r="Z397" s="342"/>
    </row>
    <row r="398" spans="1:26" x14ac:dyDescent="0.2">
      <c r="A398" s="354"/>
      <c r="B398" s="342"/>
      <c r="C398" s="342"/>
      <c r="D398" s="359"/>
      <c r="E398" s="342"/>
      <c r="F398" s="359"/>
      <c r="G398" s="342"/>
      <c r="H398" s="342"/>
      <c r="I398" s="342"/>
      <c r="J398" s="342"/>
      <c r="K398" s="342"/>
      <c r="L398" s="342"/>
      <c r="M398" s="342"/>
      <c r="N398" s="342"/>
      <c r="O398" s="342"/>
      <c r="P398" s="342"/>
      <c r="Q398" s="342"/>
      <c r="R398" s="342"/>
      <c r="S398" s="342"/>
      <c r="T398" s="342"/>
      <c r="U398" s="342"/>
      <c r="V398" s="342"/>
      <c r="W398" s="342"/>
      <c r="X398" s="342"/>
      <c r="Y398" s="342"/>
      <c r="Z398" s="342"/>
    </row>
    <row r="399" spans="1:26" x14ac:dyDescent="0.2">
      <c r="A399" s="354"/>
      <c r="B399" s="342"/>
      <c r="C399" s="342"/>
      <c r="D399" s="359"/>
      <c r="E399" s="342"/>
      <c r="F399" s="359"/>
      <c r="G399" s="342"/>
      <c r="H399" s="342"/>
      <c r="I399" s="342"/>
      <c r="J399" s="342"/>
      <c r="K399" s="342"/>
      <c r="L399" s="342"/>
      <c r="M399" s="342"/>
      <c r="N399" s="342"/>
      <c r="O399" s="342"/>
      <c r="P399" s="342"/>
      <c r="Q399" s="342"/>
      <c r="R399" s="342"/>
      <c r="S399" s="342"/>
      <c r="T399" s="342"/>
      <c r="U399" s="342"/>
      <c r="V399" s="342"/>
      <c r="W399" s="342"/>
      <c r="X399" s="342"/>
      <c r="Y399" s="342"/>
      <c r="Z399" s="342"/>
    </row>
    <row r="400" spans="1:26" x14ac:dyDescent="0.2">
      <c r="A400" s="354"/>
      <c r="B400" s="342"/>
      <c r="C400" s="342"/>
      <c r="D400" s="359"/>
      <c r="E400" s="342"/>
      <c r="F400" s="359"/>
      <c r="G400" s="342"/>
      <c r="H400" s="342"/>
      <c r="I400" s="342"/>
      <c r="J400" s="342"/>
      <c r="K400" s="342"/>
      <c r="L400" s="342"/>
      <c r="M400" s="342"/>
      <c r="N400" s="342"/>
      <c r="O400" s="342"/>
      <c r="P400" s="342"/>
      <c r="Q400" s="342"/>
      <c r="R400" s="342"/>
      <c r="S400" s="342"/>
      <c r="T400" s="342"/>
      <c r="U400" s="342"/>
      <c r="V400" s="342"/>
      <c r="W400" s="342"/>
      <c r="X400" s="342"/>
      <c r="Y400" s="342"/>
      <c r="Z400" s="342"/>
    </row>
    <row r="401" spans="1:26" x14ac:dyDescent="0.2">
      <c r="A401" s="354"/>
      <c r="B401" s="342"/>
      <c r="C401" s="342"/>
      <c r="D401" s="359"/>
      <c r="E401" s="342"/>
      <c r="F401" s="359"/>
      <c r="G401" s="342"/>
      <c r="H401" s="342"/>
      <c r="I401" s="342"/>
      <c r="J401" s="342"/>
      <c r="K401" s="342"/>
      <c r="L401" s="342"/>
      <c r="M401" s="342"/>
      <c r="N401" s="342"/>
      <c r="O401" s="342"/>
      <c r="P401" s="342"/>
      <c r="Q401" s="342"/>
      <c r="R401" s="342"/>
      <c r="S401" s="342"/>
      <c r="T401" s="342"/>
      <c r="U401" s="342"/>
      <c r="V401" s="342"/>
      <c r="W401" s="342"/>
      <c r="X401" s="342"/>
      <c r="Y401" s="342"/>
      <c r="Z401" s="342"/>
    </row>
    <row r="402" spans="1:26" x14ac:dyDescent="0.2">
      <c r="A402" s="354"/>
      <c r="B402" s="342"/>
      <c r="C402" s="342"/>
      <c r="D402" s="359"/>
      <c r="E402" s="342"/>
      <c r="F402" s="359"/>
      <c r="G402" s="342"/>
      <c r="H402" s="342"/>
      <c r="I402" s="342"/>
      <c r="J402" s="342"/>
      <c r="K402" s="342"/>
      <c r="L402" s="342"/>
      <c r="M402" s="342"/>
      <c r="N402" s="342"/>
      <c r="O402" s="342"/>
      <c r="P402" s="342"/>
      <c r="Q402" s="342"/>
      <c r="R402" s="342"/>
      <c r="S402" s="342"/>
      <c r="T402" s="342"/>
      <c r="U402" s="342"/>
      <c r="V402" s="342"/>
      <c r="W402" s="342"/>
      <c r="X402" s="342"/>
      <c r="Y402" s="342"/>
      <c r="Z402" s="342"/>
    </row>
    <row r="403" spans="1:26" x14ac:dyDescent="0.2">
      <c r="A403" s="354"/>
      <c r="B403" s="342"/>
      <c r="C403" s="342"/>
      <c r="D403" s="359"/>
      <c r="E403" s="342"/>
      <c r="F403" s="359"/>
      <c r="G403" s="342"/>
      <c r="H403" s="342"/>
      <c r="I403" s="342"/>
      <c r="J403" s="342"/>
      <c r="K403" s="342"/>
      <c r="L403" s="342"/>
      <c r="M403" s="342"/>
      <c r="N403" s="342"/>
      <c r="O403" s="342"/>
      <c r="P403" s="342"/>
      <c r="Q403" s="342"/>
      <c r="R403" s="342"/>
      <c r="S403" s="342"/>
      <c r="T403" s="342"/>
      <c r="U403" s="342"/>
      <c r="V403" s="342"/>
      <c r="W403" s="342"/>
      <c r="X403" s="342"/>
      <c r="Y403" s="342"/>
      <c r="Z403" s="342"/>
    </row>
    <row r="404" spans="1:26" x14ac:dyDescent="0.2">
      <c r="A404" s="354"/>
      <c r="B404" s="342"/>
      <c r="C404" s="342"/>
      <c r="D404" s="359"/>
      <c r="E404" s="342"/>
      <c r="F404" s="359"/>
      <c r="G404" s="342"/>
      <c r="H404" s="342"/>
      <c r="I404" s="342"/>
      <c r="J404" s="342"/>
      <c r="K404" s="342"/>
      <c r="L404" s="342"/>
      <c r="M404" s="342"/>
      <c r="N404" s="342"/>
      <c r="O404" s="342"/>
      <c r="P404" s="342"/>
      <c r="Q404" s="342"/>
      <c r="R404" s="342"/>
      <c r="S404" s="342"/>
      <c r="T404" s="342"/>
      <c r="U404" s="342"/>
      <c r="V404" s="342"/>
      <c r="W404" s="342"/>
      <c r="X404" s="342"/>
      <c r="Y404" s="342"/>
      <c r="Z404" s="342"/>
    </row>
    <row r="405" spans="1:26" x14ac:dyDescent="0.2">
      <c r="A405" s="354"/>
      <c r="B405" s="342"/>
      <c r="C405" s="342"/>
      <c r="D405" s="359"/>
      <c r="E405" s="342"/>
      <c r="F405" s="359"/>
      <c r="G405" s="342"/>
      <c r="H405" s="342"/>
      <c r="I405" s="342"/>
      <c r="J405" s="342"/>
      <c r="K405" s="342"/>
      <c r="L405" s="342"/>
      <c r="M405" s="342"/>
      <c r="N405" s="342"/>
      <c r="O405" s="342"/>
      <c r="P405" s="342"/>
      <c r="Q405" s="342"/>
      <c r="R405" s="342"/>
      <c r="S405" s="342"/>
      <c r="T405" s="342"/>
      <c r="U405" s="342"/>
      <c r="V405" s="342"/>
      <c r="W405" s="342"/>
      <c r="X405" s="342"/>
      <c r="Y405" s="342"/>
      <c r="Z405" s="342"/>
    </row>
    <row r="406" spans="1:26" x14ac:dyDescent="0.2">
      <c r="A406" s="354"/>
      <c r="B406" s="342"/>
      <c r="C406" s="342"/>
      <c r="D406" s="359"/>
      <c r="E406" s="342"/>
      <c r="F406" s="359"/>
      <c r="G406" s="342"/>
      <c r="H406" s="342"/>
      <c r="I406" s="342"/>
      <c r="J406" s="342"/>
      <c r="K406" s="342"/>
      <c r="L406" s="342"/>
      <c r="M406" s="342"/>
      <c r="N406" s="342"/>
      <c r="O406" s="342"/>
      <c r="P406" s="342"/>
      <c r="Q406" s="342"/>
      <c r="R406" s="342"/>
      <c r="S406" s="342"/>
      <c r="T406" s="342"/>
      <c r="U406" s="342"/>
      <c r="V406" s="342"/>
      <c r="W406" s="342"/>
      <c r="X406" s="342"/>
      <c r="Y406" s="342"/>
      <c r="Z406" s="342"/>
    </row>
    <row r="407" spans="1:26" x14ac:dyDescent="0.2">
      <c r="A407" s="354"/>
      <c r="B407" s="342"/>
      <c r="C407" s="342"/>
      <c r="D407" s="359"/>
      <c r="E407" s="342"/>
      <c r="F407" s="359"/>
      <c r="G407" s="342"/>
      <c r="H407" s="342"/>
      <c r="I407" s="342"/>
      <c r="J407" s="342"/>
      <c r="K407" s="342"/>
      <c r="L407" s="342"/>
      <c r="M407" s="342"/>
      <c r="N407" s="342"/>
      <c r="O407" s="342"/>
      <c r="P407" s="342"/>
      <c r="Q407" s="342"/>
      <c r="R407" s="342"/>
      <c r="S407" s="342"/>
      <c r="T407" s="342"/>
      <c r="U407" s="342"/>
      <c r="V407" s="342"/>
      <c r="W407" s="342"/>
      <c r="X407" s="342"/>
      <c r="Y407" s="342"/>
      <c r="Z407" s="342"/>
    </row>
    <row r="408" spans="1:26" x14ac:dyDescent="0.2">
      <c r="A408" s="354"/>
      <c r="B408" s="342"/>
      <c r="C408" s="342"/>
      <c r="D408" s="359"/>
      <c r="E408" s="342"/>
      <c r="F408" s="359"/>
      <c r="G408" s="342"/>
      <c r="H408" s="342"/>
      <c r="I408" s="342"/>
      <c r="J408" s="342"/>
      <c r="K408" s="342"/>
      <c r="L408" s="342"/>
      <c r="M408" s="342"/>
      <c r="N408" s="342"/>
      <c r="O408" s="342"/>
      <c r="P408" s="342"/>
      <c r="Q408" s="342"/>
      <c r="R408" s="342"/>
      <c r="S408" s="342"/>
      <c r="T408" s="342"/>
      <c r="U408" s="342"/>
      <c r="V408" s="342"/>
      <c r="W408" s="342"/>
      <c r="X408" s="342"/>
      <c r="Y408" s="342"/>
      <c r="Z408" s="342"/>
    </row>
    <row r="409" spans="1:26" x14ac:dyDescent="0.2">
      <c r="A409" s="354"/>
      <c r="B409" s="342"/>
      <c r="C409" s="342"/>
      <c r="D409" s="359"/>
      <c r="E409" s="342"/>
      <c r="F409" s="359"/>
      <c r="G409" s="342"/>
      <c r="H409" s="342"/>
      <c r="I409" s="342"/>
      <c r="J409" s="342"/>
      <c r="K409" s="342"/>
      <c r="L409" s="342"/>
      <c r="M409" s="342"/>
      <c r="N409" s="342"/>
      <c r="O409" s="342"/>
      <c r="P409" s="342"/>
      <c r="Q409" s="342"/>
      <c r="R409" s="342"/>
      <c r="S409" s="342"/>
      <c r="T409" s="342"/>
      <c r="U409" s="342"/>
      <c r="V409" s="342"/>
      <c r="W409" s="342"/>
      <c r="X409" s="342"/>
      <c r="Y409" s="342"/>
      <c r="Z409" s="342"/>
    </row>
    <row r="410" spans="1:26" x14ac:dyDescent="0.2">
      <c r="A410" s="354"/>
      <c r="B410" s="342"/>
      <c r="C410" s="342"/>
      <c r="D410" s="359"/>
      <c r="E410" s="342"/>
      <c r="F410" s="359"/>
      <c r="G410" s="342"/>
      <c r="H410" s="342"/>
      <c r="I410" s="342"/>
      <c r="J410" s="342"/>
      <c r="K410" s="342"/>
      <c r="L410" s="342"/>
      <c r="M410" s="342"/>
      <c r="N410" s="342"/>
      <c r="O410" s="342"/>
      <c r="P410" s="342"/>
      <c r="Q410" s="342"/>
      <c r="R410" s="342"/>
      <c r="S410" s="342"/>
      <c r="T410" s="342"/>
      <c r="U410" s="342"/>
      <c r="V410" s="342"/>
      <c r="W410" s="342"/>
      <c r="X410" s="342"/>
      <c r="Y410" s="342"/>
      <c r="Z410" s="342"/>
    </row>
    <row r="411" spans="1:26" x14ac:dyDescent="0.2">
      <c r="A411" s="354"/>
      <c r="B411" s="342"/>
      <c r="C411" s="342"/>
      <c r="D411" s="359"/>
      <c r="E411" s="342"/>
      <c r="F411" s="359"/>
      <c r="G411" s="342"/>
      <c r="H411" s="342"/>
      <c r="I411" s="342"/>
      <c r="J411" s="342"/>
      <c r="K411" s="342"/>
      <c r="L411" s="342"/>
      <c r="M411" s="342"/>
      <c r="N411" s="342"/>
      <c r="O411" s="342"/>
      <c r="P411" s="342"/>
      <c r="Q411" s="342"/>
      <c r="R411" s="342"/>
      <c r="S411" s="342"/>
      <c r="T411" s="342"/>
      <c r="U411" s="342"/>
      <c r="V411" s="342"/>
      <c r="W411" s="342"/>
      <c r="X411" s="342"/>
      <c r="Y411" s="342"/>
      <c r="Z411" s="342"/>
    </row>
    <row r="412" spans="1:26" x14ac:dyDescent="0.2">
      <c r="A412" s="354"/>
      <c r="B412" s="342"/>
      <c r="C412" s="342"/>
      <c r="D412" s="359"/>
      <c r="E412" s="342"/>
      <c r="F412" s="359"/>
      <c r="G412" s="342"/>
      <c r="H412" s="342"/>
      <c r="I412" s="342"/>
      <c r="J412" s="342"/>
      <c r="K412" s="342"/>
      <c r="L412" s="342"/>
      <c r="M412" s="342"/>
      <c r="N412" s="342"/>
      <c r="O412" s="342"/>
      <c r="P412" s="342"/>
      <c r="Q412" s="342"/>
      <c r="R412" s="342"/>
      <c r="S412" s="342"/>
      <c r="T412" s="342"/>
      <c r="U412" s="342"/>
      <c r="V412" s="342"/>
      <c r="W412" s="342"/>
      <c r="X412" s="342"/>
      <c r="Y412" s="342"/>
      <c r="Z412" s="342"/>
    </row>
    <row r="413" spans="1:26" x14ac:dyDescent="0.2">
      <c r="A413" s="354"/>
      <c r="B413" s="342"/>
      <c r="C413" s="342"/>
      <c r="D413" s="359"/>
      <c r="E413" s="342"/>
      <c r="F413" s="359"/>
      <c r="G413" s="342"/>
      <c r="H413" s="342"/>
      <c r="I413" s="342"/>
      <c r="J413" s="342"/>
      <c r="K413" s="342"/>
      <c r="L413" s="342"/>
      <c r="M413" s="342"/>
      <c r="N413" s="342"/>
      <c r="O413" s="342"/>
      <c r="P413" s="342"/>
      <c r="Q413" s="342"/>
      <c r="R413" s="342"/>
      <c r="S413" s="342"/>
      <c r="T413" s="342"/>
      <c r="U413" s="342"/>
      <c r="V413" s="342"/>
      <c r="W413" s="342"/>
      <c r="X413" s="342"/>
      <c r="Y413" s="342"/>
      <c r="Z413" s="342"/>
    </row>
    <row r="414" spans="1:26" x14ac:dyDescent="0.2">
      <c r="A414" s="354"/>
      <c r="B414" s="342"/>
      <c r="C414" s="342"/>
      <c r="D414" s="359"/>
      <c r="E414" s="342"/>
      <c r="F414" s="359"/>
      <c r="G414" s="342"/>
      <c r="H414" s="342"/>
      <c r="I414" s="342"/>
      <c r="J414" s="342"/>
      <c r="K414" s="342"/>
      <c r="L414" s="342"/>
      <c r="M414" s="342"/>
      <c r="N414" s="342"/>
      <c r="O414" s="342"/>
      <c r="P414" s="342"/>
      <c r="Q414" s="342"/>
      <c r="R414" s="342"/>
      <c r="S414" s="342"/>
      <c r="T414" s="342"/>
      <c r="U414" s="342"/>
      <c r="V414" s="342"/>
      <c r="W414" s="342"/>
      <c r="X414" s="342"/>
      <c r="Y414" s="342"/>
      <c r="Z414" s="342"/>
    </row>
    <row r="415" spans="1:26" x14ac:dyDescent="0.2">
      <c r="A415" s="354"/>
      <c r="B415" s="342"/>
      <c r="C415" s="342"/>
      <c r="D415" s="359"/>
      <c r="E415" s="342"/>
      <c r="F415" s="359"/>
      <c r="G415" s="342"/>
      <c r="H415" s="342"/>
      <c r="I415" s="342"/>
      <c r="J415" s="342"/>
      <c r="K415" s="342"/>
      <c r="L415" s="342"/>
      <c r="M415" s="342"/>
      <c r="N415" s="342"/>
      <c r="O415" s="342"/>
      <c r="P415" s="342"/>
      <c r="Q415" s="342"/>
      <c r="R415" s="342"/>
      <c r="S415" s="342"/>
      <c r="T415" s="342"/>
      <c r="U415" s="342"/>
      <c r="V415" s="342"/>
      <c r="W415" s="342"/>
      <c r="X415" s="342"/>
      <c r="Y415" s="342"/>
      <c r="Z415" s="342"/>
    </row>
    <row r="416" spans="1:26" x14ac:dyDescent="0.2">
      <c r="A416" s="354"/>
      <c r="B416" s="342"/>
      <c r="C416" s="342"/>
      <c r="D416" s="359"/>
      <c r="E416" s="342"/>
      <c r="F416" s="359"/>
      <c r="G416" s="342"/>
      <c r="H416" s="342"/>
      <c r="I416" s="342"/>
      <c r="J416" s="342"/>
      <c r="K416" s="342"/>
      <c r="L416" s="342"/>
      <c r="M416" s="342"/>
      <c r="N416" s="342"/>
      <c r="O416" s="342"/>
      <c r="P416" s="342"/>
      <c r="Q416" s="342"/>
      <c r="R416" s="342"/>
      <c r="S416" s="342"/>
      <c r="T416" s="342"/>
      <c r="U416" s="342"/>
      <c r="V416" s="342"/>
      <c r="W416" s="342"/>
      <c r="X416" s="342"/>
      <c r="Y416" s="342"/>
      <c r="Z416" s="342"/>
    </row>
    <row r="417" spans="1:26" x14ac:dyDescent="0.2">
      <c r="A417" s="354"/>
      <c r="B417" s="342"/>
      <c r="C417" s="342"/>
      <c r="D417" s="359"/>
      <c r="E417" s="342"/>
      <c r="F417" s="359"/>
      <c r="G417" s="342"/>
      <c r="H417" s="342"/>
      <c r="I417" s="342"/>
      <c r="J417" s="342"/>
      <c r="K417" s="342"/>
      <c r="L417" s="342"/>
      <c r="M417" s="342"/>
      <c r="N417" s="342"/>
      <c r="O417" s="342"/>
      <c r="P417" s="342"/>
      <c r="Q417" s="342"/>
      <c r="R417" s="342"/>
      <c r="S417" s="342"/>
      <c r="T417" s="342"/>
      <c r="U417" s="342"/>
      <c r="V417" s="342"/>
      <c r="W417" s="342"/>
      <c r="X417" s="342"/>
      <c r="Y417" s="342"/>
      <c r="Z417" s="342"/>
    </row>
    <row r="418" spans="1:26" x14ac:dyDescent="0.2">
      <c r="A418" s="354"/>
      <c r="B418" s="342"/>
      <c r="C418" s="342"/>
      <c r="D418" s="359"/>
      <c r="E418" s="342"/>
      <c r="F418" s="359"/>
      <c r="G418" s="342"/>
      <c r="H418" s="342"/>
      <c r="I418" s="342"/>
      <c r="J418" s="342"/>
      <c r="K418" s="342"/>
      <c r="L418" s="342"/>
      <c r="M418" s="342"/>
      <c r="N418" s="342"/>
      <c r="O418" s="342"/>
      <c r="P418" s="342"/>
      <c r="Q418" s="342"/>
      <c r="R418" s="342"/>
      <c r="S418" s="342"/>
      <c r="T418" s="342"/>
      <c r="U418" s="342"/>
      <c r="V418" s="342"/>
      <c r="W418" s="342"/>
      <c r="X418" s="342"/>
      <c r="Y418" s="342"/>
      <c r="Z418" s="342"/>
    </row>
    <row r="419" spans="1:26" x14ac:dyDescent="0.2">
      <c r="A419" s="354"/>
      <c r="B419" s="342"/>
      <c r="C419" s="342"/>
      <c r="D419" s="359"/>
      <c r="E419" s="342"/>
      <c r="F419" s="359"/>
      <c r="G419" s="342"/>
      <c r="H419" s="342"/>
      <c r="I419" s="342"/>
      <c r="J419" s="342"/>
      <c r="K419" s="342"/>
      <c r="L419" s="342"/>
      <c r="M419" s="342"/>
      <c r="N419" s="342"/>
      <c r="O419" s="342"/>
      <c r="P419" s="342"/>
      <c r="Q419" s="342"/>
      <c r="R419" s="342"/>
      <c r="S419" s="342"/>
      <c r="T419" s="342"/>
      <c r="U419" s="342"/>
      <c r="V419" s="342"/>
      <c r="W419" s="342"/>
      <c r="X419" s="342"/>
      <c r="Y419" s="342"/>
      <c r="Z419" s="342"/>
    </row>
    <row r="420" spans="1:26" x14ac:dyDescent="0.2">
      <c r="A420" s="354"/>
      <c r="B420" s="342"/>
      <c r="C420" s="342"/>
      <c r="D420" s="359"/>
      <c r="E420" s="342"/>
      <c r="F420" s="359"/>
      <c r="G420" s="342"/>
      <c r="H420" s="342"/>
      <c r="I420" s="342"/>
      <c r="J420" s="342"/>
      <c r="K420" s="342"/>
      <c r="L420" s="342"/>
      <c r="M420" s="342"/>
      <c r="N420" s="342"/>
      <c r="O420" s="342"/>
      <c r="P420" s="342"/>
      <c r="Q420" s="342"/>
      <c r="R420" s="342"/>
      <c r="S420" s="342"/>
      <c r="T420" s="342"/>
      <c r="U420" s="342"/>
      <c r="V420" s="342"/>
      <c r="W420" s="342"/>
      <c r="X420" s="342"/>
      <c r="Y420" s="342"/>
      <c r="Z420" s="342"/>
    </row>
    <row r="421" spans="1:26" x14ac:dyDescent="0.2">
      <c r="A421" s="354"/>
      <c r="B421" s="342"/>
      <c r="C421" s="342"/>
      <c r="D421" s="359"/>
      <c r="E421" s="342"/>
      <c r="F421" s="359"/>
      <c r="G421" s="342"/>
      <c r="H421" s="342"/>
      <c r="I421" s="342"/>
      <c r="J421" s="342"/>
      <c r="K421" s="342"/>
      <c r="L421" s="342"/>
      <c r="M421" s="342"/>
      <c r="N421" s="342"/>
      <c r="O421" s="342"/>
      <c r="P421" s="342"/>
      <c r="Q421" s="342"/>
      <c r="R421" s="342"/>
      <c r="S421" s="342"/>
      <c r="T421" s="342"/>
      <c r="U421" s="342"/>
      <c r="V421" s="342"/>
      <c r="W421" s="342"/>
      <c r="X421" s="342"/>
      <c r="Y421" s="342"/>
      <c r="Z421" s="342"/>
    </row>
    <row r="422" spans="1:26" x14ac:dyDescent="0.2">
      <c r="A422" s="354"/>
      <c r="B422" s="342"/>
      <c r="C422" s="342"/>
      <c r="D422" s="359"/>
      <c r="E422" s="342"/>
      <c r="F422" s="359"/>
      <c r="G422" s="342"/>
      <c r="H422" s="342"/>
      <c r="I422" s="342"/>
      <c r="J422" s="342"/>
      <c r="K422" s="342"/>
      <c r="L422" s="342"/>
      <c r="M422" s="342"/>
      <c r="N422" s="342"/>
      <c r="O422" s="342"/>
      <c r="P422" s="342"/>
      <c r="Q422" s="342"/>
      <c r="R422" s="342"/>
      <c r="S422" s="342"/>
      <c r="T422" s="342"/>
      <c r="U422" s="342"/>
      <c r="V422" s="342"/>
      <c r="W422" s="342"/>
      <c r="X422" s="342"/>
      <c r="Y422" s="342"/>
      <c r="Z422" s="342"/>
    </row>
    <row r="423" spans="1:26" x14ac:dyDescent="0.2">
      <c r="A423" s="354"/>
      <c r="B423" s="342"/>
      <c r="C423" s="342"/>
      <c r="D423" s="359"/>
      <c r="E423" s="342"/>
      <c r="F423" s="359"/>
      <c r="G423" s="342"/>
      <c r="H423" s="342"/>
      <c r="I423" s="342"/>
      <c r="J423" s="342"/>
      <c r="K423" s="342"/>
      <c r="L423" s="342"/>
      <c r="M423" s="342"/>
      <c r="N423" s="342"/>
      <c r="O423" s="342"/>
      <c r="P423" s="342"/>
      <c r="Q423" s="342"/>
      <c r="R423" s="342"/>
      <c r="S423" s="342"/>
      <c r="T423" s="342"/>
      <c r="U423" s="342"/>
      <c r="V423" s="342"/>
      <c r="W423" s="342"/>
      <c r="X423" s="342"/>
      <c r="Y423" s="342"/>
      <c r="Z423" s="342"/>
    </row>
    <row r="424" spans="1:26" x14ac:dyDescent="0.2">
      <c r="A424" s="354"/>
      <c r="B424" s="342"/>
      <c r="C424" s="342"/>
      <c r="D424" s="359"/>
      <c r="E424" s="342"/>
      <c r="F424" s="359"/>
      <c r="G424" s="342"/>
      <c r="H424" s="342"/>
      <c r="I424" s="342"/>
      <c r="J424" s="342"/>
      <c r="K424" s="342"/>
      <c r="L424" s="342"/>
      <c r="M424" s="342"/>
      <c r="N424" s="342"/>
      <c r="O424" s="342"/>
      <c r="P424" s="342"/>
      <c r="Q424" s="342"/>
      <c r="R424" s="342"/>
      <c r="S424" s="342"/>
      <c r="T424" s="342"/>
      <c r="U424" s="342"/>
      <c r="V424" s="342"/>
      <c r="W424" s="342"/>
      <c r="X424" s="342"/>
      <c r="Y424" s="342"/>
      <c r="Z424" s="342"/>
    </row>
    <row r="425" spans="1:26" x14ac:dyDescent="0.2">
      <c r="A425" s="354"/>
      <c r="B425" s="342"/>
      <c r="C425" s="342"/>
      <c r="D425" s="359"/>
      <c r="E425" s="342"/>
      <c r="F425" s="359"/>
      <c r="G425" s="342"/>
      <c r="H425" s="342"/>
      <c r="I425" s="342"/>
      <c r="J425" s="342"/>
      <c r="K425" s="342"/>
      <c r="L425" s="342"/>
      <c r="M425" s="342"/>
      <c r="N425" s="342"/>
      <c r="O425" s="342"/>
      <c r="P425" s="342"/>
      <c r="Q425" s="342"/>
      <c r="R425" s="342"/>
      <c r="S425" s="342"/>
      <c r="T425" s="342"/>
      <c r="U425" s="342"/>
      <c r="V425" s="342"/>
      <c r="W425" s="342"/>
      <c r="X425" s="342"/>
      <c r="Y425" s="342"/>
      <c r="Z425" s="342"/>
    </row>
    <row r="426" spans="1:26" x14ac:dyDescent="0.2">
      <c r="A426" s="354"/>
      <c r="B426" s="342"/>
      <c r="C426" s="342"/>
      <c r="D426" s="359"/>
      <c r="E426" s="342"/>
      <c r="F426" s="359"/>
      <c r="G426" s="342"/>
      <c r="H426" s="342"/>
      <c r="I426" s="342"/>
      <c r="J426" s="342"/>
      <c r="K426" s="342"/>
      <c r="L426" s="342"/>
      <c r="M426" s="342"/>
      <c r="N426" s="342"/>
      <c r="O426" s="342"/>
      <c r="P426" s="342"/>
      <c r="Q426" s="342"/>
      <c r="R426" s="342"/>
      <c r="S426" s="342"/>
      <c r="T426" s="342"/>
      <c r="U426" s="342"/>
      <c r="V426" s="342"/>
      <c r="W426" s="342"/>
      <c r="X426" s="342"/>
      <c r="Y426" s="342"/>
      <c r="Z426" s="342"/>
    </row>
    <row r="427" spans="1:26" x14ac:dyDescent="0.2">
      <c r="A427" s="354"/>
      <c r="B427" s="342"/>
      <c r="C427" s="342"/>
      <c r="D427" s="359"/>
      <c r="E427" s="342"/>
      <c r="F427" s="359"/>
      <c r="G427" s="342"/>
      <c r="H427" s="342"/>
      <c r="I427" s="342"/>
      <c r="J427" s="342"/>
      <c r="K427" s="342"/>
      <c r="L427" s="342"/>
      <c r="M427" s="342"/>
      <c r="N427" s="342"/>
      <c r="O427" s="342"/>
      <c r="P427" s="342"/>
      <c r="Q427" s="342"/>
      <c r="R427" s="342"/>
      <c r="S427" s="342"/>
      <c r="T427" s="342"/>
      <c r="U427" s="342"/>
      <c r="V427" s="342"/>
      <c r="W427" s="342"/>
      <c r="X427" s="342"/>
      <c r="Y427" s="342"/>
      <c r="Z427" s="342"/>
    </row>
    <row r="428" spans="1:26" x14ac:dyDescent="0.2">
      <c r="A428" s="354"/>
      <c r="B428" s="342"/>
      <c r="C428" s="342"/>
      <c r="D428" s="359"/>
      <c r="E428" s="342"/>
      <c r="F428" s="359"/>
      <c r="G428" s="342"/>
      <c r="H428" s="342"/>
      <c r="I428" s="342"/>
      <c r="J428" s="342"/>
      <c r="K428" s="342"/>
      <c r="L428" s="342"/>
      <c r="M428" s="342"/>
      <c r="N428" s="342"/>
      <c r="O428" s="342"/>
      <c r="P428" s="342"/>
      <c r="Q428" s="342"/>
      <c r="R428" s="342"/>
      <c r="S428" s="342"/>
      <c r="T428" s="342"/>
      <c r="U428" s="342"/>
      <c r="V428" s="342"/>
      <c r="W428" s="342"/>
      <c r="X428" s="342"/>
      <c r="Y428" s="342"/>
      <c r="Z428" s="342"/>
    </row>
    <row r="429" spans="1:26" x14ac:dyDescent="0.2">
      <c r="A429" s="354"/>
      <c r="B429" s="342"/>
      <c r="C429" s="342"/>
      <c r="D429" s="359"/>
      <c r="E429" s="342"/>
      <c r="F429" s="359"/>
      <c r="G429" s="342"/>
      <c r="H429" s="342"/>
      <c r="I429" s="342"/>
      <c r="J429" s="342"/>
      <c r="K429" s="342"/>
      <c r="L429" s="342"/>
      <c r="M429" s="342"/>
      <c r="N429" s="342"/>
      <c r="O429" s="342"/>
      <c r="P429" s="342"/>
      <c r="Q429" s="342"/>
      <c r="R429" s="342"/>
      <c r="S429" s="342"/>
      <c r="T429" s="342"/>
      <c r="U429" s="342"/>
      <c r="V429" s="342"/>
      <c r="W429" s="342"/>
      <c r="X429" s="342"/>
      <c r="Y429" s="342"/>
      <c r="Z429" s="342"/>
    </row>
    <row r="430" spans="1:26" x14ac:dyDescent="0.2">
      <c r="A430" s="354"/>
      <c r="B430" s="342"/>
      <c r="C430" s="342"/>
      <c r="D430" s="359"/>
      <c r="E430" s="342"/>
      <c r="F430" s="359"/>
      <c r="G430" s="342"/>
      <c r="H430" s="342"/>
      <c r="I430" s="342"/>
      <c r="J430" s="342"/>
      <c r="K430" s="342"/>
      <c r="L430" s="342"/>
      <c r="M430" s="342"/>
      <c r="N430" s="342"/>
      <c r="O430" s="342"/>
      <c r="P430" s="342"/>
      <c r="Q430" s="342"/>
      <c r="R430" s="342"/>
      <c r="S430" s="342"/>
      <c r="T430" s="342"/>
      <c r="U430" s="342"/>
      <c r="V430" s="342"/>
      <c r="W430" s="342"/>
      <c r="X430" s="342"/>
      <c r="Y430" s="342"/>
      <c r="Z430" s="342"/>
    </row>
    <row r="431" spans="1:26" x14ac:dyDescent="0.2">
      <c r="A431" s="354"/>
      <c r="B431" s="342"/>
      <c r="C431" s="342"/>
      <c r="D431" s="359"/>
      <c r="E431" s="342"/>
      <c r="F431" s="359"/>
      <c r="G431" s="342"/>
      <c r="H431" s="342"/>
      <c r="I431" s="342"/>
      <c r="J431" s="342"/>
      <c r="K431" s="342"/>
      <c r="L431" s="342"/>
      <c r="M431" s="342"/>
      <c r="N431" s="342"/>
      <c r="O431" s="342"/>
      <c r="P431" s="342"/>
      <c r="Q431" s="342"/>
      <c r="R431" s="342"/>
      <c r="S431" s="342"/>
      <c r="T431" s="342"/>
      <c r="U431" s="342"/>
      <c r="V431" s="342"/>
      <c r="W431" s="342"/>
      <c r="X431" s="342"/>
      <c r="Y431" s="342"/>
      <c r="Z431" s="342"/>
    </row>
    <row r="432" spans="1:26" x14ac:dyDescent="0.2">
      <c r="A432" s="354"/>
      <c r="B432" s="342"/>
      <c r="C432" s="342"/>
      <c r="D432" s="359"/>
      <c r="E432" s="342"/>
      <c r="F432" s="359"/>
      <c r="G432" s="342"/>
      <c r="H432" s="342"/>
      <c r="I432" s="342"/>
      <c r="J432" s="342"/>
      <c r="K432" s="342"/>
      <c r="L432" s="342"/>
      <c r="M432" s="342"/>
      <c r="N432" s="342"/>
      <c r="O432" s="342"/>
      <c r="P432" s="342"/>
      <c r="Q432" s="342"/>
      <c r="R432" s="342"/>
      <c r="S432" s="342"/>
      <c r="T432" s="342"/>
      <c r="U432" s="342"/>
      <c r="V432" s="342"/>
      <c r="W432" s="342"/>
      <c r="X432" s="342"/>
      <c r="Y432" s="342"/>
      <c r="Z432" s="342"/>
    </row>
    <row r="433" spans="1:26" x14ac:dyDescent="0.2">
      <c r="A433" s="354"/>
      <c r="B433" s="342"/>
      <c r="C433" s="342"/>
      <c r="D433" s="359"/>
      <c r="E433" s="342"/>
      <c r="F433" s="359"/>
      <c r="G433" s="342"/>
      <c r="H433" s="342"/>
      <c r="I433" s="342"/>
      <c r="J433" s="342"/>
      <c r="K433" s="342"/>
      <c r="L433" s="342"/>
      <c r="M433" s="342"/>
      <c r="N433" s="342"/>
      <c r="O433" s="342"/>
      <c r="P433" s="342"/>
      <c r="Q433" s="342"/>
      <c r="R433" s="342"/>
      <c r="S433" s="342"/>
      <c r="T433" s="342"/>
      <c r="U433" s="342"/>
      <c r="V433" s="342"/>
      <c r="W433" s="342"/>
      <c r="X433" s="342"/>
      <c r="Y433" s="342"/>
      <c r="Z433" s="342"/>
    </row>
    <row r="434" spans="1:26" x14ac:dyDescent="0.2">
      <c r="A434" s="354"/>
      <c r="B434" s="342"/>
      <c r="C434" s="342"/>
      <c r="D434" s="359"/>
      <c r="E434" s="342"/>
      <c r="F434" s="359"/>
      <c r="G434" s="342"/>
      <c r="H434" s="342"/>
      <c r="I434" s="342"/>
      <c r="J434" s="342"/>
      <c r="K434" s="342"/>
      <c r="L434" s="342"/>
      <c r="M434" s="342"/>
      <c r="N434" s="342"/>
      <c r="O434" s="342"/>
      <c r="P434" s="342"/>
      <c r="Q434" s="342"/>
      <c r="R434" s="342"/>
      <c r="S434" s="342"/>
      <c r="T434" s="342"/>
      <c r="U434" s="342"/>
      <c r="V434" s="342"/>
      <c r="W434" s="342"/>
      <c r="X434" s="342"/>
      <c r="Y434" s="342"/>
      <c r="Z434" s="342"/>
    </row>
    <row r="435" spans="1:26" x14ac:dyDescent="0.2">
      <c r="A435" s="354"/>
      <c r="B435" s="342"/>
      <c r="C435" s="342"/>
      <c r="D435" s="359"/>
      <c r="E435" s="342"/>
      <c r="F435" s="359"/>
      <c r="G435" s="342"/>
      <c r="H435" s="342"/>
      <c r="I435" s="342"/>
      <c r="J435" s="342"/>
      <c r="K435" s="342"/>
      <c r="L435" s="342"/>
      <c r="M435" s="342"/>
      <c r="N435" s="342"/>
      <c r="O435" s="342"/>
      <c r="P435" s="342"/>
      <c r="Q435" s="342"/>
      <c r="R435" s="342"/>
      <c r="S435" s="342"/>
      <c r="T435" s="342"/>
      <c r="U435" s="342"/>
      <c r="V435" s="342"/>
      <c r="W435" s="342"/>
      <c r="X435" s="342"/>
      <c r="Y435" s="342"/>
      <c r="Z435" s="342"/>
    </row>
    <row r="436" spans="1:26" x14ac:dyDescent="0.2">
      <c r="A436" s="354"/>
      <c r="B436" s="342"/>
      <c r="C436" s="342"/>
      <c r="D436" s="359"/>
      <c r="E436" s="342"/>
      <c r="F436" s="359"/>
      <c r="G436" s="342"/>
      <c r="H436" s="342"/>
      <c r="I436" s="342"/>
      <c r="J436" s="342"/>
      <c r="K436" s="342"/>
      <c r="L436" s="342"/>
      <c r="M436" s="342"/>
      <c r="N436" s="342"/>
      <c r="O436" s="342"/>
      <c r="P436" s="342"/>
      <c r="Q436" s="342"/>
      <c r="R436" s="342"/>
      <c r="S436" s="342"/>
      <c r="T436" s="342"/>
      <c r="U436" s="342"/>
      <c r="V436" s="342"/>
      <c r="W436" s="342"/>
      <c r="X436" s="342"/>
      <c r="Y436" s="342"/>
      <c r="Z436" s="342"/>
    </row>
    <row r="437" spans="1:26" x14ac:dyDescent="0.2">
      <c r="A437" s="354"/>
      <c r="B437" s="342"/>
      <c r="C437" s="342"/>
      <c r="D437" s="359"/>
      <c r="E437" s="342"/>
      <c r="F437" s="359"/>
      <c r="G437" s="342"/>
      <c r="H437" s="342"/>
      <c r="I437" s="342"/>
      <c r="J437" s="342"/>
      <c r="K437" s="342"/>
      <c r="L437" s="342"/>
      <c r="M437" s="342"/>
      <c r="N437" s="342"/>
      <c r="O437" s="342"/>
      <c r="P437" s="342"/>
      <c r="Q437" s="342"/>
      <c r="R437" s="342"/>
      <c r="S437" s="342"/>
      <c r="T437" s="342"/>
      <c r="U437" s="342"/>
      <c r="V437" s="342"/>
      <c r="W437" s="342"/>
      <c r="X437" s="342"/>
      <c r="Y437" s="342"/>
      <c r="Z437" s="342"/>
    </row>
    <row r="438" spans="1:26" x14ac:dyDescent="0.2">
      <c r="A438" s="354"/>
      <c r="B438" s="342"/>
      <c r="C438" s="342"/>
      <c r="D438" s="359"/>
      <c r="E438" s="342"/>
      <c r="F438" s="359"/>
      <c r="G438" s="342"/>
      <c r="H438" s="342"/>
      <c r="I438" s="342"/>
      <c r="J438" s="342"/>
      <c r="K438" s="342"/>
      <c r="L438" s="342"/>
      <c r="M438" s="342"/>
      <c r="N438" s="342"/>
      <c r="O438" s="342"/>
      <c r="P438" s="342"/>
      <c r="Q438" s="342"/>
      <c r="R438" s="342"/>
      <c r="S438" s="342"/>
      <c r="T438" s="342"/>
      <c r="U438" s="342"/>
      <c r="V438" s="342"/>
      <c r="W438" s="342"/>
      <c r="X438" s="342"/>
      <c r="Y438" s="342"/>
      <c r="Z438" s="342"/>
    </row>
    <row r="439" spans="1:26" x14ac:dyDescent="0.2">
      <c r="A439" s="354"/>
      <c r="B439" s="342"/>
      <c r="C439" s="342"/>
      <c r="D439" s="359"/>
      <c r="E439" s="342"/>
      <c r="F439" s="359"/>
      <c r="G439" s="342"/>
      <c r="H439" s="342"/>
      <c r="I439" s="342"/>
      <c r="J439" s="342"/>
      <c r="K439" s="342"/>
      <c r="L439" s="342"/>
      <c r="M439" s="342"/>
      <c r="N439" s="342"/>
      <c r="O439" s="342"/>
      <c r="P439" s="342"/>
      <c r="Q439" s="342"/>
      <c r="R439" s="342"/>
      <c r="S439" s="342"/>
      <c r="T439" s="342"/>
      <c r="U439" s="342"/>
      <c r="V439" s="342"/>
      <c r="W439" s="342"/>
      <c r="X439" s="342"/>
      <c r="Y439" s="342"/>
      <c r="Z439" s="342"/>
    </row>
    <row r="440" spans="1:26" x14ac:dyDescent="0.2">
      <c r="A440" s="354"/>
      <c r="B440" s="342"/>
      <c r="C440" s="342"/>
      <c r="D440" s="359"/>
      <c r="E440" s="342"/>
      <c r="F440" s="359"/>
      <c r="G440" s="342"/>
      <c r="H440" s="342"/>
      <c r="I440" s="342"/>
      <c r="J440" s="342"/>
      <c r="K440" s="342"/>
      <c r="L440" s="342"/>
      <c r="M440" s="342"/>
      <c r="N440" s="342"/>
      <c r="O440" s="342"/>
      <c r="P440" s="342"/>
      <c r="Q440" s="342"/>
      <c r="R440" s="342"/>
      <c r="S440" s="342"/>
      <c r="T440" s="342"/>
      <c r="U440" s="342"/>
      <c r="V440" s="342"/>
      <c r="W440" s="342"/>
      <c r="X440" s="342"/>
      <c r="Y440" s="342"/>
      <c r="Z440" s="342"/>
    </row>
    <row r="441" spans="1:26" x14ac:dyDescent="0.2">
      <c r="A441" s="354"/>
      <c r="B441" s="342"/>
      <c r="C441" s="342"/>
      <c r="D441" s="359"/>
      <c r="E441" s="342"/>
      <c r="F441" s="359"/>
      <c r="G441" s="342"/>
      <c r="H441" s="342"/>
      <c r="I441" s="342"/>
      <c r="J441" s="342"/>
      <c r="K441" s="342"/>
      <c r="L441" s="342"/>
      <c r="M441" s="342"/>
      <c r="N441" s="342"/>
      <c r="O441" s="342"/>
      <c r="P441" s="342"/>
      <c r="Q441" s="342"/>
      <c r="R441" s="342"/>
      <c r="S441" s="342"/>
      <c r="T441" s="342"/>
      <c r="U441" s="342"/>
      <c r="V441" s="342"/>
      <c r="W441" s="342"/>
      <c r="X441" s="342"/>
      <c r="Y441" s="342"/>
      <c r="Z441" s="342"/>
    </row>
    <row r="442" spans="1:26" x14ac:dyDescent="0.2">
      <c r="A442" s="354"/>
      <c r="B442" s="342"/>
      <c r="C442" s="342"/>
      <c r="D442" s="359"/>
      <c r="E442" s="342"/>
      <c r="F442" s="359"/>
      <c r="G442" s="342"/>
      <c r="H442" s="342"/>
      <c r="I442" s="342"/>
      <c r="J442" s="342"/>
      <c r="K442" s="342"/>
      <c r="L442" s="342"/>
      <c r="M442" s="342"/>
      <c r="N442" s="342"/>
      <c r="O442" s="342"/>
      <c r="P442" s="342"/>
      <c r="Q442" s="342"/>
      <c r="R442" s="342"/>
      <c r="S442" s="342"/>
      <c r="T442" s="342"/>
      <c r="U442" s="342"/>
      <c r="V442" s="342"/>
      <c r="W442" s="342"/>
      <c r="X442" s="342"/>
      <c r="Y442" s="342"/>
      <c r="Z442" s="342"/>
    </row>
    <row r="443" spans="1:26" x14ac:dyDescent="0.2">
      <c r="A443" s="354"/>
      <c r="B443" s="342"/>
      <c r="C443" s="342"/>
      <c r="D443" s="359"/>
      <c r="E443" s="342"/>
      <c r="F443" s="359"/>
      <c r="G443" s="342"/>
      <c r="H443" s="342"/>
      <c r="I443" s="342"/>
      <c r="J443" s="342"/>
      <c r="K443" s="342"/>
      <c r="L443" s="342"/>
      <c r="M443" s="342"/>
      <c r="N443" s="342"/>
      <c r="O443" s="342"/>
      <c r="P443" s="342"/>
      <c r="Q443" s="342"/>
      <c r="R443" s="342"/>
      <c r="S443" s="342"/>
      <c r="T443" s="342"/>
      <c r="U443" s="342"/>
      <c r="V443" s="342"/>
      <c r="W443" s="342"/>
      <c r="X443" s="342"/>
      <c r="Y443" s="342"/>
      <c r="Z443" s="342"/>
    </row>
    <row r="444" spans="1:26" x14ac:dyDescent="0.2">
      <c r="A444" s="354"/>
      <c r="B444" s="342"/>
      <c r="C444" s="342"/>
      <c r="D444" s="359"/>
      <c r="E444" s="342"/>
      <c r="F444" s="359"/>
      <c r="G444" s="342"/>
      <c r="H444" s="342"/>
      <c r="I444" s="342"/>
      <c r="J444" s="342"/>
      <c r="K444" s="342"/>
      <c r="L444" s="342"/>
      <c r="M444" s="342"/>
      <c r="N444" s="342"/>
      <c r="O444" s="342"/>
      <c r="P444" s="342"/>
      <c r="Q444" s="342"/>
      <c r="R444" s="342"/>
      <c r="S444" s="342"/>
      <c r="T444" s="342"/>
      <c r="U444" s="342"/>
      <c r="V444" s="342"/>
      <c r="W444" s="342"/>
      <c r="X444" s="342"/>
      <c r="Y444" s="342"/>
      <c r="Z444" s="342"/>
    </row>
    <row r="445" spans="1:26" x14ac:dyDescent="0.2">
      <c r="A445" s="354"/>
      <c r="B445" s="342"/>
      <c r="C445" s="342"/>
      <c r="D445" s="359"/>
      <c r="E445" s="342"/>
      <c r="F445" s="359"/>
      <c r="G445" s="342"/>
      <c r="H445" s="342"/>
      <c r="I445" s="342"/>
      <c r="J445" s="342"/>
      <c r="K445" s="342"/>
      <c r="L445" s="342"/>
      <c r="M445" s="342"/>
      <c r="N445" s="342"/>
      <c r="O445" s="342"/>
      <c r="P445" s="342"/>
      <c r="Q445" s="342"/>
      <c r="R445" s="342"/>
      <c r="S445" s="342"/>
      <c r="T445" s="342"/>
      <c r="U445" s="342"/>
      <c r="V445" s="342"/>
      <c r="W445" s="342"/>
      <c r="X445" s="342"/>
      <c r="Y445" s="342"/>
      <c r="Z445" s="342"/>
    </row>
    <row r="446" spans="1:26" x14ac:dyDescent="0.2">
      <c r="A446" s="354"/>
      <c r="B446" s="342"/>
      <c r="C446" s="342"/>
      <c r="D446" s="359"/>
      <c r="E446" s="342"/>
      <c r="F446" s="359"/>
      <c r="G446" s="342"/>
      <c r="H446" s="342"/>
      <c r="I446" s="342"/>
      <c r="J446" s="342"/>
      <c r="K446" s="342"/>
      <c r="L446" s="342"/>
      <c r="M446" s="342"/>
      <c r="N446" s="342"/>
      <c r="O446" s="342"/>
      <c r="P446" s="342"/>
      <c r="Q446" s="342"/>
      <c r="R446" s="342"/>
      <c r="S446" s="342"/>
      <c r="T446" s="342"/>
      <c r="U446" s="342"/>
      <c r="V446" s="342"/>
      <c r="W446" s="342"/>
      <c r="X446" s="342"/>
      <c r="Y446" s="342"/>
      <c r="Z446" s="342"/>
    </row>
    <row r="447" spans="1:26" x14ac:dyDescent="0.2">
      <c r="A447" s="354"/>
      <c r="B447" s="342"/>
      <c r="C447" s="342"/>
      <c r="D447" s="359"/>
      <c r="E447" s="342"/>
      <c r="F447" s="359"/>
      <c r="G447" s="342"/>
      <c r="H447" s="342"/>
      <c r="I447" s="342"/>
      <c r="J447" s="342"/>
      <c r="K447" s="342"/>
      <c r="L447" s="342"/>
      <c r="M447" s="342"/>
      <c r="N447" s="342"/>
      <c r="O447" s="342"/>
      <c r="P447" s="342"/>
      <c r="Q447" s="342"/>
      <c r="R447" s="342"/>
      <c r="S447" s="342"/>
      <c r="T447" s="342"/>
      <c r="U447" s="342"/>
      <c r="V447" s="342"/>
      <c r="W447" s="342"/>
      <c r="X447" s="342"/>
      <c r="Y447" s="342"/>
      <c r="Z447" s="342"/>
    </row>
    <row r="448" spans="1:26" x14ac:dyDescent="0.2">
      <c r="A448" s="354"/>
      <c r="B448" s="342"/>
      <c r="C448" s="342"/>
      <c r="D448" s="359"/>
      <c r="E448" s="342"/>
      <c r="F448" s="359"/>
      <c r="G448" s="342"/>
      <c r="H448" s="342"/>
      <c r="I448" s="342"/>
      <c r="J448" s="342"/>
      <c r="K448" s="342"/>
      <c r="L448" s="342"/>
      <c r="M448" s="342"/>
      <c r="N448" s="342"/>
      <c r="O448" s="342"/>
      <c r="P448" s="342"/>
      <c r="Q448" s="342"/>
      <c r="R448" s="342"/>
      <c r="S448" s="342"/>
      <c r="T448" s="342"/>
      <c r="U448" s="342"/>
      <c r="V448" s="342"/>
      <c r="W448" s="342"/>
      <c r="X448" s="342"/>
      <c r="Y448" s="342"/>
      <c r="Z448" s="342"/>
    </row>
    <row r="449" spans="1:26" x14ac:dyDescent="0.2">
      <c r="A449" s="354"/>
      <c r="B449" s="342"/>
      <c r="C449" s="342"/>
      <c r="D449" s="359"/>
      <c r="E449" s="342"/>
      <c r="F449" s="359"/>
      <c r="G449" s="342"/>
      <c r="H449" s="342"/>
      <c r="I449" s="342"/>
      <c r="J449" s="342"/>
      <c r="K449" s="342"/>
      <c r="L449" s="342"/>
      <c r="M449" s="342"/>
      <c r="N449" s="342"/>
      <c r="O449" s="342"/>
      <c r="P449" s="342"/>
      <c r="Q449" s="342"/>
      <c r="R449" s="342"/>
      <c r="S449" s="342"/>
      <c r="T449" s="342"/>
      <c r="U449" s="342"/>
      <c r="V449" s="342"/>
      <c r="W449" s="342"/>
      <c r="X449" s="342"/>
      <c r="Y449" s="342"/>
      <c r="Z449" s="342"/>
    </row>
    <row r="450" spans="1:26" x14ac:dyDescent="0.2">
      <c r="A450" s="354"/>
      <c r="B450" s="342"/>
      <c r="C450" s="342"/>
      <c r="D450" s="359"/>
      <c r="E450" s="342"/>
      <c r="F450" s="359"/>
      <c r="G450" s="342"/>
      <c r="H450" s="342"/>
      <c r="I450" s="342"/>
      <c r="J450" s="342"/>
      <c r="K450" s="342"/>
      <c r="L450" s="342"/>
      <c r="M450" s="342"/>
      <c r="N450" s="342"/>
      <c r="O450" s="342"/>
      <c r="P450" s="342"/>
      <c r="Q450" s="342"/>
      <c r="R450" s="342"/>
      <c r="S450" s="342"/>
      <c r="T450" s="342"/>
      <c r="U450" s="342"/>
      <c r="V450" s="342"/>
      <c r="W450" s="342"/>
      <c r="X450" s="342"/>
      <c r="Y450" s="342"/>
      <c r="Z450" s="342"/>
    </row>
    <row r="451" spans="1:26" x14ac:dyDescent="0.2">
      <c r="A451" s="354"/>
      <c r="B451" s="342"/>
      <c r="C451" s="342"/>
      <c r="D451" s="359"/>
      <c r="E451" s="342"/>
      <c r="F451" s="359"/>
      <c r="G451" s="342"/>
      <c r="H451" s="342"/>
      <c r="I451" s="342"/>
      <c r="J451" s="342"/>
      <c r="K451" s="342"/>
      <c r="L451" s="342"/>
      <c r="M451" s="342"/>
      <c r="N451" s="342"/>
      <c r="O451" s="342"/>
      <c r="P451" s="342"/>
      <c r="Q451" s="342"/>
      <c r="R451" s="342"/>
      <c r="S451" s="342"/>
      <c r="T451" s="342"/>
      <c r="U451" s="342"/>
      <c r="V451" s="342"/>
      <c r="W451" s="342"/>
      <c r="X451" s="342"/>
      <c r="Y451" s="342"/>
      <c r="Z451" s="342"/>
    </row>
    <row r="452" spans="1:26" x14ac:dyDescent="0.2">
      <c r="A452" s="354"/>
      <c r="B452" s="342"/>
      <c r="C452" s="342"/>
      <c r="D452" s="359"/>
      <c r="E452" s="342"/>
      <c r="F452" s="359"/>
      <c r="G452" s="342"/>
      <c r="H452" s="342"/>
      <c r="I452" s="342"/>
      <c r="J452" s="342"/>
      <c r="K452" s="342"/>
      <c r="L452" s="342"/>
      <c r="M452" s="342"/>
      <c r="N452" s="342"/>
      <c r="O452" s="342"/>
      <c r="P452" s="342"/>
      <c r="Q452" s="342"/>
      <c r="R452" s="342"/>
      <c r="S452" s="342"/>
      <c r="T452" s="342"/>
      <c r="U452" s="342"/>
      <c r="V452" s="342"/>
      <c r="W452" s="342"/>
      <c r="X452" s="342"/>
      <c r="Y452" s="342"/>
      <c r="Z452" s="342"/>
    </row>
    <row r="453" spans="1:26" x14ac:dyDescent="0.2">
      <c r="A453" s="354"/>
      <c r="B453" s="342"/>
      <c r="C453" s="342"/>
      <c r="D453" s="359"/>
      <c r="E453" s="342"/>
      <c r="F453" s="359"/>
      <c r="G453" s="342"/>
      <c r="H453" s="342"/>
      <c r="I453" s="342"/>
      <c r="J453" s="342"/>
      <c r="K453" s="342"/>
      <c r="L453" s="342"/>
      <c r="M453" s="342"/>
      <c r="N453" s="342"/>
      <c r="O453" s="342"/>
      <c r="P453" s="342"/>
      <c r="Q453" s="342"/>
      <c r="R453" s="342"/>
      <c r="S453" s="342"/>
      <c r="T453" s="342"/>
      <c r="U453" s="342"/>
      <c r="V453" s="342"/>
      <c r="W453" s="342"/>
      <c r="X453" s="342"/>
      <c r="Y453" s="342"/>
      <c r="Z453" s="342"/>
    </row>
    <row r="454" spans="1:26" x14ac:dyDescent="0.2">
      <c r="A454" s="354"/>
      <c r="B454" s="342"/>
      <c r="C454" s="342"/>
      <c r="D454" s="359"/>
      <c r="E454" s="342"/>
      <c r="F454" s="359"/>
      <c r="G454" s="342"/>
      <c r="H454" s="342"/>
      <c r="I454" s="342"/>
      <c r="J454" s="342"/>
      <c r="K454" s="342"/>
      <c r="L454" s="342"/>
      <c r="M454" s="342"/>
      <c r="N454" s="342"/>
      <c r="O454" s="342"/>
      <c r="P454" s="342"/>
      <c r="Q454" s="342"/>
      <c r="R454" s="342"/>
      <c r="S454" s="342"/>
      <c r="T454" s="342"/>
      <c r="U454" s="342"/>
      <c r="V454" s="342"/>
      <c r="W454" s="342"/>
      <c r="X454" s="342"/>
      <c r="Y454" s="342"/>
      <c r="Z454" s="342"/>
    </row>
    <row r="455" spans="1:26" x14ac:dyDescent="0.2">
      <c r="A455" s="354"/>
      <c r="B455" s="342"/>
      <c r="C455" s="342"/>
      <c r="D455" s="359"/>
      <c r="E455" s="342"/>
      <c r="F455" s="359"/>
      <c r="G455" s="342"/>
      <c r="H455" s="342"/>
      <c r="I455" s="342"/>
      <c r="J455" s="342"/>
      <c r="K455" s="342"/>
      <c r="L455" s="342"/>
      <c r="M455" s="342"/>
      <c r="N455" s="342"/>
      <c r="O455" s="342"/>
      <c r="P455" s="342"/>
      <c r="Q455" s="342"/>
      <c r="R455" s="342"/>
      <c r="S455" s="342"/>
      <c r="T455" s="342"/>
      <c r="U455" s="342"/>
      <c r="V455" s="342"/>
      <c r="W455" s="342"/>
      <c r="X455" s="342"/>
      <c r="Y455" s="342"/>
      <c r="Z455" s="342"/>
    </row>
    <row r="456" spans="1:26" x14ac:dyDescent="0.2">
      <c r="A456" s="354"/>
      <c r="B456" s="342"/>
      <c r="C456" s="342"/>
      <c r="D456" s="359"/>
      <c r="E456" s="342"/>
      <c r="F456" s="359"/>
      <c r="G456" s="342"/>
      <c r="H456" s="342"/>
      <c r="I456" s="342"/>
      <c r="J456" s="342"/>
      <c r="K456" s="342"/>
      <c r="L456" s="342"/>
      <c r="M456" s="342"/>
      <c r="N456" s="342"/>
      <c r="O456" s="342"/>
      <c r="P456" s="342"/>
      <c r="Q456" s="342"/>
      <c r="R456" s="342"/>
      <c r="S456" s="342"/>
      <c r="T456" s="342"/>
      <c r="U456" s="342"/>
      <c r="V456" s="342"/>
      <c r="W456" s="342"/>
      <c r="X456" s="342"/>
      <c r="Y456" s="342"/>
      <c r="Z456" s="342"/>
    </row>
    <row r="457" spans="1:26" x14ac:dyDescent="0.2">
      <c r="A457" s="354"/>
      <c r="B457" s="342"/>
      <c r="C457" s="342"/>
      <c r="D457" s="359"/>
      <c r="E457" s="342"/>
      <c r="F457" s="359"/>
      <c r="G457" s="342"/>
      <c r="H457" s="342"/>
      <c r="I457" s="342"/>
      <c r="J457" s="342"/>
      <c r="K457" s="342"/>
      <c r="L457" s="342"/>
      <c r="M457" s="342"/>
      <c r="N457" s="342"/>
      <c r="O457" s="342"/>
      <c r="P457" s="342"/>
      <c r="Q457" s="342"/>
      <c r="R457" s="342"/>
      <c r="S457" s="342"/>
      <c r="T457" s="342"/>
      <c r="U457" s="342"/>
      <c r="V457" s="342"/>
      <c r="W457" s="342"/>
      <c r="X457" s="342"/>
      <c r="Y457" s="342"/>
      <c r="Z457" s="342"/>
    </row>
    <row r="458" spans="1:26" x14ac:dyDescent="0.2">
      <c r="A458" s="354"/>
      <c r="B458" s="342"/>
      <c r="C458" s="342"/>
      <c r="D458" s="359"/>
      <c r="E458" s="342"/>
      <c r="F458" s="359"/>
      <c r="G458" s="342"/>
      <c r="H458" s="342"/>
      <c r="I458" s="342"/>
      <c r="J458" s="342"/>
      <c r="K458" s="342"/>
      <c r="L458" s="342"/>
      <c r="M458" s="342"/>
      <c r="N458" s="342"/>
      <c r="O458" s="342"/>
      <c r="P458" s="342"/>
      <c r="Q458" s="342"/>
      <c r="R458" s="342"/>
      <c r="S458" s="342"/>
      <c r="T458" s="342"/>
      <c r="U458" s="342"/>
      <c r="V458" s="342"/>
      <c r="W458" s="342"/>
      <c r="X458" s="342"/>
      <c r="Y458" s="342"/>
      <c r="Z458" s="342"/>
    </row>
    <row r="459" spans="1:26" x14ac:dyDescent="0.2">
      <c r="A459" s="354"/>
      <c r="B459" s="342"/>
      <c r="C459" s="342"/>
      <c r="D459" s="359"/>
      <c r="E459" s="342"/>
      <c r="F459" s="359"/>
      <c r="G459" s="342"/>
      <c r="H459" s="342"/>
      <c r="I459" s="342"/>
      <c r="J459" s="342"/>
      <c r="K459" s="342"/>
      <c r="L459" s="342"/>
      <c r="M459" s="342"/>
      <c r="N459" s="342"/>
      <c r="O459" s="342"/>
      <c r="P459" s="342"/>
      <c r="Q459" s="342"/>
      <c r="R459" s="342"/>
      <c r="S459" s="342"/>
      <c r="T459" s="342"/>
      <c r="U459" s="342"/>
      <c r="V459" s="342"/>
      <c r="W459" s="342"/>
      <c r="X459" s="342"/>
      <c r="Y459" s="342"/>
      <c r="Z459" s="342"/>
    </row>
    <row r="460" spans="1:26" x14ac:dyDescent="0.2">
      <c r="A460" s="354"/>
      <c r="B460" s="342"/>
      <c r="C460" s="342"/>
      <c r="D460" s="359"/>
      <c r="E460" s="342"/>
      <c r="F460" s="359"/>
      <c r="G460" s="342"/>
      <c r="H460" s="342"/>
      <c r="I460" s="342"/>
      <c r="J460" s="342"/>
      <c r="K460" s="342"/>
      <c r="L460" s="342"/>
      <c r="M460" s="342"/>
      <c r="N460" s="342"/>
      <c r="O460" s="342"/>
      <c r="P460" s="342"/>
      <c r="Q460" s="342"/>
      <c r="R460" s="342"/>
      <c r="S460" s="342"/>
      <c r="T460" s="342"/>
      <c r="U460" s="342"/>
      <c r="V460" s="342"/>
      <c r="W460" s="342"/>
      <c r="X460" s="342"/>
      <c r="Y460" s="342"/>
      <c r="Z460" s="342"/>
    </row>
    <row r="461" spans="1:26" x14ac:dyDescent="0.2">
      <c r="A461" s="354"/>
      <c r="B461" s="342"/>
      <c r="C461" s="342"/>
      <c r="D461" s="359"/>
      <c r="E461" s="342"/>
      <c r="F461" s="359"/>
      <c r="G461" s="342"/>
      <c r="H461" s="342"/>
      <c r="I461" s="342"/>
      <c r="J461" s="342"/>
      <c r="K461" s="342"/>
      <c r="L461" s="342"/>
      <c r="M461" s="342"/>
      <c r="N461" s="342"/>
      <c r="O461" s="342"/>
      <c r="P461" s="342"/>
      <c r="Q461" s="342"/>
      <c r="R461" s="342"/>
      <c r="S461" s="342"/>
      <c r="T461" s="342"/>
      <c r="U461" s="342"/>
      <c r="V461" s="342"/>
      <c r="W461" s="342"/>
      <c r="X461" s="342"/>
      <c r="Y461" s="342"/>
      <c r="Z461" s="342"/>
    </row>
    <row r="462" spans="1:26" x14ac:dyDescent="0.2">
      <c r="A462" s="354"/>
      <c r="B462" s="342"/>
      <c r="C462" s="342"/>
      <c r="D462" s="359"/>
      <c r="E462" s="342"/>
      <c r="F462" s="359"/>
      <c r="G462" s="342"/>
      <c r="H462" s="342"/>
      <c r="I462" s="342"/>
      <c r="J462" s="342"/>
      <c r="K462" s="342"/>
      <c r="L462" s="342"/>
      <c r="M462" s="342"/>
      <c r="N462" s="342"/>
      <c r="O462" s="342"/>
      <c r="P462" s="342"/>
      <c r="Q462" s="342"/>
      <c r="R462" s="342"/>
      <c r="S462" s="342"/>
      <c r="T462" s="342"/>
      <c r="U462" s="342"/>
      <c r="V462" s="342"/>
      <c r="W462" s="342"/>
      <c r="X462" s="342"/>
      <c r="Y462" s="342"/>
      <c r="Z462" s="342"/>
    </row>
    <row r="463" spans="1:26" x14ac:dyDescent="0.2">
      <c r="A463" s="354"/>
      <c r="B463" s="342"/>
      <c r="C463" s="342"/>
      <c r="D463" s="359"/>
      <c r="E463" s="342"/>
      <c r="F463" s="359"/>
      <c r="G463" s="342"/>
      <c r="H463" s="342"/>
      <c r="I463" s="342"/>
      <c r="J463" s="342"/>
      <c r="K463" s="342"/>
      <c r="L463" s="342"/>
      <c r="M463" s="342"/>
      <c r="N463" s="342"/>
      <c r="O463" s="342"/>
      <c r="P463" s="342"/>
      <c r="Q463" s="342"/>
      <c r="R463" s="342"/>
      <c r="S463" s="342"/>
      <c r="T463" s="342"/>
      <c r="U463" s="342"/>
      <c r="V463" s="342"/>
      <c r="W463" s="342"/>
      <c r="X463" s="342"/>
      <c r="Y463" s="342"/>
      <c r="Z463" s="342"/>
    </row>
    <row r="464" spans="1:26" x14ac:dyDescent="0.2">
      <c r="A464" s="354"/>
      <c r="B464" s="342"/>
      <c r="C464" s="342"/>
      <c r="D464" s="359"/>
      <c r="E464" s="342"/>
      <c r="F464" s="359"/>
      <c r="G464" s="342"/>
      <c r="H464" s="342"/>
      <c r="I464" s="342"/>
      <c r="J464" s="342"/>
      <c r="K464" s="342"/>
      <c r="L464" s="342"/>
      <c r="M464" s="342"/>
      <c r="N464" s="342"/>
      <c r="O464" s="342"/>
      <c r="P464" s="342"/>
      <c r="Q464" s="342"/>
      <c r="R464" s="342"/>
      <c r="S464" s="342"/>
      <c r="T464" s="342"/>
      <c r="U464" s="342"/>
      <c r="V464" s="342"/>
      <c r="W464" s="342"/>
      <c r="X464" s="342"/>
      <c r="Y464" s="342"/>
      <c r="Z464" s="342"/>
    </row>
    <row r="465" spans="1:26" x14ac:dyDescent="0.2">
      <c r="A465" s="354"/>
      <c r="B465" s="342"/>
      <c r="C465" s="342"/>
      <c r="D465" s="359"/>
      <c r="E465" s="342"/>
      <c r="F465" s="359"/>
      <c r="G465" s="342"/>
      <c r="H465" s="342"/>
      <c r="I465" s="342"/>
      <c r="J465" s="342"/>
      <c r="K465" s="342"/>
      <c r="L465" s="342"/>
      <c r="M465" s="342"/>
      <c r="N465" s="342"/>
      <c r="O465" s="342"/>
      <c r="P465" s="342"/>
      <c r="Q465" s="342"/>
      <c r="R465" s="342"/>
      <c r="S465" s="342"/>
      <c r="T465" s="342"/>
      <c r="U465" s="342"/>
      <c r="V465" s="342"/>
      <c r="W465" s="342"/>
      <c r="X465" s="342"/>
      <c r="Y465" s="342"/>
      <c r="Z465" s="342"/>
    </row>
    <row r="466" spans="1:26" x14ac:dyDescent="0.2">
      <c r="A466" s="354"/>
      <c r="B466" s="342"/>
      <c r="C466" s="342"/>
      <c r="D466" s="359"/>
      <c r="E466" s="342"/>
      <c r="F466" s="359"/>
      <c r="G466" s="342"/>
      <c r="H466" s="342"/>
      <c r="I466" s="342"/>
      <c r="J466" s="342"/>
      <c r="K466" s="342"/>
      <c r="L466" s="342"/>
      <c r="M466" s="342"/>
      <c r="N466" s="342"/>
      <c r="O466" s="342"/>
      <c r="P466" s="342"/>
      <c r="Q466" s="342"/>
      <c r="R466" s="342"/>
      <c r="S466" s="342"/>
      <c r="T466" s="342"/>
      <c r="U466" s="342"/>
      <c r="V466" s="342"/>
      <c r="W466" s="342"/>
      <c r="X466" s="342"/>
      <c r="Y466" s="342"/>
      <c r="Z466" s="342"/>
    </row>
    <row r="467" spans="1:26" x14ac:dyDescent="0.2">
      <c r="A467" s="354"/>
      <c r="B467" s="342"/>
      <c r="C467" s="342"/>
      <c r="D467" s="359"/>
      <c r="E467" s="342"/>
      <c r="F467" s="359"/>
      <c r="G467" s="342"/>
      <c r="H467" s="342"/>
      <c r="I467" s="342"/>
      <c r="J467" s="342"/>
      <c r="K467" s="342"/>
      <c r="L467" s="342"/>
      <c r="M467" s="342"/>
      <c r="N467" s="342"/>
      <c r="O467" s="342"/>
      <c r="P467" s="342"/>
      <c r="Q467" s="342"/>
      <c r="R467" s="342"/>
      <c r="S467" s="342"/>
      <c r="T467" s="342"/>
      <c r="U467" s="342"/>
      <c r="V467" s="342"/>
      <c r="W467" s="342"/>
      <c r="X467" s="342"/>
      <c r="Y467" s="342"/>
      <c r="Z467" s="342"/>
    </row>
    <row r="468" spans="1:26" x14ac:dyDescent="0.2">
      <c r="A468" s="354"/>
      <c r="B468" s="342"/>
      <c r="C468" s="342"/>
      <c r="D468" s="359"/>
      <c r="E468" s="342"/>
      <c r="F468" s="359"/>
      <c r="G468" s="342"/>
      <c r="H468" s="342"/>
      <c r="I468" s="342"/>
      <c r="J468" s="342"/>
      <c r="K468" s="342"/>
      <c r="L468" s="342"/>
      <c r="M468" s="342"/>
      <c r="N468" s="342"/>
      <c r="O468" s="342"/>
      <c r="P468" s="342"/>
      <c r="Q468" s="342"/>
      <c r="R468" s="342"/>
      <c r="S468" s="342"/>
      <c r="T468" s="342"/>
      <c r="U468" s="342"/>
      <c r="V468" s="342"/>
      <c r="W468" s="342"/>
      <c r="X468" s="342"/>
      <c r="Y468" s="342"/>
      <c r="Z468" s="342"/>
    </row>
    <row r="469" spans="1:26" x14ac:dyDescent="0.2">
      <c r="A469" s="354"/>
      <c r="B469" s="342"/>
      <c r="C469" s="342"/>
      <c r="D469" s="359"/>
      <c r="E469" s="342"/>
      <c r="F469" s="359"/>
      <c r="G469" s="342"/>
      <c r="H469" s="342"/>
      <c r="I469" s="342"/>
      <c r="J469" s="342"/>
      <c r="K469" s="342"/>
      <c r="L469" s="342"/>
      <c r="M469" s="342"/>
      <c r="N469" s="342"/>
      <c r="O469" s="342"/>
      <c r="P469" s="342"/>
      <c r="Q469" s="342"/>
      <c r="R469" s="342"/>
      <c r="S469" s="342"/>
      <c r="T469" s="342"/>
      <c r="U469" s="342"/>
      <c r="V469" s="342"/>
      <c r="W469" s="342"/>
      <c r="X469" s="342"/>
      <c r="Y469" s="342"/>
      <c r="Z469" s="342"/>
    </row>
    <row r="470" spans="1:26" x14ac:dyDescent="0.2">
      <c r="A470" s="354"/>
      <c r="B470" s="342"/>
      <c r="C470" s="342"/>
      <c r="D470" s="359"/>
      <c r="E470" s="342"/>
      <c r="F470" s="359"/>
      <c r="G470" s="342"/>
      <c r="H470" s="342"/>
      <c r="I470" s="342"/>
      <c r="J470" s="342"/>
      <c r="K470" s="342"/>
      <c r="L470" s="342"/>
      <c r="M470" s="342"/>
      <c r="N470" s="342"/>
      <c r="O470" s="342"/>
      <c r="P470" s="342"/>
      <c r="Q470" s="342"/>
      <c r="R470" s="342"/>
      <c r="S470" s="342"/>
      <c r="T470" s="342"/>
      <c r="U470" s="342"/>
      <c r="V470" s="342"/>
      <c r="W470" s="342"/>
      <c r="X470" s="342"/>
      <c r="Y470" s="342"/>
      <c r="Z470" s="342"/>
    </row>
    <row r="471" spans="1:26" x14ac:dyDescent="0.2">
      <c r="A471" s="354"/>
      <c r="B471" s="342"/>
      <c r="C471" s="342"/>
      <c r="D471" s="359"/>
      <c r="E471" s="342"/>
      <c r="F471" s="359"/>
      <c r="G471" s="342"/>
      <c r="H471" s="342"/>
      <c r="I471" s="342"/>
      <c r="J471" s="342"/>
      <c r="K471" s="342"/>
      <c r="L471" s="342"/>
      <c r="M471" s="342"/>
      <c r="N471" s="342"/>
      <c r="O471" s="342"/>
      <c r="P471" s="342"/>
      <c r="Q471" s="342"/>
      <c r="R471" s="342"/>
      <c r="S471" s="342"/>
      <c r="T471" s="342"/>
      <c r="U471" s="342"/>
      <c r="V471" s="342"/>
      <c r="W471" s="342"/>
      <c r="X471" s="342"/>
      <c r="Y471" s="342"/>
      <c r="Z471" s="342"/>
    </row>
    <row r="472" spans="1:26" x14ac:dyDescent="0.2">
      <c r="A472" s="354"/>
      <c r="B472" s="342"/>
      <c r="C472" s="342"/>
      <c r="D472" s="359"/>
      <c r="E472" s="342"/>
      <c r="F472" s="359"/>
      <c r="G472" s="342"/>
      <c r="H472" s="342"/>
      <c r="I472" s="342"/>
      <c r="J472" s="342"/>
      <c r="K472" s="342"/>
      <c r="L472" s="342"/>
      <c r="M472" s="342"/>
      <c r="N472" s="342"/>
      <c r="O472" s="342"/>
      <c r="P472" s="342"/>
      <c r="Q472" s="342"/>
      <c r="R472" s="342"/>
      <c r="S472" s="342"/>
      <c r="T472" s="342"/>
      <c r="U472" s="342"/>
      <c r="V472" s="342"/>
      <c r="W472" s="342"/>
      <c r="X472" s="342"/>
      <c r="Y472" s="342"/>
      <c r="Z472" s="342"/>
    </row>
    <row r="473" spans="1:26" x14ac:dyDescent="0.2">
      <c r="A473" s="354"/>
      <c r="B473" s="342"/>
      <c r="C473" s="342"/>
      <c r="D473" s="359"/>
      <c r="E473" s="342"/>
      <c r="F473" s="359"/>
      <c r="G473" s="342"/>
      <c r="H473" s="342"/>
      <c r="I473" s="342"/>
      <c r="J473" s="342"/>
      <c r="K473" s="342"/>
      <c r="L473" s="342"/>
      <c r="M473" s="342"/>
      <c r="N473" s="342"/>
      <c r="O473" s="342"/>
      <c r="P473" s="342"/>
      <c r="Q473" s="342"/>
      <c r="R473" s="342"/>
      <c r="S473" s="342"/>
      <c r="T473" s="342"/>
      <c r="U473" s="342"/>
      <c r="V473" s="342"/>
      <c r="W473" s="342"/>
      <c r="X473" s="342"/>
      <c r="Y473" s="342"/>
      <c r="Z473" s="342"/>
    </row>
    <row r="474" spans="1:26" x14ac:dyDescent="0.2">
      <c r="A474" s="354"/>
      <c r="B474" s="342"/>
      <c r="C474" s="342"/>
      <c r="D474" s="359"/>
      <c r="E474" s="342"/>
      <c r="F474" s="359"/>
      <c r="G474" s="342"/>
      <c r="H474" s="342"/>
      <c r="I474" s="342"/>
      <c r="J474" s="342"/>
      <c r="K474" s="342"/>
      <c r="L474" s="342"/>
      <c r="M474" s="342"/>
      <c r="N474" s="342"/>
      <c r="O474" s="342"/>
      <c r="P474" s="342"/>
      <c r="Q474" s="342"/>
      <c r="R474" s="342"/>
      <c r="S474" s="342"/>
      <c r="T474" s="342"/>
      <c r="U474" s="342"/>
      <c r="V474" s="342"/>
      <c r="W474" s="342"/>
      <c r="X474" s="342"/>
      <c r="Y474" s="342"/>
      <c r="Z474" s="342"/>
    </row>
    <row r="475" spans="1:26" x14ac:dyDescent="0.2">
      <c r="A475" s="354"/>
      <c r="B475" s="342"/>
      <c r="C475" s="342"/>
      <c r="D475" s="359"/>
      <c r="E475" s="342"/>
      <c r="F475" s="359"/>
      <c r="G475" s="342"/>
      <c r="H475" s="342"/>
      <c r="I475" s="342"/>
      <c r="J475" s="342"/>
      <c r="K475" s="342"/>
      <c r="L475" s="342"/>
      <c r="M475" s="342"/>
      <c r="N475" s="342"/>
      <c r="O475" s="342"/>
      <c r="P475" s="342"/>
      <c r="Q475" s="342"/>
      <c r="R475" s="342"/>
      <c r="S475" s="342"/>
      <c r="T475" s="342"/>
      <c r="U475" s="342"/>
      <c r="V475" s="342"/>
      <c r="W475" s="342"/>
      <c r="X475" s="342"/>
      <c r="Y475" s="342"/>
      <c r="Z475" s="342"/>
    </row>
    <row r="476" spans="1:26" x14ac:dyDescent="0.2">
      <c r="A476" s="354"/>
      <c r="B476" s="342"/>
      <c r="C476" s="342"/>
      <c r="D476" s="359"/>
      <c r="E476" s="342"/>
      <c r="F476" s="359"/>
      <c r="G476" s="342"/>
      <c r="H476" s="342"/>
      <c r="I476" s="342"/>
      <c r="J476" s="342"/>
      <c r="K476" s="342"/>
      <c r="L476" s="342"/>
      <c r="M476" s="342"/>
      <c r="N476" s="342"/>
      <c r="O476" s="342"/>
      <c r="P476" s="342"/>
      <c r="Q476" s="342"/>
      <c r="R476" s="342"/>
      <c r="S476" s="342"/>
      <c r="T476" s="342"/>
      <c r="U476" s="342"/>
      <c r="V476" s="342"/>
      <c r="W476" s="342"/>
      <c r="X476" s="342"/>
      <c r="Y476" s="342"/>
      <c r="Z476" s="342"/>
    </row>
    <row r="477" spans="1:26" x14ac:dyDescent="0.2">
      <c r="A477" s="354"/>
      <c r="B477" s="342"/>
      <c r="C477" s="342"/>
      <c r="D477" s="359"/>
      <c r="E477" s="342"/>
      <c r="F477" s="359"/>
      <c r="G477" s="342"/>
      <c r="H477" s="342"/>
      <c r="I477" s="342"/>
      <c r="J477" s="342"/>
      <c r="K477" s="342"/>
      <c r="L477" s="342"/>
      <c r="M477" s="342"/>
      <c r="N477" s="342"/>
      <c r="O477" s="342"/>
      <c r="P477" s="342"/>
      <c r="Q477" s="342"/>
      <c r="R477" s="342"/>
      <c r="S477" s="342"/>
      <c r="T477" s="342"/>
      <c r="U477" s="342"/>
      <c r="V477" s="342"/>
      <c r="W477" s="342"/>
      <c r="X477" s="342"/>
      <c r="Y477" s="342"/>
      <c r="Z477" s="342"/>
    </row>
    <row r="478" spans="1:26" x14ac:dyDescent="0.2">
      <c r="A478" s="354"/>
      <c r="B478" s="342"/>
      <c r="C478" s="342"/>
      <c r="D478" s="359"/>
      <c r="E478" s="342"/>
      <c r="F478" s="359"/>
      <c r="G478" s="342"/>
      <c r="H478" s="342"/>
      <c r="I478" s="342"/>
      <c r="J478" s="342"/>
      <c r="K478" s="342"/>
      <c r="L478" s="342"/>
      <c r="M478" s="342"/>
      <c r="N478" s="342"/>
      <c r="O478" s="342"/>
      <c r="P478" s="342"/>
      <c r="Q478" s="342"/>
      <c r="R478" s="342"/>
      <c r="S478" s="342"/>
      <c r="T478" s="342"/>
      <c r="U478" s="342"/>
      <c r="V478" s="342"/>
      <c r="W478" s="342"/>
      <c r="X478" s="342"/>
      <c r="Y478" s="342"/>
      <c r="Z478" s="342"/>
    </row>
    <row r="479" spans="1:26" x14ac:dyDescent="0.2">
      <c r="A479" s="354"/>
      <c r="B479" s="342"/>
      <c r="C479" s="342"/>
      <c r="D479" s="359"/>
      <c r="E479" s="342"/>
      <c r="F479" s="359"/>
      <c r="G479" s="342"/>
      <c r="H479" s="342"/>
      <c r="I479" s="342"/>
      <c r="J479" s="342"/>
      <c r="K479" s="342"/>
      <c r="L479" s="342"/>
      <c r="M479" s="342"/>
      <c r="N479" s="342"/>
      <c r="O479" s="342"/>
      <c r="P479" s="342"/>
      <c r="Q479" s="342"/>
      <c r="R479" s="342"/>
      <c r="S479" s="342"/>
      <c r="T479" s="342"/>
      <c r="U479" s="342"/>
      <c r="V479" s="342"/>
      <c r="W479" s="342"/>
      <c r="X479" s="342"/>
      <c r="Y479" s="342"/>
      <c r="Z479" s="342"/>
    </row>
    <row r="480" spans="1:26" x14ac:dyDescent="0.2">
      <c r="A480" s="354"/>
      <c r="B480" s="342"/>
      <c r="C480" s="342"/>
      <c r="D480" s="359"/>
      <c r="E480" s="342"/>
      <c r="F480" s="359"/>
      <c r="G480" s="342"/>
      <c r="H480" s="342"/>
      <c r="I480" s="342"/>
      <c r="J480" s="342"/>
      <c r="K480" s="342"/>
      <c r="L480" s="342"/>
      <c r="M480" s="342"/>
      <c r="N480" s="342"/>
      <c r="O480" s="342"/>
      <c r="P480" s="342"/>
      <c r="Q480" s="342"/>
      <c r="R480" s="342"/>
      <c r="S480" s="342"/>
      <c r="T480" s="342"/>
      <c r="U480" s="342"/>
      <c r="V480" s="342"/>
      <c r="W480" s="342"/>
      <c r="X480" s="342"/>
      <c r="Y480" s="342"/>
      <c r="Z480" s="342"/>
    </row>
    <row r="481" spans="1:26" x14ac:dyDescent="0.2">
      <c r="A481" s="354"/>
      <c r="B481" s="342"/>
      <c r="C481" s="342"/>
      <c r="D481" s="359"/>
      <c r="E481" s="342"/>
      <c r="F481" s="359"/>
      <c r="G481" s="342"/>
      <c r="H481" s="342"/>
      <c r="I481" s="342"/>
      <c r="J481" s="342"/>
      <c r="K481" s="342"/>
      <c r="L481" s="342"/>
      <c r="M481" s="342"/>
      <c r="N481" s="342"/>
      <c r="O481" s="342"/>
      <c r="P481" s="342"/>
      <c r="Q481" s="342"/>
      <c r="R481" s="342"/>
      <c r="S481" s="342"/>
      <c r="T481" s="342"/>
      <c r="U481" s="342"/>
      <c r="V481" s="342"/>
      <c r="W481" s="342"/>
      <c r="X481" s="342"/>
      <c r="Y481" s="342"/>
      <c r="Z481" s="342"/>
    </row>
    <row r="482" spans="1:26" x14ac:dyDescent="0.2">
      <c r="A482" s="354"/>
      <c r="B482" s="342"/>
      <c r="C482" s="342"/>
      <c r="D482" s="359"/>
      <c r="E482" s="342"/>
      <c r="F482" s="359"/>
      <c r="G482" s="342"/>
      <c r="H482" s="342"/>
      <c r="I482" s="342"/>
      <c r="J482" s="342"/>
      <c r="K482" s="342"/>
      <c r="L482" s="342"/>
      <c r="M482" s="342"/>
      <c r="N482" s="342"/>
      <c r="O482" s="342"/>
      <c r="P482" s="342"/>
      <c r="Q482" s="342"/>
      <c r="R482" s="342"/>
      <c r="S482" s="342"/>
      <c r="T482" s="342"/>
      <c r="U482" s="342"/>
      <c r="V482" s="342"/>
      <c r="W482" s="342"/>
      <c r="X482" s="342"/>
      <c r="Y482" s="342"/>
      <c r="Z482" s="342"/>
    </row>
    <row r="483" spans="1:26" x14ac:dyDescent="0.2">
      <c r="A483" s="354"/>
      <c r="B483" s="342"/>
      <c r="C483" s="342"/>
      <c r="D483" s="359"/>
      <c r="E483" s="342"/>
      <c r="F483" s="359"/>
      <c r="G483" s="342"/>
      <c r="H483" s="342"/>
      <c r="I483" s="342"/>
      <c r="J483" s="342"/>
      <c r="K483" s="342"/>
      <c r="L483" s="342"/>
      <c r="M483" s="342"/>
      <c r="N483" s="342"/>
      <c r="O483" s="342"/>
      <c r="P483" s="342"/>
      <c r="Q483" s="342"/>
      <c r="R483" s="342"/>
      <c r="S483" s="342"/>
      <c r="T483" s="342"/>
      <c r="U483" s="342"/>
      <c r="V483" s="342"/>
      <c r="W483" s="342"/>
      <c r="X483" s="342"/>
      <c r="Y483" s="342"/>
      <c r="Z483" s="342"/>
    </row>
    <row r="484" spans="1:26" x14ac:dyDescent="0.2">
      <c r="A484" s="354"/>
      <c r="B484" s="342"/>
      <c r="C484" s="342"/>
      <c r="D484" s="359"/>
      <c r="E484" s="342"/>
      <c r="F484" s="359"/>
      <c r="G484" s="342"/>
      <c r="H484" s="342"/>
      <c r="I484" s="342"/>
      <c r="J484" s="342"/>
      <c r="K484" s="342"/>
      <c r="L484" s="342"/>
      <c r="M484" s="342"/>
      <c r="N484" s="342"/>
      <c r="O484" s="342"/>
      <c r="P484" s="342"/>
      <c r="Q484" s="342"/>
      <c r="R484" s="342"/>
      <c r="S484" s="342"/>
      <c r="T484" s="342"/>
      <c r="U484" s="342"/>
      <c r="V484" s="342"/>
      <c r="W484" s="342"/>
      <c r="X484" s="342"/>
      <c r="Y484" s="342"/>
      <c r="Z484" s="342"/>
    </row>
    <row r="485" spans="1:26" x14ac:dyDescent="0.2">
      <c r="A485" s="354"/>
      <c r="B485" s="342"/>
      <c r="C485" s="342"/>
      <c r="D485" s="359"/>
      <c r="E485" s="342"/>
      <c r="F485" s="359"/>
      <c r="G485" s="342"/>
      <c r="H485" s="342"/>
      <c r="I485" s="342"/>
      <c r="J485" s="342"/>
      <c r="K485" s="342"/>
      <c r="L485" s="342"/>
      <c r="M485" s="342"/>
      <c r="N485" s="342"/>
      <c r="O485" s="342"/>
      <c r="P485" s="342"/>
      <c r="Q485" s="342"/>
      <c r="R485" s="342"/>
      <c r="S485" s="342"/>
      <c r="T485" s="342"/>
      <c r="U485" s="342"/>
      <c r="V485" s="342"/>
      <c r="W485" s="342"/>
      <c r="X485" s="342"/>
      <c r="Y485" s="342"/>
      <c r="Z485" s="342"/>
    </row>
    <row r="486" spans="1:26" x14ac:dyDescent="0.2">
      <c r="A486" s="354"/>
      <c r="B486" s="342"/>
      <c r="C486" s="342"/>
      <c r="D486" s="359"/>
      <c r="E486" s="342"/>
      <c r="F486" s="359"/>
      <c r="G486" s="342"/>
      <c r="H486" s="342"/>
      <c r="I486" s="342"/>
      <c r="J486" s="342"/>
      <c r="K486" s="342"/>
      <c r="L486" s="342"/>
      <c r="M486" s="342"/>
      <c r="N486" s="342"/>
      <c r="O486" s="342"/>
      <c r="P486" s="342"/>
      <c r="Q486" s="342"/>
      <c r="R486" s="342"/>
      <c r="S486" s="342"/>
      <c r="T486" s="342"/>
      <c r="U486" s="342"/>
      <c r="V486" s="342"/>
      <c r="W486" s="342"/>
      <c r="X486" s="342"/>
      <c r="Y486" s="342"/>
      <c r="Z486" s="342"/>
    </row>
    <row r="487" spans="1:26" x14ac:dyDescent="0.2">
      <c r="A487" s="354"/>
      <c r="B487" s="342"/>
      <c r="C487" s="342"/>
      <c r="D487" s="359"/>
      <c r="E487" s="342"/>
      <c r="F487" s="359"/>
      <c r="G487" s="342"/>
      <c r="H487" s="342"/>
      <c r="I487" s="342"/>
      <c r="J487" s="342"/>
      <c r="K487" s="342"/>
      <c r="L487" s="342"/>
      <c r="M487" s="342"/>
      <c r="N487" s="342"/>
      <c r="O487" s="342"/>
      <c r="P487" s="342"/>
      <c r="Q487" s="342"/>
      <c r="R487" s="342"/>
      <c r="S487" s="342"/>
      <c r="T487" s="342"/>
      <c r="U487" s="342"/>
      <c r="V487" s="342"/>
      <c r="W487" s="342"/>
      <c r="X487" s="342"/>
      <c r="Y487" s="342"/>
      <c r="Z487" s="342"/>
    </row>
    <row r="488" spans="1:26" x14ac:dyDescent="0.2">
      <c r="A488" s="354"/>
      <c r="B488" s="342"/>
      <c r="C488" s="342"/>
      <c r="D488" s="359"/>
      <c r="E488" s="342"/>
      <c r="F488" s="359"/>
      <c r="G488" s="342"/>
      <c r="H488" s="342"/>
      <c r="I488" s="342"/>
      <c r="J488" s="342"/>
      <c r="K488" s="342"/>
      <c r="L488" s="342"/>
      <c r="M488" s="342"/>
      <c r="N488" s="342"/>
      <c r="O488" s="342"/>
      <c r="P488" s="342"/>
      <c r="Q488" s="342"/>
      <c r="R488" s="342"/>
      <c r="S488" s="342"/>
      <c r="T488" s="342"/>
      <c r="U488" s="342"/>
      <c r="V488" s="342"/>
      <c r="W488" s="342"/>
      <c r="X488" s="342"/>
      <c r="Y488" s="342"/>
      <c r="Z488" s="342"/>
    </row>
    <row r="489" spans="1:26" x14ac:dyDescent="0.2">
      <c r="A489" s="354"/>
      <c r="B489" s="342"/>
      <c r="C489" s="342"/>
      <c r="D489" s="359"/>
      <c r="E489" s="342"/>
      <c r="F489" s="359"/>
      <c r="G489" s="342"/>
      <c r="H489" s="342"/>
      <c r="I489" s="342"/>
      <c r="J489" s="342"/>
      <c r="K489" s="342"/>
      <c r="L489" s="342"/>
      <c r="M489" s="342"/>
      <c r="N489" s="342"/>
      <c r="O489" s="342"/>
      <c r="P489" s="342"/>
      <c r="Q489" s="342"/>
      <c r="R489" s="342"/>
      <c r="S489" s="342"/>
      <c r="T489" s="342"/>
      <c r="U489" s="342"/>
      <c r="V489" s="342"/>
      <c r="W489" s="342"/>
      <c r="X489" s="342"/>
      <c r="Y489" s="342"/>
      <c r="Z489" s="342"/>
    </row>
    <row r="490" spans="1:26" x14ac:dyDescent="0.2">
      <c r="A490" s="354"/>
      <c r="B490" s="342"/>
      <c r="C490" s="342"/>
      <c r="D490" s="359"/>
      <c r="E490" s="342"/>
      <c r="F490" s="359"/>
      <c r="G490" s="342"/>
      <c r="H490" s="342"/>
      <c r="I490" s="342"/>
      <c r="J490" s="342"/>
      <c r="K490" s="342"/>
      <c r="L490" s="342"/>
      <c r="M490" s="342"/>
      <c r="N490" s="342"/>
      <c r="O490" s="342"/>
      <c r="P490" s="342"/>
      <c r="Q490" s="342"/>
      <c r="R490" s="342"/>
      <c r="S490" s="342"/>
      <c r="T490" s="342"/>
      <c r="U490" s="342"/>
      <c r="V490" s="342"/>
      <c r="W490" s="342"/>
      <c r="X490" s="342"/>
      <c r="Y490" s="342"/>
      <c r="Z490" s="342"/>
    </row>
    <row r="491" spans="1:26" x14ac:dyDescent="0.2">
      <c r="A491" s="354"/>
      <c r="B491" s="342"/>
      <c r="C491" s="342"/>
      <c r="D491" s="359"/>
      <c r="E491" s="342"/>
      <c r="F491" s="359"/>
      <c r="G491" s="342"/>
      <c r="H491" s="342"/>
      <c r="I491" s="342"/>
      <c r="J491" s="342"/>
      <c r="K491" s="342"/>
      <c r="L491" s="342"/>
      <c r="M491" s="342"/>
      <c r="N491" s="342"/>
      <c r="O491" s="342"/>
      <c r="P491" s="342"/>
      <c r="Q491" s="342"/>
      <c r="R491" s="342"/>
      <c r="S491" s="342"/>
      <c r="T491" s="342"/>
      <c r="U491" s="342"/>
      <c r="V491" s="342"/>
      <c r="W491" s="342"/>
      <c r="X491" s="342"/>
      <c r="Y491" s="342"/>
      <c r="Z491" s="342"/>
    </row>
    <row r="492" spans="1:26" x14ac:dyDescent="0.2">
      <c r="A492" s="354"/>
      <c r="B492" s="342"/>
      <c r="C492" s="342"/>
      <c r="D492" s="359"/>
      <c r="E492" s="342"/>
      <c r="F492" s="359"/>
      <c r="G492" s="342"/>
      <c r="H492" s="342"/>
      <c r="I492" s="342"/>
      <c r="J492" s="342"/>
      <c r="K492" s="342"/>
      <c r="L492" s="342"/>
      <c r="M492" s="342"/>
      <c r="N492" s="342"/>
      <c r="O492" s="342"/>
      <c r="P492" s="342"/>
      <c r="Q492" s="342"/>
      <c r="R492" s="342"/>
      <c r="S492" s="342"/>
      <c r="T492" s="342"/>
      <c r="U492" s="342"/>
      <c r="V492" s="342"/>
      <c r="W492" s="342"/>
      <c r="X492" s="342"/>
      <c r="Y492" s="342"/>
      <c r="Z492" s="342"/>
    </row>
    <row r="493" spans="1:26" x14ac:dyDescent="0.2">
      <c r="A493" s="354"/>
      <c r="B493" s="342"/>
      <c r="C493" s="342"/>
      <c r="D493" s="359"/>
      <c r="E493" s="342"/>
      <c r="F493" s="359"/>
      <c r="G493" s="342"/>
      <c r="H493" s="342"/>
      <c r="I493" s="342"/>
      <c r="J493" s="342"/>
      <c r="K493" s="342"/>
      <c r="L493" s="342"/>
      <c r="M493" s="342"/>
      <c r="N493" s="342"/>
      <c r="O493" s="342"/>
      <c r="P493" s="342"/>
      <c r="Q493" s="342"/>
      <c r="R493" s="342"/>
      <c r="S493" s="342"/>
      <c r="T493" s="342"/>
      <c r="U493" s="342"/>
      <c r="V493" s="342"/>
      <c r="W493" s="342"/>
      <c r="X493" s="342"/>
      <c r="Y493" s="342"/>
      <c r="Z493" s="342"/>
    </row>
    <row r="494" spans="1:26" x14ac:dyDescent="0.2">
      <c r="A494" s="354"/>
      <c r="B494" s="342"/>
      <c r="C494" s="342"/>
      <c r="D494" s="359"/>
      <c r="E494" s="342"/>
      <c r="F494" s="359"/>
      <c r="G494" s="342"/>
      <c r="H494" s="342"/>
      <c r="I494" s="342"/>
      <c r="J494" s="342"/>
      <c r="K494" s="342"/>
      <c r="L494" s="342"/>
      <c r="M494" s="342"/>
      <c r="N494" s="342"/>
      <c r="O494" s="342"/>
      <c r="P494" s="342"/>
      <c r="Q494" s="342"/>
      <c r="R494" s="342"/>
      <c r="S494" s="342"/>
      <c r="T494" s="342"/>
      <c r="U494" s="342"/>
      <c r="V494" s="342"/>
      <c r="W494" s="342"/>
      <c r="X494" s="342"/>
      <c r="Y494" s="342"/>
      <c r="Z494" s="342"/>
    </row>
    <row r="495" spans="1:26" x14ac:dyDescent="0.2">
      <c r="A495" s="354"/>
      <c r="B495" s="342"/>
      <c r="C495" s="342"/>
      <c r="D495" s="359"/>
      <c r="E495" s="342"/>
      <c r="F495" s="359"/>
      <c r="G495" s="342"/>
      <c r="H495" s="342"/>
      <c r="I495" s="342"/>
      <c r="J495" s="342"/>
      <c r="K495" s="342"/>
      <c r="L495" s="342"/>
      <c r="M495" s="342"/>
      <c r="N495" s="342"/>
      <c r="O495" s="342"/>
      <c r="P495" s="342"/>
      <c r="Q495" s="342"/>
      <c r="R495" s="342"/>
      <c r="S495" s="342"/>
      <c r="T495" s="342"/>
      <c r="U495" s="342"/>
      <c r="V495" s="342"/>
      <c r="W495" s="342"/>
      <c r="X495" s="342"/>
      <c r="Y495" s="342"/>
      <c r="Z495" s="342"/>
    </row>
    <row r="496" spans="1:26" x14ac:dyDescent="0.2">
      <c r="A496" s="354"/>
      <c r="B496" s="342"/>
      <c r="C496" s="342"/>
      <c r="D496" s="359"/>
      <c r="E496" s="342"/>
      <c r="F496" s="359"/>
      <c r="G496" s="342"/>
      <c r="H496" s="342"/>
      <c r="I496" s="342"/>
      <c r="J496" s="342"/>
      <c r="K496" s="342"/>
      <c r="L496" s="342"/>
      <c r="M496" s="342"/>
      <c r="N496" s="342"/>
      <c r="O496" s="342"/>
      <c r="P496" s="342"/>
      <c r="Q496" s="342"/>
      <c r="R496" s="342"/>
      <c r="S496" s="342"/>
      <c r="T496" s="342"/>
      <c r="U496" s="342"/>
      <c r="V496" s="342"/>
      <c r="W496" s="342"/>
      <c r="X496" s="342"/>
      <c r="Y496" s="342"/>
      <c r="Z496" s="342"/>
    </row>
    <row r="497" spans="1:26" x14ac:dyDescent="0.2">
      <c r="A497" s="354"/>
      <c r="B497" s="342"/>
      <c r="C497" s="342"/>
      <c r="D497" s="359"/>
      <c r="E497" s="342"/>
      <c r="F497" s="359"/>
      <c r="G497" s="342"/>
      <c r="H497" s="342"/>
      <c r="I497" s="342"/>
      <c r="J497" s="342"/>
      <c r="K497" s="342"/>
      <c r="L497" s="342"/>
      <c r="M497" s="342"/>
      <c r="N497" s="342"/>
      <c r="O497" s="342"/>
      <c r="P497" s="342"/>
      <c r="Q497" s="342"/>
      <c r="R497" s="342"/>
      <c r="S497" s="342"/>
      <c r="T497" s="342"/>
      <c r="U497" s="342"/>
      <c r="V497" s="342"/>
      <c r="W497" s="342"/>
      <c r="X497" s="342"/>
      <c r="Y497" s="342"/>
      <c r="Z497" s="342"/>
    </row>
    <row r="498" spans="1:26" x14ac:dyDescent="0.2">
      <c r="A498" s="354"/>
      <c r="B498" s="342"/>
      <c r="C498" s="342"/>
      <c r="D498" s="359"/>
      <c r="E498" s="342"/>
      <c r="F498" s="359"/>
      <c r="G498" s="342"/>
      <c r="H498" s="342"/>
      <c r="I498" s="342"/>
      <c r="J498" s="342"/>
      <c r="K498" s="342"/>
      <c r="L498" s="342"/>
      <c r="M498" s="342"/>
      <c r="N498" s="342"/>
      <c r="O498" s="342"/>
      <c r="P498" s="342"/>
      <c r="Q498" s="342"/>
      <c r="R498" s="342"/>
      <c r="S498" s="342"/>
      <c r="T498" s="342"/>
      <c r="U498" s="342"/>
      <c r="V498" s="342"/>
      <c r="W498" s="342"/>
      <c r="X498" s="342"/>
      <c r="Y498" s="342"/>
      <c r="Z498" s="342"/>
    </row>
    <row r="499" spans="1:26" x14ac:dyDescent="0.2">
      <c r="A499" s="354"/>
      <c r="B499" s="342"/>
      <c r="C499" s="342"/>
      <c r="D499" s="359"/>
      <c r="E499" s="342"/>
      <c r="F499" s="359"/>
      <c r="G499" s="342"/>
      <c r="H499" s="342"/>
      <c r="I499" s="342"/>
      <c r="J499" s="342"/>
      <c r="K499" s="342"/>
      <c r="L499" s="342"/>
      <c r="M499" s="342"/>
      <c r="N499" s="342"/>
      <c r="O499" s="342"/>
      <c r="P499" s="342"/>
      <c r="Q499" s="342"/>
      <c r="R499" s="342"/>
      <c r="S499" s="342"/>
      <c r="T499" s="342"/>
      <c r="U499" s="342"/>
      <c r="V499" s="342"/>
      <c r="W499" s="342"/>
      <c r="X499" s="342"/>
      <c r="Y499" s="342"/>
      <c r="Z499" s="342"/>
    </row>
    <row r="500" spans="1:26" x14ac:dyDescent="0.2">
      <c r="A500" s="354"/>
      <c r="B500" s="342"/>
      <c r="C500" s="342"/>
      <c r="D500" s="359"/>
      <c r="E500" s="342"/>
      <c r="F500" s="359"/>
      <c r="G500" s="342"/>
      <c r="H500" s="342"/>
      <c r="I500" s="342"/>
      <c r="J500" s="342"/>
      <c r="K500" s="342"/>
      <c r="L500" s="342"/>
      <c r="M500" s="342"/>
      <c r="N500" s="342"/>
      <c r="O500" s="342"/>
      <c r="P500" s="342"/>
      <c r="Q500" s="342"/>
      <c r="R500" s="342"/>
      <c r="S500" s="342"/>
      <c r="T500" s="342"/>
      <c r="U500" s="342"/>
      <c r="V500" s="342"/>
      <c r="W500" s="342"/>
      <c r="X500" s="342"/>
      <c r="Y500" s="342"/>
      <c r="Z500" s="342"/>
    </row>
    <row r="501" spans="1:26" x14ac:dyDescent="0.2">
      <c r="A501" s="354"/>
      <c r="B501" s="342"/>
      <c r="C501" s="342"/>
      <c r="D501" s="359"/>
      <c r="E501" s="342"/>
      <c r="F501" s="359"/>
      <c r="G501" s="342"/>
      <c r="H501" s="342"/>
      <c r="I501" s="342"/>
      <c r="J501" s="342"/>
      <c r="K501" s="342"/>
      <c r="L501" s="342"/>
      <c r="M501" s="342"/>
      <c r="N501" s="342"/>
      <c r="O501" s="342"/>
      <c r="P501" s="342"/>
      <c r="Q501" s="342"/>
      <c r="R501" s="342"/>
      <c r="S501" s="342"/>
      <c r="T501" s="342"/>
      <c r="U501" s="342"/>
      <c r="V501" s="342"/>
      <c r="W501" s="342"/>
      <c r="X501" s="342"/>
      <c r="Y501" s="342"/>
      <c r="Z501" s="342"/>
    </row>
    <row r="502" spans="1:26" x14ac:dyDescent="0.2">
      <c r="A502" s="354"/>
      <c r="B502" s="342"/>
      <c r="C502" s="342"/>
      <c r="D502" s="359"/>
      <c r="E502" s="342"/>
      <c r="F502" s="359"/>
      <c r="G502" s="342"/>
      <c r="H502" s="342"/>
      <c r="I502" s="342"/>
      <c r="J502" s="342"/>
      <c r="K502" s="342"/>
      <c r="L502" s="342"/>
      <c r="M502" s="342"/>
      <c r="N502" s="342"/>
      <c r="O502" s="342"/>
      <c r="P502" s="342"/>
      <c r="Q502" s="342"/>
      <c r="R502" s="342"/>
      <c r="S502" s="342"/>
      <c r="T502" s="342"/>
      <c r="U502" s="342"/>
      <c r="V502" s="342"/>
      <c r="W502" s="342"/>
      <c r="X502" s="342"/>
      <c r="Y502" s="342"/>
      <c r="Z502" s="342"/>
    </row>
    <row r="503" spans="1:26" x14ac:dyDescent="0.2">
      <c r="A503" s="354"/>
      <c r="B503" s="342"/>
      <c r="C503" s="342"/>
      <c r="D503" s="359"/>
      <c r="E503" s="342"/>
      <c r="F503" s="359"/>
      <c r="G503" s="342"/>
      <c r="H503" s="342"/>
      <c r="I503" s="342"/>
      <c r="J503" s="342"/>
      <c r="K503" s="342"/>
      <c r="L503" s="342"/>
      <c r="M503" s="342"/>
      <c r="N503" s="342"/>
      <c r="O503" s="342"/>
      <c r="P503" s="342"/>
      <c r="Q503" s="342"/>
      <c r="R503" s="342"/>
      <c r="S503" s="342"/>
      <c r="T503" s="342"/>
      <c r="U503" s="342"/>
      <c r="V503" s="342"/>
      <c r="W503" s="342"/>
      <c r="X503" s="342"/>
      <c r="Y503" s="342"/>
      <c r="Z503" s="342"/>
    </row>
    <row r="504" spans="1:26" x14ac:dyDescent="0.2">
      <c r="A504" s="354"/>
      <c r="B504" s="342"/>
      <c r="C504" s="342"/>
      <c r="D504" s="359"/>
      <c r="E504" s="342"/>
      <c r="F504" s="359"/>
      <c r="G504" s="342"/>
      <c r="H504" s="342"/>
      <c r="I504" s="342"/>
      <c r="J504" s="342"/>
      <c r="K504" s="342"/>
      <c r="L504" s="342"/>
      <c r="M504" s="342"/>
      <c r="N504" s="342"/>
      <c r="O504" s="342"/>
      <c r="P504" s="342"/>
      <c r="Q504" s="342"/>
      <c r="R504" s="342"/>
      <c r="S504" s="342"/>
      <c r="T504" s="342"/>
      <c r="U504" s="342"/>
      <c r="V504" s="342"/>
      <c r="W504" s="342"/>
      <c r="X504" s="342"/>
      <c r="Y504" s="342"/>
      <c r="Z504" s="342"/>
    </row>
    <row r="505" spans="1:26" x14ac:dyDescent="0.2">
      <c r="A505" s="354"/>
      <c r="B505" s="342"/>
      <c r="C505" s="342"/>
      <c r="D505" s="359"/>
      <c r="E505" s="342"/>
      <c r="F505" s="359"/>
      <c r="G505" s="342"/>
      <c r="H505" s="342"/>
      <c r="I505" s="342"/>
      <c r="J505" s="342"/>
      <c r="K505" s="342"/>
      <c r="L505" s="342"/>
      <c r="M505" s="342"/>
      <c r="N505" s="342"/>
      <c r="O505" s="342"/>
      <c r="P505" s="342"/>
      <c r="Q505" s="342"/>
      <c r="R505" s="342"/>
      <c r="S505" s="342"/>
      <c r="T505" s="342"/>
      <c r="U505" s="342"/>
      <c r="V505" s="342"/>
      <c r="W505" s="342"/>
      <c r="X505" s="342"/>
      <c r="Y505" s="342"/>
      <c r="Z505" s="342"/>
    </row>
    <row r="506" spans="1:26" x14ac:dyDescent="0.2">
      <c r="A506" s="354"/>
      <c r="B506" s="342"/>
      <c r="C506" s="342"/>
      <c r="D506" s="359"/>
      <c r="E506" s="342"/>
      <c r="F506" s="359"/>
      <c r="G506" s="342"/>
      <c r="H506" s="342"/>
      <c r="I506" s="342"/>
      <c r="J506" s="342"/>
      <c r="K506" s="342"/>
      <c r="L506" s="342"/>
      <c r="M506" s="342"/>
      <c r="N506" s="342"/>
      <c r="O506" s="342"/>
      <c r="P506" s="342"/>
      <c r="Q506" s="342"/>
      <c r="R506" s="342"/>
      <c r="S506" s="342"/>
      <c r="T506" s="342"/>
      <c r="U506" s="342"/>
      <c r="V506" s="342"/>
      <c r="W506" s="342"/>
      <c r="X506" s="342"/>
      <c r="Y506" s="342"/>
      <c r="Z506" s="342"/>
    </row>
    <row r="507" spans="1:26" x14ac:dyDescent="0.2">
      <c r="A507" s="354"/>
      <c r="B507" s="342"/>
      <c r="C507" s="342"/>
      <c r="D507" s="359"/>
      <c r="E507" s="342"/>
      <c r="F507" s="359"/>
      <c r="G507" s="342"/>
      <c r="H507" s="342"/>
      <c r="I507" s="342"/>
      <c r="J507" s="342"/>
      <c r="K507" s="342"/>
      <c r="L507" s="342"/>
      <c r="M507" s="342"/>
      <c r="N507" s="342"/>
      <c r="O507" s="342"/>
      <c r="P507" s="342"/>
      <c r="Q507" s="342"/>
      <c r="R507" s="342"/>
      <c r="S507" s="342"/>
      <c r="T507" s="342"/>
      <c r="U507" s="342"/>
      <c r="V507" s="342"/>
      <c r="W507" s="342"/>
      <c r="X507" s="342"/>
      <c r="Y507" s="342"/>
      <c r="Z507" s="342"/>
    </row>
    <row r="508" spans="1:26" x14ac:dyDescent="0.2">
      <c r="A508" s="354"/>
      <c r="B508" s="342"/>
      <c r="C508" s="342"/>
      <c r="D508" s="359"/>
      <c r="E508" s="342"/>
      <c r="F508" s="359"/>
      <c r="G508" s="342"/>
      <c r="H508" s="342"/>
      <c r="I508" s="342"/>
      <c r="J508" s="342"/>
      <c r="K508" s="342"/>
      <c r="L508" s="342"/>
      <c r="M508" s="342"/>
      <c r="N508" s="342"/>
      <c r="O508" s="342"/>
      <c r="P508" s="342"/>
      <c r="Q508" s="342"/>
      <c r="R508" s="342"/>
      <c r="S508" s="342"/>
      <c r="T508" s="342"/>
      <c r="U508" s="342"/>
      <c r="V508" s="342"/>
      <c r="W508" s="342"/>
      <c r="X508" s="342"/>
      <c r="Y508" s="342"/>
      <c r="Z508" s="342"/>
    </row>
    <row r="509" spans="1:26" x14ac:dyDescent="0.2">
      <c r="A509" s="354"/>
      <c r="B509" s="342"/>
      <c r="C509" s="342"/>
      <c r="D509" s="359"/>
      <c r="E509" s="342"/>
      <c r="F509" s="359"/>
      <c r="G509" s="342"/>
      <c r="H509" s="342"/>
      <c r="I509" s="342"/>
      <c r="J509" s="342"/>
      <c r="K509" s="342"/>
      <c r="L509" s="342"/>
      <c r="M509" s="342"/>
      <c r="N509" s="342"/>
      <c r="O509" s="342"/>
      <c r="P509" s="342"/>
      <c r="Q509" s="342"/>
      <c r="R509" s="342"/>
      <c r="S509" s="342"/>
      <c r="T509" s="342"/>
      <c r="U509" s="342"/>
      <c r="V509" s="342"/>
      <c r="W509" s="342"/>
      <c r="X509" s="342"/>
      <c r="Y509" s="342"/>
      <c r="Z509" s="342"/>
    </row>
    <row r="510" spans="1:26" x14ac:dyDescent="0.2">
      <c r="A510" s="354"/>
      <c r="B510" s="342"/>
      <c r="C510" s="342"/>
      <c r="D510" s="359"/>
      <c r="E510" s="342"/>
      <c r="F510" s="359"/>
      <c r="G510" s="342"/>
      <c r="H510" s="342"/>
      <c r="I510" s="342"/>
      <c r="J510" s="342"/>
      <c r="K510" s="342"/>
      <c r="L510" s="342"/>
      <c r="M510" s="342"/>
      <c r="N510" s="342"/>
      <c r="O510" s="342"/>
      <c r="P510" s="342"/>
      <c r="Q510" s="342"/>
      <c r="R510" s="342"/>
      <c r="S510" s="342"/>
      <c r="T510" s="342"/>
      <c r="U510" s="342"/>
      <c r="V510" s="342"/>
      <c r="W510" s="342"/>
      <c r="X510" s="342"/>
      <c r="Y510" s="342"/>
      <c r="Z510" s="342"/>
    </row>
    <row r="511" spans="1:26" x14ac:dyDescent="0.2">
      <c r="A511" s="354"/>
      <c r="B511" s="342"/>
      <c r="C511" s="342"/>
      <c r="D511" s="359"/>
      <c r="E511" s="342"/>
      <c r="F511" s="359"/>
      <c r="G511" s="342"/>
      <c r="H511" s="342"/>
      <c r="I511" s="342"/>
      <c r="J511" s="342"/>
      <c r="K511" s="342"/>
      <c r="L511" s="342"/>
      <c r="M511" s="342"/>
      <c r="N511" s="342"/>
      <c r="O511" s="342"/>
      <c r="P511" s="342"/>
      <c r="Q511" s="342"/>
      <c r="R511" s="342"/>
      <c r="S511" s="342"/>
      <c r="T511" s="342"/>
      <c r="U511" s="342"/>
      <c r="V511" s="342"/>
      <c r="W511" s="342"/>
      <c r="X511" s="342"/>
      <c r="Y511" s="342"/>
      <c r="Z511" s="342"/>
    </row>
    <row r="512" spans="1:26" x14ac:dyDescent="0.2">
      <c r="A512" s="354"/>
      <c r="B512" s="342"/>
      <c r="C512" s="342"/>
      <c r="D512" s="359"/>
      <c r="E512" s="342"/>
      <c r="F512" s="359"/>
      <c r="G512" s="342"/>
      <c r="H512" s="342"/>
      <c r="I512" s="342"/>
      <c r="J512" s="342"/>
      <c r="K512" s="342"/>
      <c r="L512" s="342"/>
      <c r="M512" s="342"/>
      <c r="N512" s="342"/>
      <c r="O512" s="342"/>
      <c r="P512" s="342"/>
      <c r="Q512" s="342"/>
      <c r="R512" s="342"/>
      <c r="S512" s="342"/>
      <c r="T512" s="342"/>
      <c r="U512" s="342"/>
      <c r="V512" s="342"/>
      <c r="W512" s="342"/>
      <c r="X512" s="342"/>
      <c r="Y512" s="342"/>
      <c r="Z512" s="342"/>
    </row>
    <row r="513" spans="1:26" x14ac:dyDescent="0.2">
      <c r="A513" s="354"/>
      <c r="B513" s="342"/>
      <c r="C513" s="342"/>
      <c r="D513" s="359"/>
      <c r="E513" s="342"/>
      <c r="F513" s="359"/>
      <c r="G513" s="342"/>
      <c r="H513" s="342"/>
      <c r="I513" s="342"/>
      <c r="J513" s="342"/>
      <c r="K513" s="342"/>
      <c r="L513" s="342"/>
      <c r="M513" s="342"/>
      <c r="N513" s="342"/>
      <c r="O513" s="342"/>
      <c r="P513" s="342"/>
      <c r="Q513" s="342"/>
      <c r="R513" s="342"/>
      <c r="S513" s="342"/>
      <c r="T513" s="342"/>
      <c r="U513" s="342"/>
      <c r="V513" s="342"/>
      <c r="W513" s="342"/>
      <c r="X513" s="342"/>
      <c r="Y513" s="342"/>
      <c r="Z513" s="342"/>
    </row>
    <row r="514" spans="1:26" x14ac:dyDescent="0.2">
      <c r="A514" s="354"/>
      <c r="B514" s="342"/>
      <c r="C514" s="342"/>
      <c r="D514" s="359"/>
      <c r="E514" s="342"/>
      <c r="F514" s="359"/>
      <c r="G514" s="342"/>
      <c r="H514" s="342"/>
      <c r="I514" s="342"/>
      <c r="J514" s="342"/>
      <c r="K514" s="342"/>
      <c r="L514" s="342"/>
      <c r="M514" s="342"/>
      <c r="N514" s="342"/>
      <c r="O514" s="342"/>
      <c r="P514" s="342"/>
      <c r="Q514" s="342"/>
      <c r="R514" s="342"/>
      <c r="S514" s="342"/>
      <c r="T514" s="342"/>
      <c r="U514" s="342"/>
      <c r="V514" s="342"/>
      <c r="W514" s="342"/>
      <c r="X514" s="342"/>
      <c r="Y514" s="342"/>
      <c r="Z514" s="342"/>
    </row>
    <row r="515" spans="1:26" x14ac:dyDescent="0.2">
      <c r="A515" s="354"/>
      <c r="B515" s="342"/>
      <c r="C515" s="342"/>
      <c r="D515" s="359"/>
      <c r="E515" s="342"/>
      <c r="F515" s="359"/>
      <c r="G515" s="342"/>
      <c r="H515" s="342"/>
      <c r="I515" s="342"/>
      <c r="J515" s="342"/>
      <c r="K515" s="342"/>
      <c r="L515" s="342"/>
      <c r="M515" s="342"/>
      <c r="N515" s="342"/>
      <c r="O515" s="342"/>
      <c r="P515" s="342"/>
      <c r="Q515" s="342"/>
      <c r="R515" s="342"/>
      <c r="S515" s="342"/>
      <c r="T515" s="342"/>
      <c r="U515" s="342"/>
      <c r="V515" s="342"/>
      <c r="W515" s="342"/>
      <c r="X515" s="342"/>
      <c r="Y515" s="342"/>
      <c r="Z515" s="342"/>
    </row>
    <row r="516" spans="1:26" x14ac:dyDescent="0.2">
      <c r="A516" s="354"/>
      <c r="B516" s="342"/>
      <c r="C516" s="342"/>
      <c r="D516" s="359"/>
      <c r="E516" s="342"/>
      <c r="F516" s="359"/>
      <c r="G516" s="342"/>
      <c r="H516" s="342"/>
      <c r="I516" s="342"/>
      <c r="J516" s="342"/>
      <c r="K516" s="342"/>
      <c r="L516" s="342"/>
      <c r="M516" s="342"/>
      <c r="N516" s="342"/>
      <c r="O516" s="342"/>
      <c r="P516" s="342"/>
      <c r="Q516" s="342"/>
      <c r="R516" s="342"/>
      <c r="S516" s="342"/>
      <c r="T516" s="342"/>
      <c r="U516" s="342"/>
      <c r="V516" s="342"/>
      <c r="W516" s="342"/>
      <c r="X516" s="342"/>
      <c r="Y516" s="342"/>
      <c r="Z516" s="342"/>
    </row>
    <row r="517" spans="1:26" x14ac:dyDescent="0.2">
      <c r="A517" s="354"/>
      <c r="B517" s="342"/>
      <c r="C517" s="342"/>
      <c r="D517" s="359"/>
      <c r="E517" s="342"/>
      <c r="F517" s="359"/>
      <c r="G517" s="342"/>
      <c r="H517" s="342"/>
      <c r="I517" s="342"/>
      <c r="J517" s="342"/>
      <c r="K517" s="342"/>
      <c r="L517" s="342"/>
      <c r="M517" s="342"/>
      <c r="N517" s="342"/>
      <c r="O517" s="342"/>
      <c r="P517" s="342"/>
      <c r="Q517" s="342"/>
      <c r="R517" s="342"/>
      <c r="S517" s="342"/>
      <c r="T517" s="342"/>
      <c r="U517" s="342"/>
      <c r="V517" s="342"/>
      <c r="W517" s="342"/>
      <c r="X517" s="342"/>
      <c r="Y517" s="342"/>
      <c r="Z517" s="342"/>
    </row>
    <row r="518" spans="1:26" x14ac:dyDescent="0.2">
      <c r="A518" s="354"/>
      <c r="B518" s="342"/>
      <c r="C518" s="342"/>
      <c r="D518" s="359"/>
      <c r="E518" s="342"/>
      <c r="F518" s="359"/>
      <c r="G518" s="342"/>
      <c r="H518" s="342"/>
      <c r="I518" s="342"/>
      <c r="J518" s="342"/>
      <c r="K518" s="342"/>
      <c r="L518" s="342"/>
      <c r="M518" s="342"/>
      <c r="N518" s="342"/>
      <c r="O518" s="342"/>
      <c r="P518" s="342"/>
      <c r="Q518" s="342"/>
      <c r="R518" s="342"/>
      <c r="S518" s="342"/>
      <c r="T518" s="342"/>
      <c r="U518" s="342"/>
      <c r="V518" s="342"/>
      <c r="W518" s="342"/>
      <c r="X518" s="342"/>
      <c r="Y518" s="342"/>
      <c r="Z518" s="342"/>
    </row>
    <row r="519" spans="1:26" x14ac:dyDescent="0.2">
      <c r="A519" s="354"/>
      <c r="B519" s="342"/>
      <c r="C519" s="342"/>
      <c r="D519" s="359"/>
      <c r="E519" s="342"/>
      <c r="F519" s="359"/>
      <c r="G519" s="342"/>
      <c r="H519" s="342"/>
      <c r="I519" s="342"/>
      <c r="J519" s="342"/>
      <c r="K519" s="342"/>
      <c r="L519" s="342"/>
      <c r="M519" s="342"/>
      <c r="N519" s="342"/>
      <c r="O519" s="342"/>
      <c r="P519" s="342"/>
      <c r="Q519" s="342"/>
      <c r="R519" s="342"/>
      <c r="S519" s="342"/>
      <c r="T519" s="342"/>
      <c r="U519" s="342"/>
      <c r="V519" s="342"/>
      <c r="W519" s="342"/>
      <c r="X519" s="342"/>
      <c r="Y519" s="342"/>
      <c r="Z519" s="342"/>
    </row>
    <row r="520" spans="1:26" x14ac:dyDescent="0.2">
      <c r="A520" s="354"/>
      <c r="B520" s="342"/>
      <c r="C520" s="342"/>
      <c r="D520" s="359"/>
      <c r="E520" s="342"/>
      <c r="F520" s="359"/>
      <c r="G520" s="342"/>
      <c r="H520" s="342"/>
      <c r="I520" s="342"/>
      <c r="J520" s="342"/>
      <c r="K520" s="342"/>
      <c r="L520" s="342"/>
      <c r="M520" s="342"/>
      <c r="N520" s="342"/>
      <c r="O520" s="342"/>
      <c r="P520" s="342"/>
      <c r="Q520" s="342"/>
      <c r="R520" s="342"/>
      <c r="S520" s="342"/>
      <c r="T520" s="342"/>
      <c r="U520" s="342"/>
      <c r="V520" s="342"/>
      <c r="W520" s="342"/>
      <c r="X520" s="342"/>
      <c r="Y520" s="342"/>
      <c r="Z520" s="342"/>
    </row>
    <row r="521" spans="1:26" x14ac:dyDescent="0.2">
      <c r="A521" s="354"/>
      <c r="B521" s="342"/>
      <c r="C521" s="342"/>
      <c r="D521" s="359"/>
      <c r="E521" s="342"/>
      <c r="F521" s="359"/>
      <c r="G521" s="342"/>
      <c r="H521" s="342"/>
      <c r="I521" s="342"/>
      <c r="J521" s="342"/>
      <c r="K521" s="342"/>
      <c r="L521" s="342"/>
      <c r="M521" s="342"/>
      <c r="N521" s="342"/>
      <c r="O521" s="342"/>
      <c r="P521" s="342"/>
      <c r="Q521" s="342"/>
      <c r="R521" s="342"/>
      <c r="S521" s="342"/>
      <c r="T521" s="342"/>
      <c r="U521" s="342"/>
      <c r="V521" s="342"/>
      <c r="W521" s="342"/>
      <c r="X521" s="342"/>
      <c r="Y521" s="342"/>
      <c r="Z521" s="342"/>
    </row>
    <row r="522" spans="1:26" x14ac:dyDescent="0.2">
      <c r="A522" s="354"/>
      <c r="B522" s="342"/>
      <c r="C522" s="342"/>
      <c r="D522" s="359"/>
      <c r="E522" s="342"/>
      <c r="F522" s="359"/>
      <c r="G522" s="342"/>
      <c r="H522" s="342"/>
      <c r="I522" s="342"/>
      <c r="J522" s="342"/>
      <c r="K522" s="342"/>
      <c r="L522" s="342"/>
      <c r="M522" s="342"/>
      <c r="N522" s="342"/>
      <c r="O522" s="342"/>
      <c r="P522" s="342"/>
      <c r="Q522" s="342"/>
      <c r="R522" s="342"/>
      <c r="S522" s="342"/>
      <c r="T522" s="342"/>
      <c r="U522" s="342"/>
      <c r="V522" s="342"/>
      <c r="W522" s="342"/>
      <c r="X522" s="342"/>
      <c r="Y522" s="342"/>
      <c r="Z522" s="342"/>
    </row>
    <row r="523" spans="1:26" x14ac:dyDescent="0.2">
      <c r="A523" s="354"/>
      <c r="B523" s="342"/>
      <c r="C523" s="342"/>
      <c r="D523" s="359"/>
      <c r="E523" s="342"/>
      <c r="F523" s="359"/>
      <c r="G523" s="342"/>
      <c r="H523" s="342"/>
      <c r="I523" s="342"/>
      <c r="J523" s="342"/>
      <c r="K523" s="342"/>
      <c r="L523" s="342"/>
      <c r="M523" s="342"/>
      <c r="N523" s="342"/>
      <c r="O523" s="342"/>
      <c r="P523" s="342"/>
      <c r="Q523" s="342"/>
      <c r="R523" s="342"/>
      <c r="S523" s="342"/>
      <c r="T523" s="342"/>
      <c r="U523" s="342"/>
      <c r="V523" s="342"/>
      <c r="W523" s="342"/>
      <c r="X523" s="342"/>
      <c r="Y523" s="342"/>
      <c r="Z523" s="342"/>
    </row>
    <row r="524" spans="1:26" x14ac:dyDescent="0.2">
      <c r="A524" s="354"/>
      <c r="B524" s="342"/>
      <c r="C524" s="342"/>
      <c r="D524" s="359"/>
      <c r="E524" s="342"/>
      <c r="F524" s="359"/>
      <c r="G524" s="342"/>
      <c r="H524" s="342"/>
      <c r="I524" s="342"/>
      <c r="J524" s="342"/>
      <c r="K524" s="342"/>
      <c r="L524" s="342"/>
      <c r="M524" s="342"/>
      <c r="N524" s="342"/>
      <c r="O524" s="342"/>
      <c r="P524" s="342"/>
      <c r="Q524" s="342"/>
      <c r="R524" s="342"/>
      <c r="S524" s="342"/>
      <c r="T524" s="342"/>
      <c r="U524" s="342"/>
      <c r="V524" s="342"/>
      <c r="W524" s="342"/>
      <c r="X524" s="342"/>
      <c r="Y524" s="342"/>
      <c r="Z524" s="342"/>
    </row>
    <row r="525" spans="1:26" x14ac:dyDescent="0.2">
      <c r="A525" s="354"/>
      <c r="B525" s="342"/>
      <c r="C525" s="342"/>
      <c r="D525" s="359"/>
      <c r="E525" s="342"/>
      <c r="F525" s="359"/>
      <c r="G525" s="342"/>
      <c r="H525" s="342"/>
      <c r="I525" s="342"/>
      <c r="J525" s="342"/>
      <c r="K525" s="342"/>
      <c r="L525" s="342"/>
      <c r="M525" s="342"/>
      <c r="N525" s="342"/>
      <c r="O525" s="342"/>
      <c r="P525" s="342"/>
      <c r="Q525" s="342"/>
      <c r="R525" s="342"/>
      <c r="S525" s="342"/>
      <c r="T525" s="342"/>
      <c r="U525" s="342"/>
      <c r="V525" s="342"/>
      <c r="W525" s="342"/>
      <c r="X525" s="342"/>
      <c r="Y525" s="342"/>
      <c r="Z525" s="342"/>
    </row>
    <row r="526" spans="1:26" x14ac:dyDescent="0.2">
      <c r="A526" s="354"/>
      <c r="B526" s="342"/>
      <c r="C526" s="342"/>
      <c r="D526" s="359"/>
      <c r="E526" s="342"/>
      <c r="F526" s="359"/>
      <c r="G526" s="342"/>
      <c r="H526" s="342"/>
      <c r="I526" s="342"/>
      <c r="J526" s="342"/>
      <c r="K526" s="342"/>
      <c r="L526" s="342"/>
      <c r="M526" s="342"/>
      <c r="N526" s="342"/>
      <c r="O526" s="342"/>
      <c r="P526" s="342"/>
      <c r="Q526" s="342"/>
      <c r="R526" s="342"/>
      <c r="S526" s="342"/>
      <c r="T526" s="342"/>
      <c r="U526" s="342"/>
      <c r="V526" s="342"/>
      <c r="W526" s="342"/>
      <c r="X526" s="342"/>
      <c r="Y526" s="342"/>
      <c r="Z526" s="342"/>
    </row>
    <row r="527" spans="1:26" x14ac:dyDescent="0.2">
      <c r="A527" s="354"/>
      <c r="B527" s="342"/>
      <c r="C527" s="342"/>
      <c r="D527" s="359"/>
      <c r="E527" s="342"/>
      <c r="F527" s="359"/>
      <c r="G527" s="342"/>
      <c r="H527" s="342"/>
      <c r="I527" s="342"/>
      <c r="J527" s="342"/>
      <c r="K527" s="342"/>
      <c r="L527" s="342"/>
      <c r="M527" s="342"/>
      <c r="N527" s="342"/>
      <c r="O527" s="342"/>
      <c r="P527" s="342"/>
      <c r="Q527" s="342"/>
      <c r="R527" s="342"/>
      <c r="S527" s="342"/>
      <c r="T527" s="342"/>
      <c r="U527" s="342"/>
      <c r="V527" s="342"/>
      <c r="W527" s="342"/>
      <c r="X527" s="342"/>
      <c r="Y527" s="342"/>
      <c r="Z527" s="342"/>
    </row>
    <row r="528" spans="1:26" x14ac:dyDescent="0.2">
      <c r="A528" s="354"/>
      <c r="B528" s="342"/>
      <c r="C528" s="342"/>
      <c r="D528" s="359"/>
      <c r="E528" s="342"/>
      <c r="F528" s="359"/>
      <c r="G528" s="342"/>
      <c r="H528" s="342"/>
      <c r="I528" s="342"/>
      <c r="J528" s="342"/>
      <c r="K528" s="342"/>
      <c r="L528" s="342"/>
      <c r="M528" s="342"/>
      <c r="N528" s="342"/>
      <c r="O528" s="342"/>
      <c r="P528" s="342"/>
      <c r="Q528" s="342"/>
      <c r="R528" s="342"/>
      <c r="S528" s="342"/>
      <c r="T528" s="342"/>
      <c r="U528" s="342"/>
      <c r="V528" s="342"/>
      <c r="W528" s="342"/>
      <c r="X528" s="342"/>
      <c r="Y528" s="342"/>
      <c r="Z528" s="342"/>
    </row>
    <row r="529" spans="1:26" x14ac:dyDescent="0.2">
      <c r="A529" s="354"/>
      <c r="B529" s="342"/>
      <c r="C529" s="342"/>
      <c r="D529" s="359"/>
      <c r="E529" s="342"/>
      <c r="F529" s="359"/>
      <c r="G529" s="342"/>
      <c r="H529" s="342"/>
      <c r="I529" s="342"/>
      <c r="J529" s="342"/>
      <c r="K529" s="342"/>
      <c r="L529" s="342"/>
      <c r="M529" s="342"/>
      <c r="N529" s="342"/>
      <c r="O529" s="342"/>
      <c r="P529" s="342"/>
      <c r="Q529" s="342"/>
      <c r="R529" s="342"/>
      <c r="S529" s="342"/>
      <c r="T529" s="342"/>
      <c r="U529" s="342"/>
      <c r="V529" s="342"/>
      <c r="W529" s="342"/>
      <c r="X529" s="342"/>
      <c r="Y529" s="342"/>
      <c r="Z529" s="342"/>
    </row>
    <row r="530" spans="1:26" x14ac:dyDescent="0.2">
      <c r="A530" s="354"/>
      <c r="B530" s="342"/>
      <c r="C530" s="342"/>
      <c r="D530" s="359"/>
      <c r="E530" s="342"/>
      <c r="F530" s="359"/>
      <c r="G530" s="342"/>
      <c r="H530" s="342"/>
      <c r="I530" s="342"/>
      <c r="J530" s="342"/>
      <c r="K530" s="342"/>
      <c r="L530" s="342"/>
      <c r="M530" s="342"/>
      <c r="N530" s="342"/>
      <c r="O530" s="342"/>
      <c r="P530" s="342"/>
      <c r="Q530" s="342"/>
      <c r="R530" s="342"/>
      <c r="S530" s="342"/>
      <c r="T530" s="342"/>
      <c r="U530" s="342"/>
      <c r="V530" s="342"/>
      <c r="W530" s="342"/>
      <c r="X530" s="342"/>
      <c r="Y530" s="342"/>
      <c r="Z530" s="342"/>
    </row>
    <row r="531" spans="1:26" x14ac:dyDescent="0.2">
      <c r="A531" s="354"/>
      <c r="B531" s="342"/>
      <c r="C531" s="342"/>
      <c r="D531" s="359"/>
      <c r="E531" s="342"/>
      <c r="F531" s="359"/>
      <c r="G531" s="342"/>
      <c r="H531" s="342"/>
      <c r="I531" s="342"/>
      <c r="J531" s="342"/>
      <c r="K531" s="342"/>
      <c r="L531" s="342"/>
      <c r="M531" s="342"/>
      <c r="N531" s="342"/>
      <c r="O531" s="342"/>
      <c r="P531" s="342"/>
      <c r="Q531" s="342"/>
      <c r="R531" s="342"/>
      <c r="S531" s="342"/>
      <c r="T531" s="342"/>
      <c r="U531" s="342"/>
      <c r="V531" s="342"/>
      <c r="W531" s="342"/>
      <c r="X531" s="342"/>
      <c r="Y531" s="342"/>
      <c r="Z531" s="342"/>
    </row>
    <row r="532" spans="1:26" x14ac:dyDescent="0.2">
      <c r="A532" s="354"/>
      <c r="B532" s="342"/>
      <c r="C532" s="342"/>
      <c r="D532" s="359"/>
      <c r="E532" s="342"/>
      <c r="F532" s="359"/>
      <c r="G532" s="342"/>
      <c r="H532" s="342"/>
      <c r="I532" s="342"/>
      <c r="J532" s="342"/>
      <c r="K532" s="342"/>
      <c r="L532" s="342"/>
      <c r="M532" s="342"/>
      <c r="N532" s="342"/>
      <c r="O532" s="342"/>
      <c r="P532" s="342"/>
      <c r="Q532" s="342"/>
      <c r="R532" s="342"/>
      <c r="S532" s="342"/>
      <c r="T532" s="342"/>
      <c r="U532" s="342"/>
      <c r="V532" s="342"/>
      <c r="W532" s="342"/>
      <c r="X532" s="342"/>
      <c r="Y532" s="342"/>
      <c r="Z532" s="342"/>
    </row>
    <row r="533" spans="1:26" x14ac:dyDescent="0.2">
      <c r="A533" s="354"/>
      <c r="B533" s="342"/>
      <c r="C533" s="342"/>
      <c r="D533" s="359"/>
      <c r="E533" s="342"/>
      <c r="F533" s="359"/>
      <c r="G533" s="342"/>
      <c r="H533" s="342"/>
      <c r="I533" s="342"/>
      <c r="J533" s="342"/>
      <c r="K533" s="342"/>
      <c r="L533" s="342"/>
      <c r="M533" s="342"/>
      <c r="N533" s="342"/>
      <c r="O533" s="342"/>
      <c r="P533" s="342"/>
      <c r="Q533" s="342"/>
      <c r="R533" s="342"/>
      <c r="S533" s="342"/>
      <c r="T533" s="342"/>
      <c r="U533" s="342"/>
      <c r="V533" s="342"/>
      <c r="W533" s="342"/>
      <c r="X533" s="342"/>
      <c r="Y533" s="342"/>
      <c r="Z533" s="342"/>
    </row>
    <row r="534" spans="1:26" x14ac:dyDescent="0.2">
      <c r="A534" s="354"/>
      <c r="B534" s="342"/>
      <c r="C534" s="342"/>
      <c r="D534" s="359"/>
      <c r="E534" s="342"/>
      <c r="F534" s="359"/>
      <c r="G534" s="342"/>
      <c r="H534" s="342"/>
      <c r="I534" s="342"/>
      <c r="J534" s="342"/>
      <c r="K534" s="342"/>
      <c r="L534" s="342"/>
      <c r="M534" s="342"/>
      <c r="N534" s="342"/>
      <c r="O534" s="342"/>
      <c r="P534" s="342"/>
      <c r="Q534" s="342"/>
      <c r="R534" s="342"/>
      <c r="S534" s="342"/>
      <c r="T534" s="342"/>
      <c r="U534" s="342"/>
      <c r="V534" s="342"/>
      <c r="W534" s="342"/>
      <c r="X534" s="342"/>
      <c r="Y534" s="342"/>
      <c r="Z534" s="342"/>
    </row>
    <row r="535" spans="1:26" x14ac:dyDescent="0.2">
      <c r="A535" s="354"/>
      <c r="B535" s="342"/>
      <c r="C535" s="342"/>
      <c r="D535" s="359"/>
      <c r="E535" s="342"/>
      <c r="F535" s="359"/>
      <c r="G535" s="342"/>
      <c r="H535" s="342"/>
      <c r="I535" s="342"/>
      <c r="J535" s="342"/>
      <c r="K535" s="342"/>
      <c r="L535" s="342"/>
      <c r="M535" s="342"/>
      <c r="N535" s="342"/>
      <c r="O535" s="342"/>
      <c r="P535" s="342"/>
      <c r="Q535" s="342"/>
      <c r="R535" s="342"/>
      <c r="S535" s="342"/>
      <c r="T535" s="342"/>
      <c r="U535" s="342"/>
      <c r="V535" s="342"/>
      <c r="W535" s="342"/>
      <c r="X535" s="342"/>
      <c r="Y535" s="342"/>
      <c r="Z535" s="342"/>
    </row>
    <row r="536" spans="1:26" x14ac:dyDescent="0.2">
      <c r="A536" s="354"/>
      <c r="B536" s="342"/>
      <c r="C536" s="342"/>
      <c r="D536" s="359"/>
      <c r="E536" s="342"/>
      <c r="F536" s="359"/>
      <c r="G536" s="342"/>
      <c r="H536" s="342"/>
      <c r="I536" s="342"/>
      <c r="J536" s="342"/>
      <c r="K536" s="342"/>
      <c r="L536" s="342"/>
      <c r="M536" s="342"/>
      <c r="N536" s="342"/>
      <c r="O536" s="342"/>
      <c r="P536" s="342"/>
      <c r="Q536" s="342"/>
      <c r="R536" s="342"/>
      <c r="S536" s="342"/>
      <c r="T536" s="342"/>
      <c r="U536" s="342"/>
      <c r="V536" s="342"/>
      <c r="W536" s="342"/>
      <c r="X536" s="342"/>
      <c r="Y536" s="342"/>
      <c r="Z536" s="342"/>
    </row>
    <row r="537" spans="1:26" x14ac:dyDescent="0.2">
      <c r="A537" s="354"/>
      <c r="B537" s="342"/>
      <c r="C537" s="342"/>
      <c r="D537" s="359"/>
      <c r="E537" s="342"/>
      <c r="F537" s="359"/>
      <c r="G537" s="342"/>
      <c r="H537" s="342"/>
      <c r="I537" s="342"/>
      <c r="J537" s="342"/>
      <c r="K537" s="342"/>
      <c r="L537" s="342"/>
      <c r="M537" s="342"/>
      <c r="N537" s="342"/>
      <c r="O537" s="342"/>
      <c r="P537" s="342"/>
      <c r="Q537" s="342"/>
      <c r="R537" s="342"/>
      <c r="S537" s="342"/>
      <c r="T537" s="342"/>
      <c r="U537" s="342"/>
      <c r="V537" s="342"/>
      <c r="W537" s="342"/>
      <c r="X537" s="342"/>
      <c r="Y537" s="342"/>
      <c r="Z537" s="342"/>
    </row>
    <row r="538" spans="1:26" x14ac:dyDescent="0.2">
      <c r="A538" s="354"/>
      <c r="B538" s="342"/>
      <c r="C538" s="342"/>
      <c r="D538" s="359"/>
      <c r="E538" s="342"/>
      <c r="F538" s="359"/>
      <c r="G538" s="342"/>
      <c r="H538" s="342"/>
      <c r="I538" s="342"/>
      <c r="J538" s="342"/>
      <c r="K538" s="342"/>
      <c r="L538" s="342"/>
      <c r="M538" s="342"/>
      <c r="N538" s="342"/>
      <c r="O538" s="342"/>
      <c r="P538" s="342"/>
      <c r="Q538" s="342"/>
      <c r="R538" s="342"/>
      <c r="S538" s="342"/>
      <c r="T538" s="342"/>
      <c r="U538" s="342"/>
      <c r="V538" s="342"/>
      <c r="W538" s="342"/>
      <c r="X538" s="342"/>
      <c r="Y538" s="342"/>
      <c r="Z538" s="342"/>
    </row>
    <row r="539" spans="1:26" x14ac:dyDescent="0.2">
      <c r="A539" s="354"/>
      <c r="B539" s="342"/>
      <c r="C539" s="342"/>
      <c r="D539" s="359"/>
      <c r="E539" s="342"/>
      <c r="F539" s="359"/>
      <c r="G539" s="342"/>
      <c r="H539" s="342"/>
      <c r="I539" s="342"/>
      <c r="J539" s="342"/>
      <c r="K539" s="342"/>
      <c r="L539" s="342"/>
      <c r="M539" s="342"/>
      <c r="N539" s="342"/>
      <c r="O539" s="342"/>
      <c r="P539" s="342"/>
      <c r="Q539" s="342"/>
      <c r="R539" s="342"/>
      <c r="S539" s="342"/>
      <c r="T539" s="342"/>
      <c r="U539" s="342"/>
      <c r="V539" s="342"/>
      <c r="W539" s="342"/>
      <c r="X539" s="342"/>
      <c r="Y539" s="342"/>
      <c r="Z539" s="342"/>
    </row>
    <row r="540" spans="1:26" x14ac:dyDescent="0.2">
      <c r="A540" s="354"/>
      <c r="B540" s="342"/>
      <c r="C540" s="342"/>
      <c r="D540" s="359"/>
      <c r="E540" s="342"/>
      <c r="F540" s="359"/>
      <c r="G540" s="342"/>
      <c r="H540" s="342"/>
      <c r="I540" s="342"/>
      <c r="J540" s="342"/>
      <c r="K540" s="342"/>
      <c r="L540" s="342"/>
      <c r="M540" s="342"/>
      <c r="N540" s="342"/>
      <c r="O540" s="342"/>
      <c r="P540" s="342"/>
      <c r="Q540" s="342"/>
      <c r="R540" s="342"/>
      <c r="S540" s="342"/>
      <c r="T540" s="342"/>
      <c r="U540" s="342"/>
      <c r="V540" s="342"/>
      <c r="W540" s="342"/>
      <c r="X540" s="342"/>
      <c r="Y540" s="342"/>
      <c r="Z540" s="342"/>
    </row>
    <row r="541" spans="1:26" x14ac:dyDescent="0.2">
      <c r="A541" s="354"/>
      <c r="B541" s="342"/>
      <c r="C541" s="342"/>
      <c r="D541" s="359"/>
      <c r="E541" s="342"/>
      <c r="F541" s="359"/>
      <c r="G541" s="342"/>
      <c r="H541" s="342"/>
      <c r="I541" s="342"/>
      <c r="J541" s="342"/>
      <c r="K541" s="342"/>
      <c r="L541" s="342"/>
      <c r="M541" s="342"/>
      <c r="N541" s="342"/>
      <c r="O541" s="342"/>
      <c r="P541" s="342"/>
      <c r="Q541" s="342"/>
      <c r="R541" s="342"/>
      <c r="S541" s="342"/>
      <c r="T541" s="342"/>
      <c r="U541" s="342"/>
      <c r="V541" s="342"/>
      <c r="W541" s="342"/>
      <c r="X541" s="342"/>
      <c r="Y541" s="342"/>
      <c r="Z541" s="342"/>
    </row>
    <row r="542" spans="1:26" x14ac:dyDescent="0.2">
      <c r="A542" s="354"/>
      <c r="B542" s="342"/>
      <c r="C542" s="342"/>
      <c r="D542" s="359"/>
      <c r="E542" s="342"/>
      <c r="F542" s="359"/>
      <c r="G542" s="342"/>
      <c r="H542" s="342"/>
      <c r="I542" s="342"/>
      <c r="J542" s="342"/>
      <c r="K542" s="342"/>
      <c r="L542" s="342"/>
      <c r="M542" s="342"/>
      <c r="N542" s="342"/>
      <c r="O542" s="342"/>
      <c r="P542" s="342"/>
      <c r="Q542" s="342"/>
      <c r="R542" s="342"/>
      <c r="S542" s="342"/>
      <c r="T542" s="342"/>
      <c r="U542" s="342"/>
      <c r="V542" s="342"/>
      <c r="W542" s="342"/>
      <c r="X542" s="342"/>
      <c r="Y542" s="342"/>
      <c r="Z542" s="342"/>
    </row>
    <row r="543" spans="1:26" x14ac:dyDescent="0.2">
      <c r="A543" s="354"/>
      <c r="B543" s="342"/>
      <c r="C543" s="342"/>
      <c r="D543" s="359"/>
      <c r="E543" s="342"/>
      <c r="F543" s="359"/>
      <c r="G543" s="342"/>
      <c r="H543" s="342"/>
      <c r="I543" s="342"/>
      <c r="J543" s="342"/>
      <c r="K543" s="342"/>
      <c r="L543" s="342"/>
      <c r="M543" s="342"/>
      <c r="N543" s="342"/>
      <c r="O543" s="342"/>
      <c r="P543" s="342"/>
      <c r="Q543" s="342"/>
      <c r="R543" s="342"/>
      <c r="S543" s="342"/>
      <c r="T543" s="342"/>
      <c r="U543" s="342"/>
      <c r="V543" s="342"/>
      <c r="W543" s="342"/>
      <c r="X543" s="342"/>
      <c r="Y543" s="342"/>
      <c r="Z543" s="342"/>
    </row>
    <row r="544" spans="1:26" x14ac:dyDescent="0.2">
      <c r="A544" s="354"/>
      <c r="B544" s="342"/>
      <c r="C544" s="342"/>
      <c r="D544" s="359"/>
      <c r="E544" s="342"/>
      <c r="F544" s="359"/>
      <c r="G544" s="342"/>
      <c r="H544" s="342"/>
      <c r="I544" s="342"/>
      <c r="J544" s="342"/>
      <c r="K544" s="342"/>
      <c r="L544" s="342"/>
      <c r="M544" s="342"/>
      <c r="N544" s="342"/>
      <c r="O544" s="342"/>
      <c r="P544" s="342"/>
      <c r="Q544" s="342"/>
      <c r="R544" s="342"/>
      <c r="S544" s="342"/>
      <c r="T544" s="342"/>
      <c r="U544" s="342"/>
      <c r="V544" s="342"/>
      <c r="W544" s="342"/>
      <c r="X544" s="342"/>
      <c r="Y544" s="342"/>
      <c r="Z544" s="342"/>
    </row>
    <row r="545" spans="1:26" x14ac:dyDescent="0.2">
      <c r="A545" s="354"/>
      <c r="B545" s="342"/>
      <c r="C545" s="342"/>
      <c r="D545" s="359"/>
      <c r="E545" s="342"/>
      <c r="F545" s="359"/>
      <c r="G545" s="342"/>
      <c r="H545" s="342"/>
      <c r="I545" s="342"/>
      <c r="J545" s="342"/>
      <c r="K545" s="342"/>
      <c r="L545" s="342"/>
      <c r="M545" s="342"/>
      <c r="N545" s="342"/>
      <c r="O545" s="342"/>
      <c r="P545" s="342"/>
      <c r="Q545" s="342"/>
      <c r="R545" s="342"/>
      <c r="S545" s="342"/>
      <c r="T545" s="342"/>
      <c r="U545" s="342"/>
      <c r="V545" s="342"/>
      <c r="W545" s="342"/>
      <c r="X545" s="342"/>
      <c r="Y545" s="342"/>
      <c r="Z545" s="342"/>
    </row>
    <row r="546" spans="1:26" x14ac:dyDescent="0.2">
      <c r="A546" s="354"/>
      <c r="B546" s="342"/>
      <c r="C546" s="342"/>
      <c r="D546" s="359"/>
      <c r="E546" s="342"/>
      <c r="F546" s="359"/>
      <c r="G546" s="342"/>
      <c r="H546" s="342"/>
      <c r="I546" s="342"/>
      <c r="J546" s="342"/>
      <c r="K546" s="342"/>
      <c r="L546" s="342"/>
      <c r="M546" s="342"/>
      <c r="N546" s="342"/>
      <c r="O546" s="342"/>
      <c r="P546" s="342"/>
      <c r="Q546" s="342"/>
      <c r="R546" s="342"/>
      <c r="S546" s="342"/>
      <c r="T546" s="342"/>
      <c r="U546" s="342"/>
      <c r="V546" s="342"/>
      <c r="W546" s="342"/>
      <c r="X546" s="342"/>
      <c r="Y546" s="342"/>
      <c r="Z546" s="342"/>
    </row>
    <row r="547" spans="1:26" x14ac:dyDescent="0.2">
      <c r="A547" s="354"/>
      <c r="B547" s="342"/>
      <c r="C547" s="342"/>
      <c r="D547" s="359"/>
      <c r="E547" s="342"/>
      <c r="F547" s="359"/>
      <c r="G547" s="342"/>
      <c r="H547" s="342"/>
      <c r="I547" s="342"/>
      <c r="J547" s="342"/>
      <c r="K547" s="342"/>
      <c r="L547" s="342"/>
      <c r="M547" s="342"/>
      <c r="N547" s="342"/>
      <c r="O547" s="342"/>
      <c r="P547" s="342"/>
      <c r="Q547" s="342"/>
      <c r="R547" s="342"/>
      <c r="S547" s="342"/>
      <c r="T547" s="342"/>
      <c r="U547" s="342"/>
      <c r="V547" s="342"/>
      <c r="W547" s="342"/>
      <c r="X547" s="342"/>
      <c r="Y547" s="342"/>
      <c r="Z547" s="342"/>
    </row>
    <row r="548" spans="1:26" x14ac:dyDescent="0.2">
      <c r="A548" s="354"/>
      <c r="B548" s="342"/>
      <c r="C548" s="342"/>
      <c r="D548" s="359"/>
      <c r="E548" s="342"/>
      <c r="F548" s="359"/>
      <c r="G548" s="342"/>
      <c r="H548" s="342"/>
      <c r="I548" s="342"/>
      <c r="J548" s="342"/>
      <c r="K548" s="342"/>
      <c r="L548" s="342"/>
      <c r="M548" s="342"/>
      <c r="N548" s="342"/>
      <c r="O548" s="342"/>
      <c r="P548" s="342"/>
      <c r="Q548" s="342"/>
      <c r="R548" s="342"/>
      <c r="S548" s="342"/>
      <c r="T548" s="342"/>
      <c r="U548" s="342"/>
      <c r="V548" s="342"/>
      <c r="W548" s="342"/>
      <c r="X548" s="342"/>
      <c r="Y548" s="342"/>
      <c r="Z548" s="342"/>
    </row>
    <row r="549" spans="1:26" x14ac:dyDescent="0.2">
      <c r="A549" s="354"/>
      <c r="B549" s="342"/>
      <c r="C549" s="342"/>
      <c r="D549" s="359"/>
      <c r="E549" s="342"/>
      <c r="F549" s="359"/>
      <c r="G549" s="342"/>
      <c r="H549" s="342"/>
      <c r="I549" s="342"/>
      <c r="J549" s="342"/>
      <c r="K549" s="342"/>
      <c r="L549" s="342"/>
      <c r="M549" s="342"/>
      <c r="N549" s="342"/>
      <c r="O549" s="342"/>
      <c r="P549" s="342"/>
      <c r="Q549" s="342"/>
      <c r="R549" s="342"/>
      <c r="S549" s="342"/>
      <c r="T549" s="342"/>
      <c r="U549" s="342"/>
      <c r="V549" s="342"/>
      <c r="W549" s="342"/>
      <c r="X549" s="342"/>
      <c r="Y549" s="342"/>
      <c r="Z549" s="342"/>
    </row>
    <row r="550" spans="1:26" x14ac:dyDescent="0.2">
      <c r="A550" s="354"/>
      <c r="B550" s="342"/>
      <c r="C550" s="342"/>
      <c r="D550" s="359"/>
      <c r="E550" s="342"/>
      <c r="F550" s="359"/>
      <c r="G550" s="342"/>
      <c r="H550" s="342"/>
      <c r="I550" s="342"/>
      <c r="J550" s="342"/>
      <c r="K550" s="342"/>
      <c r="L550" s="342"/>
      <c r="M550" s="342"/>
      <c r="N550" s="342"/>
      <c r="O550" s="342"/>
      <c r="P550" s="342"/>
      <c r="Q550" s="342"/>
      <c r="R550" s="342"/>
      <c r="S550" s="342"/>
      <c r="T550" s="342"/>
      <c r="U550" s="342"/>
      <c r="V550" s="342"/>
      <c r="W550" s="342"/>
      <c r="X550" s="342"/>
      <c r="Y550" s="342"/>
      <c r="Z550" s="342"/>
    </row>
    <row r="551" spans="1:26" x14ac:dyDescent="0.2">
      <c r="A551" s="354"/>
      <c r="B551" s="342"/>
      <c r="C551" s="342"/>
      <c r="D551" s="359"/>
      <c r="E551" s="342"/>
      <c r="F551" s="359"/>
      <c r="G551" s="342"/>
      <c r="H551" s="342"/>
      <c r="I551" s="342"/>
      <c r="J551" s="342"/>
      <c r="K551" s="342"/>
      <c r="L551" s="342"/>
      <c r="M551" s="342"/>
      <c r="N551" s="342"/>
      <c r="O551" s="342"/>
      <c r="P551" s="342"/>
      <c r="Q551" s="342"/>
      <c r="R551" s="342"/>
      <c r="S551" s="342"/>
      <c r="T551" s="342"/>
      <c r="U551" s="342"/>
      <c r="V551" s="342"/>
      <c r="W551" s="342"/>
      <c r="X551" s="342"/>
      <c r="Y551" s="342"/>
      <c r="Z551" s="342"/>
    </row>
    <row r="552" spans="1:26" x14ac:dyDescent="0.2">
      <c r="A552" s="354"/>
      <c r="B552" s="342"/>
      <c r="C552" s="342"/>
      <c r="D552" s="359"/>
      <c r="E552" s="342"/>
      <c r="F552" s="359"/>
      <c r="G552" s="342"/>
      <c r="H552" s="342"/>
      <c r="I552" s="342"/>
      <c r="J552" s="342"/>
      <c r="K552" s="342"/>
      <c r="L552" s="342"/>
      <c r="M552" s="342"/>
      <c r="N552" s="342"/>
      <c r="O552" s="342"/>
      <c r="P552" s="342"/>
      <c r="Q552" s="342"/>
      <c r="R552" s="342"/>
      <c r="S552" s="342"/>
      <c r="T552" s="342"/>
      <c r="U552" s="342"/>
      <c r="V552" s="342"/>
      <c r="W552" s="342"/>
      <c r="X552" s="342"/>
      <c r="Y552" s="342"/>
      <c r="Z552" s="342"/>
    </row>
    <row r="553" spans="1:26" x14ac:dyDescent="0.2">
      <c r="A553" s="354"/>
      <c r="B553" s="342"/>
      <c r="C553" s="342"/>
      <c r="D553" s="359"/>
      <c r="E553" s="342"/>
      <c r="F553" s="359"/>
      <c r="G553" s="342"/>
      <c r="H553" s="342"/>
      <c r="I553" s="342"/>
      <c r="J553" s="342"/>
      <c r="K553" s="342"/>
      <c r="L553" s="342"/>
      <c r="M553" s="342"/>
      <c r="N553" s="342"/>
      <c r="O553" s="342"/>
      <c r="P553" s="342"/>
      <c r="Q553" s="342"/>
      <c r="R553" s="342"/>
      <c r="S553" s="342"/>
      <c r="T553" s="342"/>
      <c r="U553" s="342"/>
      <c r="V553" s="342"/>
      <c r="W553" s="342"/>
      <c r="X553" s="342"/>
      <c r="Y553" s="342"/>
      <c r="Z553" s="342"/>
    </row>
    <row r="554" spans="1:26" x14ac:dyDescent="0.2">
      <c r="A554" s="354"/>
      <c r="B554" s="342"/>
      <c r="C554" s="342"/>
      <c r="D554" s="359"/>
      <c r="E554" s="342"/>
      <c r="F554" s="359"/>
      <c r="G554" s="342"/>
      <c r="H554" s="342"/>
      <c r="I554" s="342"/>
      <c r="J554" s="342"/>
      <c r="K554" s="342"/>
      <c r="L554" s="342"/>
      <c r="M554" s="342"/>
      <c r="N554" s="342"/>
      <c r="O554" s="342"/>
      <c r="P554" s="342"/>
      <c r="Q554" s="342"/>
      <c r="R554" s="342"/>
      <c r="S554" s="342"/>
      <c r="T554" s="342"/>
      <c r="U554" s="342"/>
      <c r="V554" s="342"/>
      <c r="W554" s="342"/>
      <c r="X554" s="342"/>
      <c r="Y554" s="342"/>
      <c r="Z554" s="342"/>
    </row>
    <row r="555" spans="1:26" x14ac:dyDescent="0.2">
      <c r="A555" s="354"/>
      <c r="B555" s="342"/>
      <c r="C555" s="342"/>
      <c r="D555" s="359"/>
      <c r="E555" s="342"/>
      <c r="F555" s="359"/>
      <c r="G555" s="342"/>
      <c r="H555" s="342"/>
      <c r="I555" s="342"/>
      <c r="J555" s="342"/>
      <c r="K555" s="342"/>
      <c r="L555" s="342"/>
      <c r="M555" s="342"/>
      <c r="N555" s="342"/>
      <c r="O555" s="342"/>
      <c r="P555" s="342"/>
      <c r="Q555" s="342"/>
      <c r="R555" s="342"/>
      <c r="S555" s="342"/>
      <c r="T555" s="342"/>
      <c r="U555" s="342"/>
      <c r="V555" s="342"/>
      <c r="W555" s="342"/>
      <c r="X555" s="342"/>
      <c r="Y555" s="342"/>
      <c r="Z555" s="342"/>
    </row>
    <row r="556" spans="1:26" x14ac:dyDescent="0.2">
      <c r="A556" s="354"/>
      <c r="B556" s="342"/>
      <c r="C556" s="342"/>
      <c r="D556" s="359"/>
      <c r="E556" s="342"/>
      <c r="F556" s="359"/>
      <c r="G556" s="342"/>
      <c r="H556" s="342"/>
      <c r="I556" s="342"/>
      <c r="J556" s="342"/>
      <c r="K556" s="342"/>
      <c r="L556" s="342"/>
      <c r="M556" s="342"/>
      <c r="N556" s="342"/>
      <c r="O556" s="342"/>
      <c r="P556" s="342"/>
      <c r="Q556" s="342"/>
      <c r="R556" s="342"/>
      <c r="S556" s="342"/>
      <c r="T556" s="342"/>
      <c r="U556" s="342"/>
      <c r="V556" s="342"/>
      <c r="W556" s="342"/>
      <c r="X556" s="342"/>
      <c r="Y556" s="342"/>
      <c r="Z556" s="342"/>
    </row>
    <row r="557" spans="1:26" x14ac:dyDescent="0.2">
      <c r="A557" s="354"/>
      <c r="B557" s="342"/>
      <c r="C557" s="342"/>
      <c r="D557" s="359"/>
      <c r="E557" s="342"/>
      <c r="F557" s="359"/>
      <c r="G557" s="342"/>
      <c r="H557" s="342"/>
      <c r="I557" s="342"/>
      <c r="J557" s="342"/>
      <c r="K557" s="342"/>
      <c r="L557" s="342"/>
      <c r="M557" s="342"/>
      <c r="N557" s="342"/>
      <c r="O557" s="342"/>
      <c r="P557" s="342"/>
      <c r="Q557" s="342"/>
      <c r="R557" s="342"/>
      <c r="S557" s="342"/>
      <c r="T557" s="342"/>
      <c r="U557" s="342"/>
      <c r="V557" s="342"/>
      <c r="W557" s="342"/>
      <c r="X557" s="342"/>
      <c r="Y557" s="342"/>
      <c r="Z557" s="342"/>
    </row>
    <row r="558" spans="1:26" x14ac:dyDescent="0.2">
      <c r="A558" s="354"/>
      <c r="B558" s="342"/>
      <c r="C558" s="342"/>
      <c r="D558" s="359"/>
      <c r="E558" s="342"/>
      <c r="F558" s="359"/>
      <c r="G558" s="342"/>
      <c r="H558" s="342"/>
      <c r="I558" s="342"/>
      <c r="J558" s="342"/>
      <c r="K558" s="342"/>
      <c r="L558" s="342"/>
      <c r="M558" s="342"/>
      <c r="N558" s="342"/>
      <c r="O558" s="342"/>
      <c r="P558" s="342"/>
      <c r="Q558" s="342"/>
      <c r="R558" s="342"/>
      <c r="S558" s="342"/>
      <c r="T558" s="342"/>
      <c r="U558" s="342"/>
      <c r="V558" s="342"/>
      <c r="W558" s="342"/>
      <c r="X558" s="342"/>
      <c r="Y558" s="342"/>
      <c r="Z558" s="342"/>
    </row>
    <row r="559" spans="1:26" x14ac:dyDescent="0.2">
      <c r="A559" s="354"/>
      <c r="B559" s="342"/>
      <c r="C559" s="342"/>
      <c r="D559" s="359"/>
      <c r="E559" s="342"/>
      <c r="F559" s="359"/>
      <c r="G559" s="342"/>
      <c r="H559" s="342"/>
      <c r="I559" s="342"/>
      <c r="J559" s="342"/>
      <c r="K559" s="342"/>
      <c r="L559" s="342"/>
      <c r="M559" s="342"/>
      <c r="N559" s="342"/>
      <c r="O559" s="342"/>
      <c r="P559" s="342"/>
      <c r="Q559" s="342"/>
      <c r="R559" s="342"/>
      <c r="S559" s="342"/>
      <c r="T559" s="342"/>
      <c r="U559" s="342"/>
      <c r="V559" s="342"/>
      <c r="W559" s="342"/>
      <c r="X559" s="342"/>
      <c r="Y559" s="342"/>
      <c r="Z559" s="342"/>
    </row>
    <row r="560" spans="1:26" x14ac:dyDescent="0.2">
      <c r="A560" s="354"/>
      <c r="B560" s="342"/>
      <c r="C560" s="342"/>
      <c r="D560" s="359"/>
      <c r="E560" s="342"/>
      <c r="F560" s="359"/>
      <c r="G560" s="342"/>
      <c r="H560" s="342"/>
      <c r="I560" s="342"/>
      <c r="J560" s="342"/>
      <c r="K560" s="342"/>
      <c r="L560" s="342"/>
      <c r="M560" s="342"/>
      <c r="N560" s="342"/>
      <c r="O560" s="342"/>
      <c r="P560" s="342"/>
      <c r="Q560" s="342"/>
      <c r="R560" s="342"/>
      <c r="S560" s="342"/>
      <c r="T560" s="342"/>
      <c r="U560" s="342"/>
      <c r="V560" s="342"/>
      <c r="W560" s="342"/>
      <c r="X560" s="342"/>
      <c r="Y560" s="342"/>
      <c r="Z560" s="342"/>
    </row>
    <row r="561" spans="1:26" x14ac:dyDescent="0.2">
      <c r="A561" s="354"/>
      <c r="B561" s="342"/>
      <c r="C561" s="342"/>
      <c r="D561" s="359"/>
      <c r="E561" s="342"/>
      <c r="F561" s="359"/>
      <c r="G561" s="342"/>
      <c r="H561" s="342"/>
      <c r="I561" s="342"/>
      <c r="J561" s="342"/>
      <c r="K561" s="342"/>
      <c r="L561" s="342"/>
      <c r="M561" s="342"/>
      <c r="N561" s="342"/>
      <c r="O561" s="342"/>
      <c r="P561" s="342"/>
      <c r="Q561" s="342"/>
      <c r="R561" s="342"/>
      <c r="S561" s="342"/>
      <c r="T561" s="342"/>
      <c r="U561" s="342"/>
      <c r="V561" s="342"/>
      <c r="W561" s="342"/>
      <c r="X561" s="342"/>
      <c r="Y561" s="342"/>
      <c r="Z561" s="342"/>
    </row>
    <row r="562" spans="1:26" x14ac:dyDescent="0.2">
      <c r="A562" s="354"/>
      <c r="B562" s="342"/>
      <c r="C562" s="342"/>
      <c r="D562" s="359"/>
      <c r="E562" s="342"/>
      <c r="F562" s="359"/>
      <c r="G562" s="342"/>
      <c r="H562" s="342"/>
      <c r="I562" s="342"/>
      <c r="J562" s="342"/>
      <c r="K562" s="342"/>
      <c r="L562" s="342"/>
      <c r="M562" s="342"/>
      <c r="N562" s="342"/>
      <c r="O562" s="342"/>
      <c r="P562" s="342"/>
      <c r="Q562" s="342"/>
      <c r="R562" s="342"/>
      <c r="S562" s="342"/>
      <c r="T562" s="342"/>
      <c r="U562" s="342"/>
      <c r="V562" s="342"/>
      <c r="W562" s="342"/>
      <c r="X562" s="342"/>
      <c r="Y562" s="342"/>
      <c r="Z562" s="342"/>
    </row>
    <row r="563" spans="1:26" x14ac:dyDescent="0.2">
      <c r="A563" s="354"/>
      <c r="B563" s="342"/>
      <c r="C563" s="342"/>
      <c r="D563" s="359"/>
      <c r="E563" s="342"/>
      <c r="F563" s="359"/>
      <c r="G563" s="342"/>
      <c r="H563" s="342"/>
      <c r="I563" s="342"/>
      <c r="J563" s="342"/>
      <c r="K563" s="342"/>
      <c r="L563" s="342"/>
      <c r="M563" s="342"/>
      <c r="N563" s="342"/>
      <c r="O563" s="342"/>
      <c r="P563" s="342"/>
      <c r="Q563" s="342"/>
      <c r="R563" s="342"/>
      <c r="S563" s="342"/>
      <c r="T563" s="342"/>
      <c r="U563" s="342"/>
      <c r="V563" s="342"/>
      <c r="W563" s="342"/>
      <c r="X563" s="342"/>
      <c r="Y563" s="342"/>
      <c r="Z563" s="342"/>
    </row>
    <row r="564" spans="1:26" x14ac:dyDescent="0.2">
      <c r="A564" s="354"/>
      <c r="B564" s="342"/>
      <c r="C564" s="342"/>
      <c r="D564" s="359"/>
      <c r="E564" s="342"/>
      <c r="F564" s="359"/>
      <c r="G564" s="342"/>
      <c r="H564" s="342"/>
      <c r="I564" s="342"/>
      <c r="J564" s="342"/>
      <c r="K564" s="342"/>
      <c r="L564" s="342"/>
      <c r="M564" s="342"/>
      <c r="N564" s="342"/>
      <c r="O564" s="342"/>
      <c r="P564" s="342"/>
      <c r="Q564" s="342"/>
      <c r="R564" s="342"/>
      <c r="S564" s="342"/>
      <c r="T564" s="342"/>
      <c r="U564" s="342"/>
      <c r="V564" s="342"/>
      <c r="W564" s="342"/>
      <c r="X564" s="342"/>
      <c r="Y564" s="342"/>
      <c r="Z564" s="342"/>
    </row>
    <row r="565" spans="1:26" x14ac:dyDescent="0.2">
      <c r="A565" s="354"/>
      <c r="B565" s="342"/>
      <c r="C565" s="342"/>
      <c r="D565" s="359"/>
      <c r="E565" s="342"/>
      <c r="F565" s="359"/>
      <c r="G565" s="342"/>
      <c r="H565" s="342"/>
      <c r="I565" s="342"/>
      <c r="J565" s="342"/>
      <c r="K565" s="342"/>
      <c r="L565" s="342"/>
      <c r="M565" s="342"/>
      <c r="N565" s="342"/>
      <c r="O565" s="342"/>
      <c r="P565" s="342"/>
      <c r="Q565" s="342"/>
      <c r="R565" s="342"/>
      <c r="S565" s="342"/>
      <c r="T565" s="342"/>
      <c r="U565" s="342"/>
      <c r="V565" s="342"/>
      <c r="W565" s="342"/>
      <c r="X565" s="342"/>
      <c r="Y565" s="342"/>
      <c r="Z565" s="342"/>
    </row>
    <row r="566" spans="1:26" x14ac:dyDescent="0.2">
      <c r="A566" s="354"/>
      <c r="B566" s="342"/>
      <c r="C566" s="342"/>
      <c r="D566" s="359"/>
      <c r="E566" s="342"/>
      <c r="F566" s="359"/>
      <c r="G566" s="342"/>
      <c r="H566" s="342"/>
      <c r="I566" s="342"/>
      <c r="J566" s="342"/>
      <c r="K566" s="342"/>
      <c r="L566" s="342"/>
      <c r="M566" s="342"/>
      <c r="N566" s="342"/>
      <c r="O566" s="342"/>
      <c r="P566" s="342"/>
      <c r="Q566" s="342"/>
      <c r="R566" s="342"/>
      <c r="S566" s="342"/>
      <c r="T566" s="342"/>
      <c r="U566" s="342"/>
      <c r="V566" s="342"/>
      <c r="W566" s="342"/>
      <c r="X566" s="342"/>
      <c r="Y566" s="342"/>
      <c r="Z566" s="342"/>
    </row>
    <row r="567" spans="1:26" x14ac:dyDescent="0.2">
      <c r="A567" s="354"/>
      <c r="B567" s="342"/>
      <c r="C567" s="342"/>
      <c r="D567" s="359"/>
      <c r="E567" s="342"/>
      <c r="F567" s="359"/>
      <c r="G567" s="342"/>
      <c r="H567" s="342"/>
      <c r="I567" s="342"/>
      <c r="J567" s="342"/>
      <c r="K567" s="342"/>
      <c r="L567" s="342"/>
      <c r="M567" s="342"/>
      <c r="N567" s="342"/>
      <c r="O567" s="342"/>
      <c r="P567" s="342"/>
      <c r="Q567" s="342"/>
      <c r="R567" s="342"/>
      <c r="S567" s="342"/>
      <c r="T567" s="342"/>
      <c r="U567" s="342"/>
      <c r="V567" s="342"/>
      <c r="W567" s="342"/>
      <c r="X567" s="342"/>
      <c r="Y567" s="342"/>
      <c r="Z567" s="342"/>
    </row>
    <row r="568" spans="1:26" x14ac:dyDescent="0.2">
      <c r="A568" s="354"/>
      <c r="B568" s="342"/>
      <c r="C568" s="342"/>
      <c r="D568" s="359"/>
      <c r="E568" s="342"/>
      <c r="F568" s="359"/>
      <c r="G568" s="342"/>
      <c r="H568" s="342"/>
      <c r="I568" s="342"/>
      <c r="J568" s="342"/>
      <c r="K568" s="342"/>
      <c r="L568" s="342"/>
      <c r="M568" s="342"/>
      <c r="N568" s="342"/>
      <c r="O568" s="342"/>
      <c r="P568" s="342"/>
      <c r="Q568" s="342"/>
      <c r="R568" s="342"/>
      <c r="S568" s="342"/>
      <c r="T568" s="342"/>
      <c r="U568" s="342"/>
      <c r="V568" s="342"/>
      <c r="W568" s="342"/>
      <c r="X568" s="342"/>
      <c r="Y568" s="342"/>
      <c r="Z568" s="342"/>
    </row>
    <row r="569" spans="1:26" x14ac:dyDescent="0.2">
      <c r="A569" s="354"/>
      <c r="B569" s="342"/>
      <c r="C569" s="342"/>
      <c r="D569" s="359"/>
      <c r="E569" s="342"/>
      <c r="F569" s="359"/>
      <c r="G569" s="342"/>
      <c r="H569" s="342"/>
      <c r="I569" s="342"/>
      <c r="J569" s="342"/>
      <c r="K569" s="342"/>
      <c r="L569" s="342"/>
      <c r="M569" s="342"/>
      <c r="N569" s="342"/>
      <c r="O569" s="342"/>
      <c r="P569" s="342"/>
      <c r="Q569" s="342"/>
      <c r="R569" s="342"/>
      <c r="S569" s="342"/>
      <c r="T569" s="342"/>
      <c r="U569" s="342"/>
      <c r="V569" s="342"/>
      <c r="W569" s="342"/>
      <c r="X569" s="342"/>
      <c r="Y569" s="342"/>
      <c r="Z569" s="342"/>
    </row>
    <row r="570" spans="1:26" x14ac:dyDescent="0.2">
      <c r="A570" s="354"/>
      <c r="B570" s="342"/>
      <c r="C570" s="342"/>
      <c r="D570" s="359"/>
      <c r="E570" s="342"/>
      <c r="F570" s="359"/>
      <c r="G570" s="342"/>
      <c r="H570" s="342"/>
      <c r="I570" s="342"/>
      <c r="J570" s="342"/>
      <c r="K570" s="342"/>
      <c r="L570" s="342"/>
      <c r="M570" s="342"/>
      <c r="N570" s="342"/>
      <c r="O570" s="342"/>
      <c r="P570" s="342"/>
      <c r="Q570" s="342"/>
      <c r="R570" s="342"/>
      <c r="S570" s="342"/>
      <c r="T570" s="342"/>
      <c r="U570" s="342"/>
      <c r="V570" s="342"/>
      <c r="W570" s="342"/>
      <c r="X570" s="342"/>
      <c r="Y570" s="342"/>
      <c r="Z570" s="342"/>
    </row>
    <row r="571" spans="1:26" x14ac:dyDescent="0.2">
      <c r="A571" s="354"/>
      <c r="B571" s="342"/>
      <c r="C571" s="342"/>
      <c r="D571" s="359"/>
      <c r="E571" s="342"/>
      <c r="F571" s="359"/>
      <c r="G571" s="342"/>
      <c r="H571" s="342"/>
      <c r="I571" s="342"/>
      <c r="J571" s="342"/>
      <c r="K571" s="342"/>
      <c r="L571" s="342"/>
      <c r="M571" s="342"/>
      <c r="N571" s="342"/>
      <c r="O571" s="342"/>
      <c r="P571" s="342"/>
      <c r="Q571" s="342"/>
      <c r="R571" s="342"/>
      <c r="S571" s="342"/>
      <c r="T571" s="342"/>
      <c r="U571" s="342"/>
      <c r="V571" s="342"/>
      <c r="W571" s="342"/>
      <c r="X571" s="342"/>
      <c r="Y571" s="342"/>
      <c r="Z571" s="342"/>
    </row>
    <row r="572" spans="1:26" x14ac:dyDescent="0.2">
      <c r="A572" s="354"/>
      <c r="B572" s="342"/>
      <c r="C572" s="342"/>
      <c r="D572" s="359"/>
      <c r="E572" s="342"/>
      <c r="F572" s="359"/>
      <c r="G572" s="342"/>
      <c r="H572" s="342"/>
      <c r="I572" s="342"/>
      <c r="J572" s="342"/>
      <c r="K572" s="342"/>
      <c r="L572" s="342"/>
      <c r="M572" s="342"/>
      <c r="N572" s="342"/>
      <c r="O572" s="342"/>
      <c r="P572" s="342"/>
      <c r="Q572" s="342"/>
      <c r="R572" s="342"/>
      <c r="S572" s="342"/>
      <c r="T572" s="342"/>
      <c r="U572" s="342"/>
      <c r="V572" s="342"/>
      <c r="W572" s="342"/>
      <c r="X572" s="342"/>
      <c r="Y572" s="342"/>
      <c r="Z572" s="342"/>
    </row>
    <row r="573" spans="1:26" x14ac:dyDescent="0.2">
      <c r="A573" s="354"/>
      <c r="B573" s="342"/>
      <c r="C573" s="342"/>
      <c r="D573" s="359"/>
      <c r="E573" s="342"/>
      <c r="F573" s="359"/>
      <c r="G573" s="342"/>
      <c r="H573" s="342"/>
      <c r="I573" s="342"/>
      <c r="J573" s="342"/>
      <c r="K573" s="342"/>
      <c r="L573" s="342"/>
      <c r="M573" s="342"/>
      <c r="N573" s="342"/>
      <c r="O573" s="342"/>
      <c r="P573" s="342"/>
      <c r="Q573" s="342"/>
      <c r="R573" s="342"/>
      <c r="S573" s="342"/>
      <c r="T573" s="342"/>
      <c r="U573" s="342"/>
      <c r="V573" s="342"/>
      <c r="W573" s="342"/>
      <c r="X573" s="342"/>
      <c r="Y573" s="342"/>
      <c r="Z573" s="342"/>
    </row>
    <row r="574" spans="1:26" x14ac:dyDescent="0.2">
      <c r="A574" s="354"/>
      <c r="B574" s="342"/>
      <c r="C574" s="342"/>
      <c r="D574" s="359"/>
      <c r="E574" s="342"/>
      <c r="F574" s="359"/>
      <c r="G574" s="342"/>
      <c r="H574" s="342"/>
      <c r="I574" s="342"/>
      <c r="J574" s="342"/>
      <c r="K574" s="342"/>
      <c r="L574" s="342"/>
      <c r="M574" s="342"/>
      <c r="N574" s="342"/>
      <c r="O574" s="342"/>
      <c r="P574" s="342"/>
      <c r="Q574" s="342"/>
      <c r="R574" s="342"/>
      <c r="S574" s="342"/>
      <c r="T574" s="342"/>
      <c r="U574" s="342"/>
      <c r="V574" s="342"/>
      <c r="W574" s="342"/>
      <c r="X574" s="342"/>
      <c r="Y574" s="342"/>
      <c r="Z574" s="342"/>
    </row>
    <row r="575" spans="1:26" x14ac:dyDescent="0.2">
      <c r="A575" s="354"/>
      <c r="B575" s="342"/>
      <c r="C575" s="342"/>
      <c r="D575" s="359"/>
      <c r="E575" s="342"/>
      <c r="F575" s="359"/>
      <c r="G575" s="342"/>
      <c r="H575" s="342"/>
      <c r="I575" s="342"/>
      <c r="J575" s="342"/>
      <c r="K575" s="342"/>
      <c r="L575" s="342"/>
      <c r="M575" s="342"/>
      <c r="N575" s="342"/>
      <c r="O575" s="342"/>
      <c r="P575" s="342"/>
      <c r="Q575" s="342"/>
      <c r="R575" s="342"/>
      <c r="S575" s="342"/>
      <c r="T575" s="342"/>
      <c r="U575" s="342"/>
      <c r="V575" s="342"/>
      <c r="W575" s="342"/>
      <c r="X575" s="342"/>
      <c r="Y575" s="342"/>
      <c r="Z575" s="342"/>
    </row>
  </sheetData>
  <dataConsolidate link="1"/>
  <mergeCells count="18">
    <mergeCell ref="I10:J10"/>
    <mergeCell ref="I5:J5"/>
    <mergeCell ref="I21:J21"/>
    <mergeCell ref="I22:J22"/>
    <mergeCell ref="I20:J20"/>
    <mergeCell ref="A1:M2"/>
    <mergeCell ref="I16:J16"/>
    <mergeCell ref="I17:J17"/>
    <mergeCell ref="I18:J18"/>
    <mergeCell ref="I19:J19"/>
    <mergeCell ref="I11:J11"/>
    <mergeCell ref="I12:J12"/>
    <mergeCell ref="I13:J13"/>
    <mergeCell ref="I14:J14"/>
    <mergeCell ref="I15:J15"/>
    <mergeCell ref="I7:J7"/>
    <mergeCell ref="I8:J8"/>
    <mergeCell ref="I9:J9"/>
  </mergeCells>
  <conditionalFormatting sqref="A52:A53 A5:A6 A8:A10 A12:A14 A16:A18 A20:A22 A24:A26 A28:A30 A32:A34 A36:A38 A40:A42 A44:A46 A48:A50">
    <cfRule type="expression" dxfId="172" priority="22" stopIfTrue="1">
      <formula>IF(AND($C$5=3,$C$6=3,#REF!=3,$C$7=3),1,0)</formula>
    </cfRule>
  </conditionalFormatting>
  <conditionalFormatting sqref="B5:L6 B23:L23 B27:L28 B32:L33 B37:L38 B42:L43 B47:L48 B52:L53 I22 I7:I8 K7:L8 I12:I13 K12:L13 I17:I18 K17:L18 K22:L22">
    <cfRule type="expression" dxfId="171" priority="23" stopIfTrue="1">
      <formula>IF(AND($C$5=3,$C$6=3,#REF!=3,$C$7=3),1,0)</formula>
    </cfRule>
  </conditionalFormatting>
  <conditionalFormatting sqref="I9:I10 K9:L10">
    <cfRule type="expression" dxfId="170" priority="19" stopIfTrue="1">
      <formula>IF(AND($C$5=3,$C$6=3,#REF!=3,$C$7=3),1,0)</formula>
    </cfRule>
  </conditionalFormatting>
  <conditionalFormatting sqref="I11 K11:L11">
    <cfRule type="expression" dxfId="169" priority="18" stopIfTrue="1">
      <formula>IF(AND($C$5=3,$C$6=3,#REF!=3,$C$7=3),1,0)</formula>
    </cfRule>
  </conditionalFormatting>
  <conditionalFormatting sqref="I14:I15 K14:L15">
    <cfRule type="expression" dxfId="168" priority="17" stopIfTrue="1">
      <formula>IF(AND($C$5=3,$C$6=3,#REF!=3,$C$7=3),1,0)</formula>
    </cfRule>
  </conditionalFormatting>
  <conditionalFormatting sqref="I16 K16:L16">
    <cfRule type="expression" dxfId="167" priority="16" stopIfTrue="1">
      <formula>IF(AND($C$5=3,$C$6=3,#REF!=3,$C$7=3),1,0)</formula>
    </cfRule>
  </conditionalFormatting>
  <conditionalFormatting sqref="I19:I20 K19:L20">
    <cfRule type="expression" dxfId="166" priority="15" stopIfTrue="1">
      <formula>IF(AND($C$5=3,$C$6=3,#REF!=3,$C$7=3),1,0)</formula>
    </cfRule>
  </conditionalFormatting>
  <conditionalFormatting sqref="I21 K21:L21">
    <cfRule type="expression" dxfId="165" priority="14" stopIfTrue="1">
      <formula>IF(AND($C$5=3,$C$6=3,#REF!=3,$C$7=3),1,0)</formula>
    </cfRule>
  </conditionalFormatting>
  <conditionalFormatting sqref="B24:L25">
    <cfRule type="expression" dxfId="164" priority="13" stopIfTrue="1">
      <formula>IF(AND($C$5=3,$C$6=3,#REF!=3,$C$7=3),1,0)</formula>
    </cfRule>
  </conditionalFormatting>
  <conditionalFormatting sqref="B26:L26">
    <cfRule type="expression" dxfId="163" priority="12" stopIfTrue="1">
      <formula>IF(AND($C$5=3,$C$6=3,#REF!=3,$C$7=3),1,0)</formula>
    </cfRule>
  </conditionalFormatting>
  <conditionalFormatting sqref="B29:L30">
    <cfRule type="expression" dxfId="162" priority="11" stopIfTrue="1">
      <formula>IF(AND($C$5=3,$C$6=3,#REF!=3,$C$7=3),1,0)</formula>
    </cfRule>
  </conditionalFormatting>
  <conditionalFormatting sqref="B31:L31">
    <cfRule type="expression" dxfId="161" priority="10" stopIfTrue="1">
      <formula>IF(AND($C$5=3,$C$6=3,#REF!=3,$C$7=3),1,0)</formula>
    </cfRule>
  </conditionalFormatting>
  <conditionalFormatting sqref="B34:L35">
    <cfRule type="expression" dxfId="160" priority="9" stopIfTrue="1">
      <formula>IF(AND($C$5=3,$C$6=3,#REF!=3,$C$7=3),1,0)</formula>
    </cfRule>
  </conditionalFormatting>
  <conditionalFormatting sqref="B36:L36">
    <cfRule type="expression" dxfId="159" priority="8" stopIfTrue="1">
      <formula>IF(AND($C$5=3,$C$6=3,#REF!=3,$C$7=3),1,0)</formula>
    </cfRule>
  </conditionalFormatting>
  <conditionalFormatting sqref="B39:L40">
    <cfRule type="expression" dxfId="158" priority="7" stopIfTrue="1">
      <formula>IF(AND($C$5=3,$C$6=3,#REF!=3,$C$7=3),1,0)</formula>
    </cfRule>
  </conditionalFormatting>
  <conditionalFormatting sqref="B41:L41">
    <cfRule type="expression" dxfId="157" priority="6" stopIfTrue="1">
      <formula>IF(AND($C$5=3,$C$6=3,#REF!=3,$C$7=3),1,0)</formula>
    </cfRule>
  </conditionalFormatting>
  <conditionalFormatting sqref="B44:L45">
    <cfRule type="expression" dxfId="156" priority="5" stopIfTrue="1">
      <formula>IF(AND($C$5=3,$C$6=3,#REF!=3,$C$7=3),1,0)</formula>
    </cfRule>
  </conditionalFormatting>
  <conditionalFormatting sqref="B46:L46">
    <cfRule type="expression" dxfId="155" priority="4" stopIfTrue="1">
      <formula>IF(AND($C$5=3,$C$6=3,#REF!=3,$C$7=3),1,0)</formula>
    </cfRule>
  </conditionalFormatting>
  <conditionalFormatting sqref="B49:L50">
    <cfRule type="expression" dxfId="154" priority="3" stopIfTrue="1">
      <formula>IF(AND($C$5=3,$C$6=3,#REF!=3,$C$7=3),1,0)</formula>
    </cfRule>
  </conditionalFormatting>
  <conditionalFormatting sqref="B51:L51">
    <cfRule type="expression" dxfId="153" priority="2" stopIfTrue="1">
      <formula>IF(AND($C$5=3,$C$6=3,#REF!=3,$C$7=3),1,0)</formula>
    </cfRule>
  </conditionalFormatting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83"/>
  <sheetViews>
    <sheetView showGridLines="0" showOutlineSymbols="0" workbookViewId="0">
      <selection activeCell="C56" sqref="C56"/>
    </sheetView>
  </sheetViews>
  <sheetFormatPr baseColWidth="10" defaultRowHeight="12.75" x14ac:dyDescent="0.2"/>
  <cols>
    <col min="1" max="1" width="26.28515625" style="116" customWidth="1"/>
    <col min="2" max="2" width="8.7109375" style="116" bestFit="1" customWidth="1"/>
    <col min="3" max="3" width="24.140625" style="116" bestFit="1" customWidth="1"/>
    <col min="4" max="4" width="4.28515625" style="116" customWidth="1"/>
    <col min="5" max="5" width="4.5703125" style="116" bestFit="1" customWidth="1"/>
    <col min="6" max="6" width="4.5703125" style="116" customWidth="1"/>
    <col min="7" max="7" width="27.28515625" style="116" bestFit="1" customWidth="1"/>
    <col min="8" max="8" width="15.85546875" style="116" customWidth="1"/>
    <col min="9" max="9" width="6.140625" style="116" bestFit="1" customWidth="1"/>
    <col min="10" max="10" width="8.7109375" style="116" customWidth="1"/>
    <col min="11" max="12" width="15.7109375" style="116" customWidth="1"/>
    <col min="13" max="13" width="5.7109375" style="116" customWidth="1"/>
    <col min="14" max="15" width="26.28515625" style="116" customWidth="1"/>
    <col min="16" max="16" width="5.7109375" style="116" customWidth="1"/>
    <col min="17" max="17" width="7.7109375" style="116" customWidth="1"/>
    <col min="18" max="16384" width="11.42578125" style="116"/>
  </cols>
  <sheetData>
    <row r="1" spans="1:40" s="174" customFormat="1" ht="35.1" customHeight="1" x14ac:dyDescent="0.2">
      <c r="A1" s="606" t="s">
        <v>315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419"/>
      <c r="O1" s="419"/>
      <c r="P1" s="419"/>
      <c r="Q1" s="419"/>
      <c r="R1" s="375"/>
      <c r="S1" s="375"/>
      <c r="T1" s="375"/>
      <c r="U1" s="375"/>
      <c r="V1" s="357"/>
      <c r="W1" s="357"/>
      <c r="X1" s="376"/>
      <c r="Y1" s="376"/>
      <c r="Z1" s="376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</row>
    <row r="2" spans="1:40" s="174" customFormat="1" ht="35.1" customHeight="1" x14ac:dyDescent="0.2">
      <c r="A2" s="606"/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419"/>
      <c r="O2" s="419"/>
      <c r="P2" s="419"/>
      <c r="Q2" s="419"/>
      <c r="R2" s="375"/>
      <c r="S2" s="375"/>
      <c r="T2" s="375"/>
      <c r="U2" s="375"/>
      <c r="V2" s="357"/>
      <c r="W2" s="357"/>
      <c r="X2" s="376"/>
      <c r="Y2" s="376"/>
      <c r="Z2" s="376"/>
      <c r="AA2" s="358"/>
      <c r="AB2" s="358"/>
      <c r="AC2" s="358"/>
      <c r="AD2" s="358"/>
      <c r="AE2" s="358"/>
      <c r="AF2" s="358"/>
      <c r="AG2" s="358"/>
      <c r="AH2" s="358"/>
      <c r="AI2" s="358"/>
      <c r="AJ2" s="358"/>
      <c r="AK2" s="358"/>
      <c r="AL2" s="358"/>
      <c r="AM2" s="358"/>
      <c r="AN2" s="358"/>
    </row>
    <row r="3" spans="1:40" ht="21" customHeight="1" x14ac:dyDescent="0.2">
      <c r="A3" s="354"/>
      <c r="B3" s="359"/>
      <c r="C3" s="359"/>
      <c r="D3" s="359"/>
      <c r="E3" s="359"/>
      <c r="F3" s="359"/>
      <c r="G3" s="360"/>
      <c r="H3" s="359"/>
      <c r="I3" s="359"/>
      <c r="J3" s="359"/>
      <c r="K3" s="359"/>
      <c r="L3" s="359"/>
      <c r="M3" s="359"/>
      <c r="N3" s="360"/>
      <c r="O3" s="360"/>
      <c r="P3" s="360"/>
      <c r="Q3" s="360"/>
      <c r="R3" s="360"/>
      <c r="S3" s="359"/>
      <c r="T3" s="359"/>
      <c r="U3" s="359"/>
      <c r="V3" s="359"/>
      <c r="W3" s="359"/>
      <c r="X3" s="359"/>
      <c r="Y3" s="359"/>
      <c r="Z3" s="359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</row>
    <row r="4" spans="1:40" ht="14.25" thickBot="1" x14ac:dyDescent="0.3">
      <c r="A4" s="354"/>
      <c r="B4" s="359"/>
      <c r="C4" s="359"/>
      <c r="D4" s="359"/>
      <c r="E4" s="359"/>
      <c r="F4" s="359"/>
      <c r="G4" s="360"/>
      <c r="H4" s="359"/>
      <c r="I4" s="359"/>
      <c r="J4" s="359"/>
      <c r="K4" s="359"/>
      <c r="L4" s="359"/>
      <c r="M4" s="359"/>
      <c r="N4" s="377"/>
      <c r="O4" s="378"/>
      <c r="P4" s="360"/>
      <c r="Q4" s="416"/>
      <c r="R4" s="360"/>
      <c r="S4" s="359"/>
      <c r="T4" s="359"/>
      <c r="U4" s="359"/>
      <c r="V4" s="359"/>
      <c r="W4" s="359"/>
      <c r="X4" s="359"/>
      <c r="Y4" s="359"/>
      <c r="Z4" s="359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</row>
    <row r="5" spans="1:40" ht="17.850000000000001" customHeight="1" x14ac:dyDescent="0.25">
      <c r="A5" s="390"/>
      <c r="B5" s="445" t="s">
        <v>281</v>
      </c>
      <c r="C5" s="446" t="s">
        <v>279</v>
      </c>
      <c r="D5" s="615"/>
      <c r="E5" s="616"/>
      <c r="F5" s="617"/>
      <c r="G5" s="446" t="s">
        <v>280</v>
      </c>
      <c r="H5" s="446" t="s">
        <v>117</v>
      </c>
      <c r="I5" s="622" t="s">
        <v>118</v>
      </c>
      <c r="J5" s="622"/>
      <c r="K5" s="446" t="s">
        <v>303</v>
      </c>
      <c r="L5" s="447" t="s">
        <v>119</v>
      </c>
      <c r="M5" s="360"/>
      <c r="N5" s="379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0"/>
      <c r="AM5" s="380"/>
      <c r="AN5" s="380"/>
    </row>
    <row r="6" spans="1:40" ht="3" customHeight="1" x14ac:dyDescent="0.2">
      <c r="A6" s="397"/>
      <c r="B6" s="618"/>
      <c r="C6" s="619"/>
      <c r="D6" s="619"/>
      <c r="E6" s="619"/>
      <c r="F6" s="619"/>
      <c r="G6" s="619"/>
      <c r="H6" s="619"/>
      <c r="I6" s="619"/>
      <c r="J6" s="619"/>
      <c r="K6" s="619"/>
      <c r="L6" s="620"/>
      <c r="M6" s="360"/>
      <c r="N6" s="360"/>
      <c r="O6" s="360"/>
      <c r="P6" s="360"/>
      <c r="Q6" s="360"/>
      <c r="R6" s="360"/>
      <c r="S6" s="359"/>
      <c r="T6" s="359"/>
      <c r="U6" s="359"/>
      <c r="V6" s="359"/>
      <c r="W6" s="359"/>
      <c r="X6" s="359"/>
      <c r="Y6" s="359"/>
      <c r="Z6" s="359"/>
      <c r="AA6" s="356"/>
      <c r="AB6" s="380"/>
      <c r="AC6" s="356"/>
      <c r="AD6" s="356"/>
      <c r="AE6" s="356"/>
      <c r="AF6" s="356"/>
      <c r="AG6" s="356"/>
      <c r="AH6" s="356"/>
      <c r="AI6" s="356"/>
      <c r="AJ6" s="356"/>
      <c r="AK6" s="356"/>
      <c r="AL6" s="356"/>
      <c r="AM6" s="356"/>
      <c r="AN6" s="356"/>
    </row>
    <row r="7" spans="1:40" ht="15" x14ac:dyDescent="0.2">
      <c r="A7" s="397"/>
      <c r="B7" s="629" t="s">
        <v>41</v>
      </c>
      <c r="C7" s="456" t="s">
        <v>149</v>
      </c>
      <c r="D7" s="627">
        <v>10</v>
      </c>
      <c r="E7" s="631" t="s">
        <v>275</v>
      </c>
      <c r="F7" s="631">
        <v>3</v>
      </c>
      <c r="G7" s="444" t="s">
        <v>176</v>
      </c>
      <c r="H7" s="621" t="s">
        <v>302</v>
      </c>
      <c r="I7" s="625">
        <v>0.66666666666666663</v>
      </c>
      <c r="J7" s="625"/>
      <c r="K7" s="611" t="s">
        <v>132</v>
      </c>
      <c r="L7" s="623"/>
      <c r="M7" s="360"/>
      <c r="N7" s="360"/>
      <c r="O7" s="360"/>
      <c r="P7" s="360"/>
      <c r="Q7" s="360"/>
      <c r="R7" s="360"/>
      <c r="S7" s="359"/>
      <c r="T7" s="359"/>
      <c r="U7" s="359"/>
      <c r="V7" s="359"/>
      <c r="W7" s="359"/>
      <c r="X7" s="359"/>
      <c r="Y7" s="359"/>
      <c r="Z7" s="359"/>
      <c r="AA7" s="356"/>
      <c r="AB7" s="356"/>
      <c r="AC7" s="356"/>
      <c r="AD7" s="356"/>
      <c r="AE7" s="356"/>
      <c r="AF7" s="356"/>
      <c r="AG7" s="356"/>
      <c r="AH7" s="356"/>
      <c r="AI7" s="356"/>
      <c r="AJ7" s="356"/>
      <c r="AK7" s="356"/>
      <c r="AL7" s="356"/>
      <c r="AM7" s="356"/>
      <c r="AN7" s="356"/>
    </row>
    <row r="8" spans="1:40" ht="8.25" customHeight="1" x14ac:dyDescent="0.2">
      <c r="A8" s="397"/>
      <c r="B8" s="630"/>
      <c r="C8" s="448" t="s">
        <v>286</v>
      </c>
      <c r="D8" s="628"/>
      <c r="E8" s="632"/>
      <c r="F8" s="632"/>
      <c r="G8" s="448" t="s">
        <v>290</v>
      </c>
      <c r="H8" s="621"/>
      <c r="I8" s="625"/>
      <c r="J8" s="625"/>
      <c r="K8" s="612"/>
      <c r="L8" s="624"/>
      <c r="M8" s="360"/>
      <c r="N8" s="360"/>
      <c r="O8" s="360"/>
      <c r="P8" s="360"/>
      <c r="Q8" s="360"/>
      <c r="R8" s="360"/>
      <c r="S8" s="359"/>
      <c r="T8" s="359"/>
      <c r="U8" s="359"/>
      <c r="V8" s="359"/>
      <c r="W8" s="359"/>
      <c r="X8" s="359"/>
      <c r="Y8" s="359"/>
      <c r="Z8" s="359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K8" s="356"/>
      <c r="AL8" s="356"/>
      <c r="AM8" s="356"/>
      <c r="AN8" s="356"/>
    </row>
    <row r="9" spans="1:40" ht="17.850000000000001" customHeight="1" x14ac:dyDescent="0.2">
      <c r="A9" s="397"/>
      <c r="B9" s="629" t="s">
        <v>42</v>
      </c>
      <c r="C9" s="456" t="s">
        <v>177</v>
      </c>
      <c r="D9" s="627">
        <v>10</v>
      </c>
      <c r="E9" s="631" t="s">
        <v>275</v>
      </c>
      <c r="F9" s="631">
        <v>3</v>
      </c>
      <c r="G9" s="444" t="s">
        <v>156</v>
      </c>
      <c r="H9" s="626" t="s">
        <v>302</v>
      </c>
      <c r="I9" s="625">
        <v>0.41666666666666669</v>
      </c>
      <c r="J9" s="625"/>
      <c r="K9" s="611" t="s">
        <v>132</v>
      </c>
      <c r="L9" s="613"/>
      <c r="M9" s="360"/>
      <c r="N9" s="360"/>
      <c r="O9" s="360"/>
      <c r="P9" s="360"/>
      <c r="Q9" s="360"/>
      <c r="R9" s="360"/>
      <c r="S9" s="359"/>
      <c r="T9" s="359"/>
      <c r="U9" s="359"/>
      <c r="V9" s="359"/>
      <c r="W9" s="359"/>
      <c r="X9" s="359"/>
      <c r="Y9" s="359"/>
      <c r="Z9" s="359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</row>
    <row r="10" spans="1:40" ht="9" customHeight="1" x14ac:dyDescent="0.2">
      <c r="A10" s="397"/>
      <c r="B10" s="638"/>
      <c r="C10" s="448" t="s">
        <v>288</v>
      </c>
      <c r="D10" s="628"/>
      <c r="E10" s="632"/>
      <c r="F10" s="632"/>
      <c r="G10" s="448" t="s">
        <v>289</v>
      </c>
      <c r="H10" s="621"/>
      <c r="I10" s="625"/>
      <c r="J10" s="625"/>
      <c r="K10" s="612"/>
      <c r="L10" s="614"/>
      <c r="M10" s="360"/>
      <c r="N10" s="360"/>
      <c r="O10" s="360"/>
      <c r="P10" s="360"/>
      <c r="Q10" s="360"/>
      <c r="R10" s="360"/>
      <c r="S10" s="359"/>
      <c r="T10" s="359"/>
      <c r="U10" s="359"/>
      <c r="V10" s="359"/>
      <c r="W10" s="359"/>
      <c r="X10" s="359"/>
      <c r="Y10" s="359"/>
      <c r="Z10" s="359"/>
      <c r="AA10" s="356"/>
      <c r="AB10" s="356"/>
      <c r="AC10" s="356"/>
      <c r="AD10" s="356"/>
      <c r="AE10" s="356"/>
      <c r="AF10" s="356"/>
      <c r="AG10" s="356"/>
      <c r="AH10" s="356"/>
      <c r="AI10" s="356"/>
      <c r="AJ10" s="356"/>
      <c r="AK10" s="356"/>
      <c r="AL10" s="356"/>
      <c r="AM10" s="356"/>
      <c r="AN10" s="356"/>
    </row>
    <row r="11" spans="1:40" ht="15" x14ac:dyDescent="0.2">
      <c r="A11" s="397"/>
      <c r="B11" s="629" t="s">
        <v>43</v>
      </c>
      <c r="C11" s="444" t="s">
        <v>135</v>
      </c>
      <c r="D11" s="634" t="s">
        <v>310</v>
      </c>
      <c r="E11" s="631" t="s">
        <v>275</v>
      </c>
      <c r="F11" s="627" t="s">
        <v>311</v>
      </c>
      <c r="G11" s="456" t="s">
        <v>166</v>
      </c>
      <c r="H11" s="621" t="s">
        <v>302</v>
      </c>
      <c r="I11" s="644">
        <v>0.54166666666666663</v>
      </c>
      <c r="J11" s="645"/>
      <c r="K11" s="611" t="s">
        <v>132</v>
      </c>
      <c r="L11" s="613"/>
      <c r="M11" s="360"/>
      <c r="N11" s="360"/>
      <c r="O11" s="360"/>
      <c r="P11" s="360"/>
      <c r="Q11" s="360"/>
      <c r="R11" s="360"/>
      <c r="S11" s="359"/>
      <c r="T11" s="359"/>
      <c r="U11" s="359"/>
      <c r="V11" s="359"/>
      <c r="W11" s="359"/>
      <c r="X11" s="359"/>
      <c r="Y11" s="359"/>
      <c r="Z11" s="359"/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</row>
    <row r="12" spans="1:40" ht="9" customHeight="1" x14ac:dyDescent="0.2">
      <c r="A12" s="397"/>
      <c r="B12" s="630"/>
      <c r="C12" s="448" t="s">
        <v>292</v>
      </c>
      <c r="D12" s="632"/>
      <c r="E12" s="632"/>
      <c r="F12" s="628"/>
      <c r="G12" s="448" t="s">
        <v>291</v>
      </c>
      <c r="H12" s="621"/>
      <c r="I12" s="646"/>
      <c r="J12" s="647"/>
      <c r="K12" s="612"/>
      <c r="L12" s="614"/>
      <c r="M12" s="360"/>
      <c r="N12" s="360"/>
      <c r="O12" s="360"/>
      <c r="P12" s="360"/>
      <c r="Q12" s="360"/>
      <c r="R12" s="360"/>
      <c r="S12" s="359"/>
      <c r="T12" s="359"/>
      <c r="U12" s="359"/>
      <c r="V12" s="359"/>
      <c r="W12" s="359"/>
      <c r="X12" s="359"/>
      <c r="Y12" s="359"/>
      <c r="Z12" s="359"/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</row>
    <row r="13" spans="1:40" ht="15" x14ac:dyDescent="0.2">
      <c r="A13" s="397"/>
      <c r="B13" s="629" t="s">
        <v>44</v>
      </c>
      <c r="C13" s="456" t="s">
        <v>168</v>
      </c>
      <c r="D13" s="627" t="s">
        <v>285</v>
      </c>
      <c r="E13" s="631" t="s">
        <v>275</v>
      </c>
      <c r="F13" s="634" t="s">
        <v>311</v>
      </c>
      <c r="G13" s="455" t="s">
        <v>127</v>
      </c>
      <c r="H13" s="654" t="s">
        <v>283</v>
      </c>
      <c r="I13" s="644">
        <v>0.54166666666666663</v>
      </c>
      <c r="J13" s="645"/>
      <c r="K13" s="611" t="s">
        <v>132</v>
      </c>
      <c r="L13" s="613"/>
      <c r="M13" s="360"/>
      <c r="N13" s="360"/>
      <c r="O13" s="360"/>
      <c r="P13" s="360"/>
      <c r="Q13" s="360"/>
      <c r="R13" s="360"/>
      <c r="S13" s="359"/>
      <c r="T13" s="359"/>
      <c r="U13" s="359"/>
      <c r="V13" s="359"/>
      <c r="W13" s="359"/>
      <c r="X13" s="359"/>
      <c r="Y13" s="359"/>
      <c r="Z13" s="359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</row>
    <row r="14" spans="1:40" ht="9.75" customHeight="1" x14ac:dyDescent="0.2">
      <c r="A14" s="397"/>
      <c r="B14" s="630"/>
      <c r="C14" s="448" t="s">
        <v>293</v>
      </c>
      <c r="D14" s="628"/>
      <c r="E14" s="632"/>
      <c r="F14" s="640"/>
      <c r="G14" s="448" t="s">
        <v>294</v>
      </c>
      <c r="H14" s="655"/>
      <c r="I14" s="646"/>
      <c r="J14" s="647"/>
      <c r="K14" s="612"/>
      <c r="L14" s="614"/>
      <c r="M14" s="360"/>
      <c r="N14" s="360"/>
      <c r="O14" s="360"/>
      <c r="P14" s="360"/>
      <c r="Q14" s="360"/>
      <c r="R14" s="360"/>
      <c r="S14" s="359"/>
      <c r="T14" s="359"/>
      <c r="U14" s="359"/>
      <c r="V14" s="359"/>
      <c r="W14" s="359"/>
      <c r="X14" s="359"/>
      <c r="Y14" s="359"/>
      <c r="Z14" s="359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</row>
    <row r="15" spans="1:40" ht="15" x14ac:dyDescent="0.2">
      <c r="A15" s="397"/>
      <c r="B15" s="629" t="s">
        <v>29</v>
      </c>
      <c r="C15" s="444" t="s">
        <v>172</v>
      </c>
      <c r="D15" s="631">
        <v>4</v>
      </c>
      <c r="E15" s="631" t="s">
        <v>275</v>
      </c>
      <c r="F15" s="627">
        <v>8</v>
      </c>
      <c r="G15" s="456" t="s">
        <v>145</v>
      </c>
      <c r="H15" s="621" t="s">
        <v>302</v>
      </c>
      <c r="I15" s="644">
        <v>0.625</v>
      </c>
      <c r="J15" s="645"/>
      <c r="K15" s="611" t="s">
        <v>132</v>
      </c>
      <c r="L15" s="623"/>
      <c r="M15" s="360"/>
      <c r="N15" s="360"/>
      <c r="O15" s="360"/>
      <c r="P15" s="360"/>
      <c r="Q15" s="360"/>
      <c r="R15" s="360"/>
      <c r="S15" s="359"/>
      <c r="T15" s="359"/>
      <c r="U15" s="359"/>
      <c r="V15" s="359"/>
      <c r="W15" s="359"/>
      <c r="X15" s="359"/>
      <c r="Y15" s="359"/>
      <c r="Z15" s="359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</row>
    <row r="16" spans="1:40" ht="9" customHeight="1" x14ac:dyDescent="0.2">
      <c r="A16" s="397"/>
      <c r="B16" s="630"/>
      <c r="C16" s="448" t="s">
        <v>295</v>
      </c>
      <c r="D16" s="632"/>
      <c r="E16" s="632"/>
      <c r="F16" s="628"/>
      <c r="G16" s="448" t="s">
        <v>296</v>
      </c>
      <c r="H16" s="621"/>
      <c r="I16" s="646"/>
      <c r="J16" s="647"/>
      <c r="K16" s="612"/>
      <c r="L16" s="624"/>
      <c r="M16" s="360"/>
      <c r="N16" s="360"/>
      <c r="O16" s="360"/>
      <c r="P16" s="360"/>
      <c r="Q16" s="360"/>
      <c r="R16" s="360"/>
      <c r="S16" s="359"/>
      <c r="T16" s="359"/>
      <c r="U16" s="359"/>
      <c r="V16" s="359"/>
      <c r="W16" s="359"/>
      <c r="X16" s="359"/>
      <c r="Y16" s="359"/>
      <c r="Z16" s="359"/>
      <c r="AA16" s="356"/>
      <c r="AB16" s="356"/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</row>
    <row r="17" spans="1:40" ht="17.25" customHeight="1" x14ac:dyDescent="0.2">
      <c r="A17" s="397"/>
      <c r="B17" s="629" t="s">
        <v>46</v>
      </c>
      <c r="C17" s="444" t="s">
        <v>161</v>
      </c>
      <c r="D17" s="635">
        <v>5</v>
      </c>
      <c r="E17" s="631" t="s">
        <v>275</v>
      </c>
      <c r="F17" s="627">
        <v>6</v>
      </c>
      <c r="G17" s="456" t="s">
        <v>171</v>
      </c>
      <c r="H17" s="621" t="s">
        <v>302</v>
      </c>
      <c r="I17" s="648">
        <v>0.54166666666666663</v>
      </c>
      <c r="J17" s="649"/>
      <c r="K17" s="611" t="s">
        <v>132</v>
      </c>
      <c r="L17" s="613"/>
      <c r="M17" s="360"/>
      <c r="N17" s="360"/>
      <c r="O17" s="360"/>
      <c r="P17" s="360"/>
      <c r="Q17" s="360"/>
      <c r="R17" s="360"/>
      <c r="S17" s="359"/>
      <c r="T17" s="359"/>
      <c r="U17" s="359"/>
      <c r="V17" s="359"/>
      <c r="W17" s="359"/>
      <c r="X17" s="359"/>
      <c r="Y17" s="359"/>
      <c r="Z17" s="359"/>
      <c r="AA17" s="356"/>
      <c r="AB17" s="356"/>
      <c r="AC17" s="356"/>
      <c r="AD17" s="356"/>
      <c r="AE17" s="356"/>
      <c r="AF17" s="356"/>
      <c r="AG17" s="356"/>
      <c r="AH17" s="356"/>
      <c r="AI17" s="356"/>
      <c r="AJ17" s="356"/>
      <c r="AK17" s="356"/>
      <c r="AL17" s="356"/>
      <c r="AM17" s="356"/>
      <c r="AN17" s="356"/>
    </row>
    <row r="18" spans="1:40" ht="9" customHeight="1" x14ac:dyDescent="0.2">
      <c r="A18" s="397"/>
      <c r="B18" s="630"/>
      <c r="C18" s="448" t="s">
        <v>297</v>
      </c>
      <c r="D18" s="636"/>
      <c r="E18" s="632"/>
      <c r="F18" s="628"/>
      <c r="G18" s="448" t="s">
        <v>298</v>
      </c>
      <c r="H18" s="621"/>
      <c r="I18" s="650"/>
      <c r="J18" s="651"/>
      <c r="K18" s="612"/>
      <c r="L18" s="614"/>
      <c r="M18" s="360"/>
      <c r="N18" s="360"/>
      <c r="O18" s="360"/>
      <c r="P18" s="360"/>
      <c r="Q18" s="360"/>
      <c r="R18" s="360"/>
      <c r="S18" s="359"/>
      <c r="T18" s="359"/>
      <c r="U18" s="359"/>
      <c r="V18" s="359"/>
      <c r="W18" s="359"/>
      <c r="X18" s="359"/>
      <c r="Y18" s="359"/>
      <c r="Z18" s="359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</row>
    <row r="19" spans="1:40" ht="18" customHeight="1" x14ac:dyDescent="0.2">
      <c r="A19" s="397"/>
      <c r="B19" s="629" t="s">
        <v>28</v>
      </c>
      <c r="C19" s="456" t="s">
        <v>165</v>
      </c>
      <c r="D19" s="627">
        <v>3</v>
      </c>
      <c r="E19" s="631" t="s">
        <v>275</v>
      </c>
      <c r="F19" s="631">
        <v>0</v>
      </c>
      <c r="G19" s="455" t="s">
        <v>138</v>
      </c>
      <c r="H19" s="621" t="s">
        <v>302</v>
      </c>
      <c r="I19" s="648">
        <v>0.58333333333333337</v>
      </c>
      <c r="J19" s="649"/>
      <c r="K19" s="611" t="s">
        <v>132</v>
      </c>
      <c r="L19" s="613"/>
      <c r="M19" s="360"/>
      <c r="N19" s="360"/>
      <c r="O19" s="360"/>
      <c r="P19" s="360"/>
      <c r="Q19" s="360"/>
      <c r="R19" s="360"/>
      <c r="S19" s="359"/>
      <c r="T19" s="359"/>
      <c r="U19" s="359"/>
      <c r="V19" s="359"/>
      <c r="W19" s="359"/>
      <c r="X19" s="359"/>
      <c r="Y19" s="359"/>
      <c r="Z19" s="359"/>
      <c r="AA19" s="356"/>
      <c r="AB19" s="356"/>
      <c r="AC19" s="356"/>
      <c r="AD19" s="356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</row>
    <row r="20" spans="1:40" ht="8.25" customHeight="1" x14ac:dyDescent="0.2">
      <c r="A20" s="397"/>
      <c r="B20" s="630"/>
      <c r="C20" s="448" t="s">
        <v>300</v>
      </c>
      <c r="D20" s="628"/>
      <c r="E20" s="632"/>
      <c r="F20" s="632"/>
      <c r="G20" s="448" t="s">
        <v>299</v>
      </c>
      <c r="H20" s="621"/>
      <c r="I20" s="650"/>
      <c r="J20" s="651"/>
      <c r="K20" s="612"/>
      <c r="L20" s="614"/>
      <c r="M20" s="360"/>
      <c r="N20" s="360"/>
      <c r="O20" s="360"/>
      <c r="P20" s="360"/>
      <c r="Q20" s="360"/>
      <c r="R20" s="360"/>
      <c r="S20" s="359"/>
      <c r="T20" s="359"/>
      <c r="U20" s="359"/>
      <c r="V20" s="359"/>
      <c r="W20" s="359"/>
      <c r="X20" s="359"/>
      <c r="Y20" s="359"/>
      <c r="Z20" s="359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</row>
    <row r="21" spans="1:40" ht="15" x14ac:dyDescent="0.2">
      <c r="A21" s="397"/>
      <c r="B21" s="629" t="s">
        <v>47</v>
      </c>
      <c r="C21" s="444" t="s">
        <v>146</v>
      </c>
      <c r="D21" s="634" t="s">
        <v>312</v>
      </c>
      <c r="E21" s="631" t="s">
        <v>275</v>
      </c>
      <c r="F21" s="627" t="s">
        <v>313</v>
      </c>
      <c r="G21" s="456" t="s">
        <v>140</v>
      </c>
      <c r="H21" s="642" t="s">
        <v>283</v>
      </c>
      <c r="I21" s="652">
        <v>0.58333333333333337</v>
      </c>
      <c r="J21" s="652"/>
      <c r="K21" s="656" t="s">
        <v>132</v>
      </c>
      <c r="L21" s="658"/>
      <c r="M21" s="360"/>
      <c r="N21" s="360"/>
      <c r="O21" s="360"/>
      <c r="P21" s="360"/>
      <c r="Q21" s="360"/>
      <c r="R21" s="360"/>
      <c r="S21" s="359"/>
      <c r="T21" s="359"/>
      <c r="U21" s="359"/>
      <c r="V21" s="359"/>
      <c r="W21" s="359"/>
      <c r="X21" s="359"/>
      <c r="Y21" s="359"/>
      <c r="Z21" s="359"/>
      <c r="AA21" s="356"/>
      <c r="AB21" s="356"/>
      <c r="AC21" s="356"/>
      <c r="AD21" s="356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</row>
    <row r="22" spans="1:40" ht="9" customHeight="1" thickBot="1" x14ac:dyDescent="0.25">
      <c r="A22" s="397"/>
      <c r="B22" s="633"/>
      <c r="C22" s="449" t="s">
        <v>287</v>
      </c>
      <c r="D22" s="637"/>
      <c r="E22" s="639"/>
      <c r="F22" s="641"/>
      <c r="G22" s="449" t="s">
        <v>301</v>
      </c>
      <c r="H22" s="643"/>
      <c r="I22" s="653"/>
      <c r="J22" s="653"/>
      <c r="K22" s="657"/>
      <c r="L22" s="659"/>
      <c r="M22" s="360"/>
      <c r="N22" s="360"/>
      <c r="O22" s="360"/>
      <c r="P22" s="360"/>
      <c r="Q22" s="360"/>
      <c r="R22" s="360"/>
      <c r="S22" s="359"/>
      <c r="T22" s="359"/>
      <c r="U22" s="359"/>
      <c r="V22" s="359"/>
      <c r="W22" s="359"/>
      <c r="X22" s="359"/>
      <c r="Y22" s="359"/>
      <c r="Z22" s="359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</row>
    <row r="23" spans="1:40" ht="15" x14ac:dyDescent="0.25">
      <c r="A23" s="397"/>
      <c r="B23" s="417"/>
      <c r="C23" s="418"/>
      <c r="D23" s="417"/>
      <c r="E23" s="423"/>
      <c r="F23" s="424"/>
      <c r="G23" s="423"/>
      <c r="H23" s="418"/>
      <c r="I23" s="607"/>
      <c r="J23" s="607"/>
      <c r="K23" s="372"/>
      <c r="L23" s="412"/>
      <c r="M23" s="360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</row>
    <row r="24" spans="1:40" ht="15" x14ac:dyDescent="0.25">
      <c r="A24" s="397"/>
      <c r="B24" s="415"/>
      <c r="C24" s="418"/>
      <c r="D24" s="417"/>
      <c r="E24" s="414"/>
      <c r="F24" s="415"/>
      <c r="G24" s="414"/>
      <c r="H24" s="414"/>
      <c r="I24" s="605"/>
      <c r="J24" s="605"/>
      <c r="K24" s="372"/>
      <c r="L24" s="372"/>
      <c r="M24" s="360"/>
      <c r="N24" s="359"/>
      <c r="O24" s="359"/>
      <c r="P24" s="359"/>
      <c r="Q24" s="359"/>
      <c r="R24" s="359"/>
      <c r="S24" s="359"/>
      <c r="T24" s="359"/>
      <c r="U24" s="359"/>
      <c r="V24" s="359"/>
      <c r="W24" s="359"/>
      <c r="X24" s="359"/>
      <c r="Y24" s="359"/>
      <c r="Z24" s="359"/>
    </row>
    <row r="25" spans="1:40" ht="15" x14ac:dyDescent="0.25">
      <c r="A25" s="397"/>
      <c r="B25" s="417"/>
      <c r="C25" s="423"/>
      <c r="D25" s="424"/>
      <c r="E25" s="423"/>
      <c r="F25" s="417"/>
      <c r="G25" s="418"/>
      <c r="H25" s="418"/>
      <c r="I25" s="607"/>
      <c r="J25" s="607"/>
      <c r="K25" s="372"/>
      <c r="L25" s="372"/>
      <c r="M25" s="360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</row>
    <row r="26" spans="1:40" ht="15" x14ac:dyDescent="0.25">
      <c r="A26" s="397"/>
      <c r="B26" s="415"/>
      <c r="C26" s="414"/>
      <c r="D26" s="415"/>
      <c r="E26" s="414"/>
      <c r="F26" s="417"/>
      <c r="G26" s="418"/>
      <c r="H26" s="414"/>
      <c r="I26" s="605"/>
      <c r="J26" s="605"/>
      <c r="K26" s="372"/>
      <c r="L26" s="372"/>
      <c r="M26" s="360"/>
      <c r="N26" s="359"/>
      <c r="O26" s="359"/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359"/>
    </row>
    <row r="27" spans="1:40" ht="15" x14ac:dyDescent="0.25">
      <c r="A27" s="397"/>
      <c r="B27" s="415"/>
      <c r="C27" s="418"/>
      <c r="D27" s="417"/>
      <c r="E27" s="414"/>
      <c r="F27" s="415"/>
      <c r="G27" s="414"/>
      <c r="H27" s="414"/>
      <c r="I27" s="605"/>
      <c r="J27" s="605"/>
      <c r="K27" s="372"/>
      <c r="L27" s="412"/>
      <c r="M27" s="360"/>
      <c r="N27" s="359"/>
      <c r="O27" s="359"/>
      <c r="P27" s="359"/>
      <c r="Q27" s="359"/>
      <c r="R27" s="359"/>
      <c r="S27" s="359"/>
      <c r="T27" s="359"/>
      <c r="U27" s="359"/>
      <c r="V27" s="359"/>
      <c r="W27" s="359"/>
      <c r="X27" s="359"/>
      <c r="Y27" s="359"/>
      <c r="Z27" s="359"/>
    </row>
    <row r="28" spans="1:40" ht="15" x14ac:dyDescent="0.25">
      <c r="A28" s="397"/>
      <c r="B28" s="415"/>
      <c r="C28" s="418"/>
      <c r="D28" s="417"/>
      <c r="E28" s="414"/>
      <c r="F28" s="415"/>
      <c r="G28" s="414"/>
      <c r="H28" s="422"/>
      <c r="I28" s="605"/>
      <c r="J28" s="605"/>
      <c r="K28" s="372"/>
      <c r="L28" s="372"/>
      <c r="M28" s="360"/>
      <c r="N28" s="359"/>
      <c r="O28" s="359"/>
      <c r="P28" s="359"/>
      <c r="Q28" s="359"/>
      <c r="R28" s="359"/>
      <c r="S28" s="359"/>
      <c r="T28" s="359"/>
      <c r="U28" s="359"/>
      <c r="V28" s="359"/>
      <c r="W28" s="359"/>
      <c r="X28" s="359"/>
      <c r="Y28" s="359"/>
      <c r="Z28" s="359"/>
    </row>
    <row r="29" spans="1:40" ht="15" x14ac:dyDescent="0.25">
      <c r="A29" s="397"/>
      <c r="B29" s="415"/>
      <c r="C29" s="414"/>
      <c r="D29" s="415"/>
      <c r="E29" s="414"/>
      <c r="F29" s="415"/>
      <c r="G29" s="414"/>
      <c r="H29" s="414"/>
      <c r="I29" s="605"/>
      <c r="J29" s="605"/>
      <c r="K29" s="372"/>
      <c r="L29" s="372"/>
      <c r="M29" s="360"/>
      <c r="N29" s="359"/>
      <c r="O29" s="359"/>
      <c r="P29" s="359"/>
      <c r="Q29" s="359"/>
      <c r="R29" s="359"/>
      <c r="S29" s="359"/>
      <c r="T29" s="359"/>
      <c r="U29" s="359"/>
      <c r="V29" s="359"/>
      <c r="W29" s="359"/>
      <c r="X29" s="359"/>
      <c r="Y29" s="359"/>
      <c r="Z29" s="359"/>
    </row>
    <row r="30" spans="1:40" ht="15" x14ac:dyDescent="0.25">
      <c r="A30" s="397"/>
      <c r="B30" s="415"/>
      <c r="C30" s="418"/>
      <c r="D30" s="417"/>
      <c r="E30" s="414"/>
      <c r="F30" s="415"/>
      <c r="G30" s="414"/>
      <c r="H30" s="414"/>
      <c r="I30" s="605"/>
      <c r="J30" s="605"/>
      <c r="K30" s="372"/>
      <c r="L30" s="372"/>
      <c r="M30" s="360"/>
      <c r="N30" s="359"/>
      <c r="O30" s="359"/>
      <c r="P30" s="359"/>
      <c r="Q30" s="359"/>
      <c r="R30" s="359"/>
      <c r="S30" s="359"/>
      <c r="T30" s="359"/>
      <c r="U30" s="359"/>
      <c r="V30" s="359"/>
      <c r="W30" s="359"/>
      <c r="X30" s="359"/>
      <c r="Y30" s="359"/>
      <c r="Z30" s="359"/>
    </row>
    <row r="31" spans="1:40" x14ac:dyDescent="0.2">
      <c r="A31" s="397"/>
      <c r="B31" s="408"/>
      <c r="C31" s="409"/>
      <c r="D31" s="409"/>
      <c r="E31" s="410"/>
      <c r="F31" s="410"/>
      <c r="G31" s="411"/>
      <c r="H31" s="372"/>
      <c r="I31" s="372"/>
      <c r="J31" s="372"/>
      <c r="K31" s="372"/>
      <c r="L31" s="412"/>
      <c r="M31" s="360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59"/>
      <c r="Y31" s="359"/>
      <c r="Z31" s="359"/>
    </row>
    <row r="32" spans="1:40" x14ac:dyDescent="0.2">
      <c r="A32" s="397"/>
      <c r="B32" s="404"/>
      <c r="C32" s="404"/>
      <c r="D32" s="404"/>
      <c r="E32" s="404"/>
      <c r="F32" s="404"/>
      <c r="G32" s="405"/>
      <c r="H32" s="406"/>
      <c r="I32" s="407"/>
      <c r="J32" s="372"/>
      <c r="K32" s="372"/>
      <c r="L32" s="372"/>
      <c r="M32" s="360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</row>
    <row r="33" spans="1:26" x14ac:dyDescent="0.2">
      <c r="A33" s="397"/>
      <c r="B33" s="404"/>
      <c r="C33" s="404"/>
      <c r="D33" s="404"/>
      <c r="E33" s="404"/>
      <c r="F33" s="404"/>
      <c r="G33" s="372"/>
      <c r="H33" s="372"/>
      <c r="I33" s="372"/>
      <c r="J33" s="372"/>
      <c r="K33" s="372"/>
      <c r="L33" s="372"/>
      <c r="M33" s="360"/>
      <c r="N33" s="359"/>
      <c r="O33" s="359"/>
      <c r="P33" s="359"/>
      <c r="Q33" s="359"/>
      <c r="R33" s="359"/>
      <c r="S33" s="359"/>
      <c r="T33" s="352"/>
      <c r="U33" s="352"/>
      <c r="V33" s="359"/>
      <c r="W33" s="359"/>
      <c r="X33" s="359"/>
      <c r="Y33" s="359"/>
      <c r="Z33" s="359"/>
    </row>
    <row r="34" spans="1:26" x14ac:dyDescent="0.2">
      <c r="A34" s="397"/>
      <c r="B34" s="404"/>
      <c r="C34" s="404"/>
      <c r="D34" s="404"/>
      <c r="E34" s="404"/>
      <c r="F34" s="404"/>
      <c r="G34" s="372"/>
      <c r="H34" s="372"/>
      <c r="I34" s="372"/>
      <c r="J34" s="372"/>
      <c r="K34" s="372"/>
      <c r="L34" s="372"/>
      <c r="M34" s="360"/>
      <c r="N34" s="359"/>
      <c r="O34" s="359"/>
      <c r="P34" s="359"/>
      <c r="Q34" s="359"/>
      <c r="R34" s="359"/>
      <c r="S34" s="359"/>
      <c r="T34" s="352"/>
      <c r="U34" s="353"/>
      <c r="V34" s="359"/>
      <c r="W34" s="359"/>
      <c r="X34" s="359"/>
      <c r="Y34" s="359"/>
      <c r="Z34" s="359"/>
    </row>
    <row r="35" spans="1:26" x14ac:dyDescent="0.2">
      <c r="A35" s="397"/>
      <c r="B35" s="404"/>
      <c r="C35" s="404"/>
      <c r="D35" s="404"/>
      <c r="E35" s="404"/>
      <c r="F35" s="404"/>
      <c r="G35" s="372"/>
      <c r="H35" s="372"/>
      <c r="I35" s="372"/>
      <c r="J35" s="372"/>
      <c r="K35" s="372"/>
      <c r="L35" s="372"/>
      <c r="M35" s="360"/>
      <c r="N35" s="359"/>
      <c r="O35" s="359"/>
      <c r="P35" s="359"/>
      <c r="Q35" s="359"/>
      <c r="R35" s="359"/>
      <c r="S35" s="359"/>
      <c r="T35" s="359"/>
      <c r="U35" s="359"/>
      <c r="V35" s="359"/>
      <c r="W35" s="359"/>
      <c r="X35" s="359"/>
      <c r="Y35" s="359"/>
      <c r="Z35" s="359"/>
    </row>
    <row r="36" spans="1:26" x14ac:dyDescent="0.2">
      <c r="A36" s="397"/>
      <c r="B36" s="404"/>
      <c r="C36" s="404"/>
      <c r="D36" s="404"/>
      <c r="E36" s="404"/>
      <c r="F36" s="404"/>
      <c r="G36" s="405"/>
      <c r="H36" s="406"/>
      <c r="I36" s="407"/>
      <c r="J36" s="372"/>
      <c r="K36" s="372"/>
      <c r="L36" s="372"/>
      <c r="M36" s="360"/>
      <c r="N36" s="359"/>
      <c r="O36" s="359"/>
      <c r="P36" s="359"/>
      <c r="Q36" s="359"/>
      <c r="R36" s="359"/>
      <c r="S36" s="359"/>
      <c r="T36" s="359"/>
      <c r="U36" s="359"/>
      <c r="V36" s="359"/>
      <c r="W36" s="359"/>
      <c r="X36" s="359"/>
      <c r="Y36" s="359"/>
      <c r="Z36" s="359"/>
    </row>
    <row r="37" spans="1:26" x14ac:dyDescent="0.2">
      <c r="A37" s="397"/>
      <c r="B37" s="408"/>
      <c r="C37" s="409"/>
      <c r="D37" s="409"/>
      <c r="E37" s="410"/>
      <c r="F37" s="410"/>
      <c r="G37" s="411"/>
      <c r="H37" s="372"/>
      <c r="I37" s="372"/>
      <c r="J37" s="372"/>
      <c r="K37" s="372"/>
      <c r="L37" s="412"/>
      <c r="M37" s="360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</row>
    <row r="38" spans="1:26" x14ac:dyDescent="0.2">
      <c r="A38" s="397"/>
      <c r="B38" s="404"/>
      <c r="C38" s="404"/>
      <c r="D38" s="404"/>
      <c r="E38" s="404"/>
      <c r="F38" s="404"/>
      <c r="G38" s="405"/>
      <c r="H38" s="406"/>
      <c r="I38" s="407"/>
      <c r="J38" s="372"/>
      <c r="K38" s="372"/>
      <c r="L38" s="372"/>
      <c r="M38" s="360"/>
      <c r="N38" s="359"/>
      <c r="O38" s="359"/>
      <c r="P38" s="359"/>
      <c r="Q38" s="359"/>
      <c r="R38" s="359"/>
      <c r="S38" s="359"/>
      <c r="T38" s="359"/>
      <c r="U38" s="359"/>
      <c r="V38" s="359"/>
      <c r="W38" s="359"/>
      <c r="X38" s="359"/>
      <c r="Y38" s="359"/>
      <c r="Z38" s="359"/>
    </row>
    <row r="39" spans="1:26" x14ac:dyDescent="0.2">
      <c r="A39" s="397"/>
      <c r="B39" s="404"/>
      <c r="C39" s="404"/>
      <c r="D39" s="404"/>
      <c r="E39" s="404"/>
      <c r="F39" s="404"/>
      <c r="G39" s="372"/>
      <c r="H39" s="372"/>
      <c r="I39" s="372"/>
      <c r="J39" s="372"/>
      <c r="K39" s="372"/>
      <c r="L39" s="372"/>
      <c r="M39" s="360"/>
      <c r="N39" s="359"/>
      <c r="O39" s="359"/>
      <c r="P39" s="359"/>
      <c r="Q39" s="359"/>
      <c r="R39" s="359"/>
      <c r="S39" s="359"/>
      <c r="T39" s="359"/>
      <c r="U39" s="359"/>
      <c r="V39" s="359"/>
      <c r="W39" s="359"/>
      <c r="X39" s="359"/>
      <c r="Y39" s="359"/>
      <c r="Z39" s="359"/>
    </row>
    <row r="40" spans="1:26" x14ac:dyDescent="0.2">
      <c r="A40" s="397"/>
      <c r="B40" s="404"/>
      <c r="C40" s="404"/>
      <c r="D40" s="404"/>
      <c r="E40" s="404"/>
      <c r="F40" s="404"/>
      <c r="G40" s="405"/>
      <c r="H40" s="406"/>
      <c r="I40" s="407"/>
      <c r="J40" s="372"/>
      <c r="K40" s="372"/>
      <c r="L40" s="372"/>
      <c r="M40" s="360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59"/>
    </row>
    <row r="41" spans="1:26" x14ac:dyDescent="0.2">
      <c r="A41" s="397"/>
      <c r="B41" s="408"/>
      <c r="C41" s="409"/>
      <c r="D41" s="409"/>
      <c r="E41" s="410"/>
      <c r="F41" s="410"/>
      <c r="G41" s="411"/>
      <c r="H41" s="372"/>
      <c r="I41" s="372"/>
      <c r="J41" s="372"/>
      <c r="K41" s="372"/>
      <c r="L41" s="412"/>
      <c r="M41" s="360"/>
      <c r="N41" s="359"/>
      <c r="O41" s="359"/>
      <c r="P41" s="359"/>
      <c r="Q41" s="359"/>
      <c r="R41" s="359"/>
      <c r="S41" s="359"/>
      <c r="T41" s="359"/>
      <c r="U41" s="359"/>
      <c r="V41" s="359"/>
      <c r="W41" s="359"/>
      <c r="X41" s="359"/>
      <c r="Y41" s="359"/>
      <c r="Z41" s="359"/>
    </row>
    <row r="42" spans="1:26" x14ac:dyDescent="0.2">
      <c r="A42" s="397"/>
      <c r="B42" s="404"/>
      <c r="C42" s="404"/>
      <c r="D42" s="404"/>
      <c r="E42" s="404"/>
      <c r="F42" s="404"/>
      <c r="G42" s="405"/>
      <c r="H42" s="406"/>
      <c r="I42" s="407"/>
      <c r="J42" s="372"/>
      <c r="K42" s="372"/>
      <c r="L42" s="372"/>
      <c r="M42" s="360"/>
      <c r="N42" s="359"/>
      <c r="O42" s="359"/>
      <c r="P42" s="359"/>
      <c r="Q42" s="359"/>
      <c r="R42" s="359"/>
      <c r="S42" s="359"/>
      <c r="T42" s="359"/>
      <c r="U42" s="359"/>
      <c r="V42" s="359"/>
      <c r="W42" s="359"/>
      <c r="X42" s="359"/>
      <c r="Y42" s="359"/>
      <c r="Z42" s="359"/>
    </row>
    <row r="43" spans="1:26" x14ac:dyDescent="0.2">
      <c r="A43" s="397"/>
      <c r="B43" s="404"/>
      <c r="C43" s="404"/>
      <c r="D43" s="404"/>
      <c r="E43" s="404"/>
      <c r="F43" s="404"/>
      <c r="G43" s="372"/>
      <c r="H43" s="372"/>
      <c r="I43" s="372"/>
      <c r="J43" s="372"/>
      <c r="K43" s="372"/>
      <c r="L43" s="372"/>
      <c r="M43" s="360"/>
      <c r="N43" s="359"/>
      <c r="O43" s="359"/>
      <c r="P43" s="359"/>
      <c r="Q43" s="359"/>
      <c r="R43" s="359"/>
      <c r="S43" s="359"/>
      <c r="T43" s="359"/>
      <c r="U43" s="359"/>
      <c r="V43" s="359"/>
      <c r="W43" s="359"/>
      <c r="X43" s="359"/>
      <c r="Y43" s="359"/>
      <c r="Z43" s="359"/>
    </row>
    <row r="44" spans="1:26" x14ac:dyDescent="0.2">
      <c r="A44" s="397"/>
      <c r="B44" s="404"/>
      <c r="C44" s="404"/>
      <c r="D44" s="404"/>
      <c r="E44" s="404"/>
      <c r="F44" s="404"/>
      <c r="G44" s="405"/>
      <c r="H44" s="406"/>
      <c r="I44" s="407"/>
      <c r="J44" s="372"/>
      <c r="K44" s="372"/>
      <c r="L44" s="372"/>
      <c r="M44" s="360"/>
      <c r="N44" s="359"/>
      <c r="O44" s="359"/>
      <c r="P44" s="359"/>
      <c r="Q44" s="359"/>
      <c r="R44" s="359"/>
      <c r="S44" s="359"/>
      <c r="T44" s="359"/>
      <c r="U44" s="359"/>
      <c r="V44" s="359"/>
      <c r="W44" s="359"/>
      <c r="X44" s="359"/>
      <c r="Y44" s="359"/>
      <c r="Z44" s="359"/>
    </row>
    <row r="45" spans="1:26" x14ac:dyDescent="0.2">
      <c r="A45" s="397"/>
      <c r="B45" s="408"/>
      <c r="C45" s="409"/>
      <c r="D45" s="409"/>
      <c r="E45" s="410"/>
      <c r="F45" s="410"/>
      <c r="G45" s="411"/>
      <c r="H45" s="372"/>
      <c r="I45" s="372"/>
      <c r="J45" s="372"/>
      <c r="K45" s="372"/>
      <c r="L45" s="412"/>
      <c r="M45" s="360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</row>
    <row r="46" spans="1:26" x14ac:dyDescent="0.2">
      <c r="A46" s="397"/>
      <c r="B46" s="404"/>
      <c r="C46" s="404"/>
      <c r="D46" s="404"/>
      <c r="E46" s="404"/>
      <c r="F46" s="404"/>
      <c r="G46" s="405"/>
      <c r="H46" s="406"/>
      <c r="I46" s="407"/>
      <c r="J46" s="372"/>
      <c r="K46" s="372"/>
      <c r="L46" s="372"/>
      <c r="M46" s="360"/>
      <c r="N46" s="359"/>
      <c r="O46" s="359"/>
      <c r="P46" s="359"/>
      <c r="Q46" s="359"/>
      <c r="R46" s="359"/>
      <c r="S46" s="359"/>
      <c r="T46" s="359"/>
      <c r="U46" s="359"/>
      <c r="V46" s="359"/>
      <c r="W46" s="359"/>
      <c r="X46" s="359"/>
      <c r="Y46" s="359"/>
      <c r="Z46" s="359"/>
    </row>
    <row r="47" spans="1:26" x14ac:dyDescent="0.2">
      <c r="A47" s="390"/>
      <c r="B47" s="338"/>
      <c r="C47" s="338"/>
      <c r="D47" s="338"/>
      <c r="E47" s="338"/>
      <c r="F47" s="338"/>
      <c r="G47" s="360"/>
      <c r="H47" s="360"/>
      <c r="I47" s="360"/>
      <c r="J47" s="360"/>
      <c r="K47" s="360"/>
      <c r="L47" s="360"/>
      <c r="M47" s="360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</row>
    <row r="48" spans="1:26" x14ac:dyDescent="0.2">
      <c r="A48" s="390"/>
      <c r="B48" s="338"/>
      <c r="C48" s="338"/>
      <c r="D48" s="338"/>
      <c r="E48" s="338"/>
      <c r="F48" s="338"/>
      <c r="G48" s="360"/>
      <c r="H48" s="360"/>
      <c r="I48" s="360"/>
      <c r="J48" s="360"/>
      <c r="K48" s="360"/>
      <c r="L48" s="360"/>
      <c r="M48" s="360"/>
      <c r="N48" s="359"/>
      <c r="O48" s="359"/>
      <c r="P48" s="359"/>
      <c r="Q48" s="359"/>
      <c r="R48" s="359"/>
      <c r="S48" s="359"/>
      <c r="T48" s="359"/>
      <c r="U48" s="359"/>
      <c r="V48" s="359"/>
      <c r="W48" s="359"/>
      <c r="X48" s="359"/>
      <c r="Y48" s="359"/>
      <c r="Z48" s="359"/>
    </row>
    <row r="49" spans="1:26" x14ac:dyDescent="0.2">
      <c r="A49" s="390"/>
      <c r="B49" s="360"/>
      <c r="C49" s="360"/>
      <c r="D49" s="360"/>
      <c r="E49" s="360"/>
      <c r="F49" s="360"/>
      <c r="G49" s="360"/>
      <c r="H49" s="360"/>
      <c r="I49" s="360"/>
      <c r="J49" s="360"/>
      <c r="K49" s="360"/>
      <c r="L49" s="360"/>
      <c r="M49" s="360"/>
      <c r="N49" s="359"/>
      <c r="O49" s="359"/>
      <c r="P49" s="359"/>
      <c r="Q49" s="359"/>
      <c r="R49" s="359"/>
      <c r="S49" s="359"/>
      <c r="T49" s="359"/>
      <c r="U49" s="359"/>
      <c r="V49" s="359"/>
      <c r="W49" s="359"/>
      <c r="X49" s="359"/>
      <c r="Y49" s="359"/>
      <c r="Z49" s="359"/>
    </row>
    <row r="50" spans="1:26" x14ac:dyDescent="0.2">
      <c r="A50" s="390"/>
      <c r="B50" s="360"/>
      <c r="C50" s="360"/>
      <c r="D50" s="360"/>
      <c r="E50" s="360"/>
      <c r="F50" s="360"/>
      <c r="G50" s="360"/>
      <c r="H50" s="360"/>
      <c r="I50" s="360"/>
      <c r="J50" s="360"/>
      <c r="K50" s="360"/>
      <c r="L50" s="360"/>
      <c r="M50" s="360"/>
      <c r="N50" s="359"/>
      <c r="O50" s="359"/>
      <c r="P50" s="359"/>
      <c r="Q50" s="359"/>
      <c r="R50" s="359"/>
      <c r="S50" s="359"/>
      <c r="T50" s="359"/>
      <c r="U50" s="359"/>
      <c r="V50" s="359"/>
      <c r="W50" s="359"/>
      <c r="X50" s="359"/>
      <c r="Y50" s="359"/>
      <c r="Z50" s="359"/>
    </row>
    <row r="51" spans="1:26" x14ac:dyDescent="0.2">
      <c r="A51" s="390"/>
      <c r="B51" s="360"/>
      <c r="C51" s="360"/>
      <c r="D51" s="360"/>
      <c r="E51" s="360"/>
      <c r="F51" s="360"/>
      <c r="G51" s="360"/>
      <c r="H51" s="360"/>
      <c r="I51" s="360"/>
      <c r="J51" s="360"/>
      <c r="K51" s="360"/>
      <c r="L51" s="360"/>
      <c r="M51" s="360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</row>
    <row r="52" spans="1:26" x14ac:dyDescent="0.2">
      <c r="A52" s="354"/>
      <c r="B52" s="359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359"/>
      <c r="T52" s="359"/>
      <c r="U52" s="359"/>
      <c r="V52" s="359"/>
      <c r="W52" s="359"/>
      <c r="X52" s="359"/>
      <c r="Y52" s="359"/>
      <c r="Z52" s="359"/>
    </row>
    <row r="53" spans="1:26" x14ac:dyDescent="0.2">
      <c r="A53" s="354"/>
      <c r="B53" s="359"/>
      <c r="C53" s="359"/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359"/>
      <c r="O53" s="359"/>
      <c r="P53" s="359"/>
      <c r="Q53" s="359"/>
      <c r="R53" s="359"/>
      <c r="S53" s="359"/>
      <c r="T53" s="359"/>
      <c r="U53" s="359"/>
      <c r="V53" s="359"/>
      <c r="W53" s="359"/>
      <c r="X53" s="359"/>
      <c r="Y53" s="359"/>
      <c r="Z53" s="359"/>
    </row>
    <row r="54" spans="1:26" x14ac:dyDescent="0.2">
      <c r="A54" s="354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</row>
    <row r="55" spans="1:26" x14ac:dyDescent="0.2">
      <c r="A55" s="354"/>
      <c r="B55" s="359"/>
      <c r="C55" s="359"/>
      <c r="D55" s="359"/>
      <c r="E55" s="359"/>
      <c r="F55" s="359"/>
      <c r="G55" s="359"/>
      <c r="H55" s="359"/>
      <c r="I55" s="359"/>
      <c r="J55" s="359"/>
      <c r="K55" s="359"/>
      <c r="L55" s="359"/>
      <c r="M55" s="359"/>
      <c r="N55" s="359"/>
      <c r="O55" s="359"/>
      <c r="P55" s="359"/>
      <c r="Q55" s="359"/>
      <c r="R55" s="359"/>
      <c r="S55" s="359"/>
      <c r="T55" s="359"/>
      <c r="U55" s="359"/>
      <c r="V55" s="359"/>
      <c r="W55" s="359"/>
      <c r="X55" s="359"/>
      <c r="Y55" s="359"/>
      <c r="Z55" s="359"/>
    </row>
    <row r="56" spans="1:26" x14ac:dyDescent="0.2">
      <c r="A56" s="354"/>
      <c r="B56" s="359"/>
      <c r="C56" s="359"/>
      <c r="D56" s="359"/>
      <c r="E56" s="359"/>
      <c r="F56" s="359"/>
      <c r="G56" s="359"/>
      <c r="H56" s="359"/>
      <c r="I56" s="359"/>
      <c r="J56" s="359"/>
      <c r="K56" s="359"/>
      <c r="L56" s="359"/>
      <c r="M56" s="359"/>
      <c r="N56" s="359"/>
      <c r="O56" s="359"/>
      <c r="P56" s="359"/>
      <c r="Q56" s="359"/>
      <c r="R56" s="359"/>
      <c r="S56" s="359"/>
      <c r="T56" s="359"/>
      <c r="U56" s="359"/>
      <c r="V56" s="359"/>
      <c r="W56" s="359"/>
      <c r="X56" s="359"/>
      <c r="Y56" s="359"/>
      <c r="Z56" s="359"/>
    </row>
    <row r="57" spans="1:26" x14ac:dyDescent="0.2">
      <c r="A57" s="354"/>
      <c r="B57" s="359"/>
      <c r="C57" s="359"/>
      <c r="D57" s="359"/>
      <c r="E57" s="359"/>
      <c r="F57" s="359"/>
      <c r="G57" s="359"/>
      <c r="H57" s="359"/>
      <c r="I57" s="359"/>
      <c r="J57" s="359"/>
      <c r="K57" s="359"/>
      <c r="L57" s="359"/>
      <c r="M57" s="359"/>
      <c r="N57" s="359"/>
      <c r="O57" s="359"/>
      <c r="P57" s="359"/>
      <c r="Q57" s="359"/>
      <c r="R57" s="359"/>
      <c r="S57" s="359"/>
      <c r="T57" s="359"/>
      <c r="U57" s="359"/>
      <c r="V57" s="359"/>
      <c r="W57" s="359"/>
      <c r="X57" s="359"/>
      <c r="Y57" s="359"/>
      <c r="Z57" s="359"/>
    </row>
    <row r="58" spans="1:26" x14ac:dyDescent="0.2">
      <c r="A58" s="354"/>
      <c r="B58" s="359"/>
      <c r="C58" s="359"/>
      <c r="D58" s="359"/>
      <c r="E58" s="359"/>
      <c r="F58" s="359"/>
      <c r="G58" s="359"/>
      <c r="H58" s="359"/>
      <c r="I58" s="359"/>
      <c r="J58" s="359"/>
      <c r="K58" s="359"/>
      <c r="L58" s="359"/>
      <c r="M58" s="359"/>
      <c r="N58" s="359"/>
      <c r="O58" s="359"/>
      <c r="P58" s="359"/>
      <c r="Q58" s="359"/>
      <c r="R58" s="359"/>
      <c r="S58" s="359"/>
      <c r="T58" s="359"/>
      <c r="U58" s="359"/>
      <c r="V58" s="359"/>
      <c r="W58" s="359"/>
      <c r="X58" s="359"/>
      <c r="Y58" s="359"/>
      <c r="Z58" s="359"/>
    </row>
    <row r="59" spans="1:26" x14ac:dyDescent="0.2">
      <c r="A59" s="354"/>
      <c r="B59" s="359"/>
      <c r="C59" s="359"/>
      <c r="D59" s="359"/>
      <c r="E59" s="359"/>
      <c r="F59" s="359"/>
      <c r="G59" s="359"/>
      <c r="H59" s="359"/>
      <c r="I59" s="359"/>
      <c r="J59" s="359"/>
      <c r="K59" s="359"/>
      <c r="L59" s="359"/>
      <c r="M59" s="359"/>
      <c r="N59" s="359"/>
      <c r="O59" s="359"/>
      <c r="P59" s="359"/>
      <c r="Q59" s="359"/>
      <c r="R59" s="359"/>
      <c r="S59" s="359"/>
      <c r="T59" s="359"/>
      <c r="U59" s="359"/>
      <c r="V59" s="359"/>
      <c r="W59" s="359"/>
      <c r="X59" s="359"/>
      <c r="Y59" s="359"/>
      <c r="Z59" s="359"/>
    </row>
    <row r="60" spans="1:26" x14ac:dyDescent="0.2">
      <c r="A60" s="354"/>
      <c r="B60" s="359"/>
      <c r="C60" s="359"/>
      <c r="D60" s="359"/>
      <c r="E60" s="359"/>
      <c r="F60" s="359"/>
      <c r="G60" s="359"/>
      <c r="H60" s="359"/>
      <c r="I60" s="359"/>
      <c r="J60" s="359"/>
      <c r="K60" s="359"/>
      <c r="L60" s="359"/>
      <c r="M60" s="359"/>
      <c r="N60" s="359"/>
      <c r="O60" s="359"/>
      <c r="P60" s="359"/>
      <c r="Q60" s="359"/>
      <c r="R60" s="359"/>
      <c r="S60" s="359"/>
      <c r="T60" s="359"/>
      <c r="U60" s="359"/>
      <c r="V60" s="359"/>
      <c r="W60" s="359"/>
      <c r="X60" s="359"/>
      <c r="Y60" s="359"/>
      <c r="Z60" s="359"/>
    </row>
    <row r="61" spans="1:26" x14ac:dyDescent="0.2">
      <c r="A61" s="354"/>
      <c r="B61" s="359"/>
      <c r="C61" s="359"/>
      <c r="D61" s="359"/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59"/>
      <c r="S61" s="359"/>
      <c r="T61" s="359"/>
      <c r="U61" s="359"/>
      <c r="V61" s="359"/>
      <c r="W61" s="359"/>
      <c r="X61" s="359"/>
      <c r="Y61" s="359"/>
      <c r="Z61" s="359"/>
    </row>
    <row r="62" spans="1:26" x14ac:dyDescent="0.2">
      <c r="A62" s="354"/>
      <c r="B62" s="359"/>
      <c r="C62" s="359"/>
      <c r="D62" s="359"/>
      <c r="E62" s="359"/>
      <c r="F62" s="359"/>
      <c r="G62" s="359"/>
      <c r="H62" s="359"/>
      <c r="I62" s="359"/>
      <c r="J62" s="359"/>
      <c r="K62" s="359"/>
      <c r="L62" s="359"/>
      <c r="M62" s="359"/>
      <c r="N62" s="359"/>
      <c r="O62" s="359"/>
      <c r="P62" s="359"/>
      <c r="Q62" s="359"/>
      <c r="R62" s="359"/>
      <c r="S62" s="359"/>
      <c r="T62" s="359"/>
      <c r="U62" s="359"/>
      <c r="V62" s="359"/>
      <c r="W62" s="359"/>
      <c r="X62" s="359"/>
      <c r="Y62" s="359"/>
      <c r="Z62" s="359"/>
    </row>
    <row r="63" spans="1:26" x14ac:dyDescent="0.2">
      <c r="A63" s="354"/>
      <c r="B63" s="359"/>
      <c r="C63" s="359"/>
      <c r="D63" s="359"/>
      <c r="E63" s="359"/>
      <c r="F63" s="359"/>
      <c r="G63" s="359"/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S63" s="359"/>
      <c r="T63" s="359"/>
      <c r="U63" s="359"/>
      <c r="V63" s="359"/>
      <c r="W63" s="359"/>
      <c r="X63" s="359"/>
      <c r="Y63" s="359"/>
      <c r="Z63" s="359"/>
    </row>
    <row r="64" spans="1:26" x14ac:dyDescent="0.2">
      <c r="A64" s="354"/>
      <c r="B64" s="359"/>
      <c r="C64" s="359"/>
      <c r="D64" s="359"/>
      <c r="E64" s="359"/>
      <c r="F64" s="359"/>
      <c r="G64" s="359"/>
      <c r="H64" s="359"/>
      <c r="I64" s="359"/>
      <c r="J64" s="359"/>
      <c r="K64" s="359"/>
      <c r="L64" s="359"/>
      <c r="M64" s="359"/>
      <c r="N64" s="359"/>
      <c r="O64" s="359"/>
      <c r="P64" s="359"/>
      <c r="Q64" s="359"/>
      <c r="R64" s="359"/>
      <c r="S64" s="359"/>
      <c r="T64" s="359"/>
      <c r="U64" s="359"/>
      <c r="V64" s="359"/>
      <c r="W64" s="359"/>
      <c r="X64" s="359"/>
      <c r="Y64" s="359"/>
      <c r="Z64" s="359"/>
    </row>
    <row r="65" spans="1:26" x14ac:dyDescent="0.2">
      <c r="A65" s="354"/>
      <c r="B65" s="359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S65" s="359"/>
      <c r="T65" s="359"/>
      <c r="U65" s="359"/>
      <c r="V65" s="359"/>
      <c r="W65" s="359"/>
      <c r="X65" s="359"/>
      <c r="Y65" s="359"/>
      <c r="Z65" s="359"/>
    </row>
    <row r="66" spans="1:26" x14ac:dyDescent="0.2">
      <c r="A66" s="354"/>
      <c r="B66" s="359"/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359"/>
      <c r="Q66" s="359"/>
      <c r="R66" s="359"/>
      <c r="S66" s="359"/>
      <c r="T66" s="359"/>
      <c r="U66" s="359"/>
      <c r="V66" s="359"/>
      <c r="W66" s="359"/>
      <c r="X66" s="359"/>
      <c r="Y66" s="359"/>
      <c r="Z66" s="359"/>
    </row>
    <row r="67" spans="1:26" x14ac:dyDescent="0.2">
      <c r="A67" s="354"/>
      <c r="B67" s="359"/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359"/>
      <c r="T67" s="359"/>
      <c r="U67" s="359"/>
      <c r="V67" s="359"/>
      <c r="W67" s="359"/>
      <c r="X67" s="359"/>
      <c r="Y67" s="359"/>
      <c r="Z67" s="359"/>
    </row>
    <row r="68" spans="1:26" x14ac:dyDescent="0.2">
      <c r="A68" s="354"/>
      <c r="B68" s="359"/>
      <c r="C68" s="359"/>
      <c r="D68" s="359"/>
      <c r="E68" s="359"/>
      <c r="F68" s="359"/>
      <c r="G68" s="359"/>
      <c r="H68" s="359"/>
      <c r="I68" s="359"/>
      <c r="J68" s="359"/>
      <c r="K68" s="359"/>
      <c r="L68" s="359"/>
      <c r="M68" s="359"/>
      <c r="N68" s="359"/>
      <c r="O68" s="359"/>
      <c r="P68" s="359"/>
      <c r="Q68" s="359"/>
      <c r="R68" s="359"/>
      <c r="S68" s="359"/>
      <c r="T68" s="359"/>
      <c r="U68" s="359"/>
      <c r="V68" s="359"/>
      <c r="W68" s="359"/>
      <c r="X68" s="359"/>
      <c r="Y68" s="359"/>
      <c r="Z68" s="359"/>
    </row>
    <row r="69" spans="1:26" x14ac:dyDescent="0.2">
      <c r="A69" s="354"/>
      <c r="B69" s="359"/>
      <c r="C69" s="359"/>
      <c r="D69" s="359"/>
      <c r="E69" s="359"/>
      <c r="F69" s="359"/>
      <c r="G69" s="359"/>
      <c r="H69" s="359"/>
      <c r="I69" s="359"/>
      <c r="J69" s="359"/>
      <c r="K69" s="359"/>
      <c r="L69" s="359"/>
      <c r="M69" s="359"/>
      <c r="N69" s="359"/>
      <c r="O69" s="359"/>
      <c r="P69" s="359"/>
      <c r="Q69" s="359"/>
      <c r="R69" s="359"/>
      <c r="S69" s="359"/>
      <c r="T69" s="359"/>
      <c r="U69" s="359"/>
      <c r="V69" s="359"/>
      <c r="W69" s="359"/>
      <c r="X69" s="359"/>
      <c r="Y69" s="359"/>
      <c r="Z69" s="359"/>
    </row>
    <row r="70" spans="1:26" x14ac:dyDescent="0.2">
      <c r="A70" s="354"/>
      <c r="B70" s="359"/>
      <c r="C70" s="359"/>
      <c r="D70" s="359"/>
      <c r="E70" s="359"/>
      <c r="F70" s="359"/>
      <c r="G70" s="359"/>
      <c r="H70" s="359"/>
      <c r="I70" s="359"/>
      <c r="J70" s="359"/>
      <c r="K70" s="359"/>
      <c r="L70" s="359"/>
      <c r="M70" s="359"/>
      <c r="N70" s="359"/>
      <c r="O70" s="359"/>
      <c r="P70" s="359"/>
      <c r="Q70" s="359"/>
      <c r="R70" s="359"/>
      <c r="S70" s="359"/>
      <c r="T70" s="359"/>
      <c r="U70" s="359"/>
      <c r="V70" s="359"/>
      <c r="W70" s="359"/>
      <c r="X70" s="359"/>
      <c r="Y70" s="359"/>
      <c r="Z70" s="359"/>
    </row>
    <row r="71" spans="1:26" x14ac:dyDescent="0.2">
      <c r="A71" s="354"/>
      <c r="B71" s="359"/>
      <c r="C71" s="359"/>
      <c r="D71" s="359"/>
      <c r="E71" s="359"/>
      <c r="F71" s="359"/>
      <c r="G71" s="359"/>
      <c r="H71" s="359"/>
      <c r="I71" s="359"/>
      <c r="J71" s="359"/>
      <c r="K71" s="359"/>
      <c r="L71" s="359"/>
      <c r="M71" s="359"/>
      <c r="N71" s="359"/>
      <c r="O71" s="359"/>
      <c r="P71" s="359"/>
      <c r="Q71" s="359"/>
      <c r="R71" s="359"/>
      <c r="S71" s="359"/>
      <c r="T71" s="359"/>
      <c r="U71" s="359"/>
      <c r="V71" s="359"/>
      <c r="W71" s="359"/>
      <c r="X71" s="359"/>
      <c r="Y71" s="359"/>
      <c r="Z71" s="359"/>
    </row>
    <row r="72" spans="1:26" x14ac:dyDescent="0.2">
      <c r="A72" s="354"/>
      <c r="B72" s="359"/>
      <c r="C72" s="359"/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359"/>
      <c r="O72" s="359"/>
      <c r="P72" s="359"/>
      <c r="Q72" s="359"/>
      <c r="R72" s="359"/>
      <c r="S72" s="359"/>
      <c r="T72" s="359"/>
      <c r="U72" s="359"/>
      <c r="V72" s="359"/>
      <c r="W72" s="359"/>
      <c r="X72" s="359"/>
      <c r="Y72" s="359"/>
      <c r="Z72" s="359"/>
    </row>
    <row r="73" spans="1:26" x14ac:dyDescent="0.2">
      <c r="A73" s="354"/>
      <c r="B73" s="359"/>
      <c r="C73" s="359"/>
      <c r="D73" s="359"/>
      <c r="E73" s="359"/>
      <c r="F73" s="359"/>
      <c r="G73" s="359"/>
      <c r="H73" s="359"/>
      <c r="I73" s="359"/>
      <c r="J73" s="359"/>
      <c r="K73" s="359"/>
      <c r="L73" s="359"/>
      <c r="M73" s="359"/>
      <c r="N73" s="359"/>
      <c r="O73" s="359"/>
      <c r="P73" s="359"/>
      <c r="Q73" s="359"/>
      <c r="R73" s="359"/>
      <c r="S73" s="359"/>
      <c r="T73" s="359"/>
      <c r="U73" s="359"/>
      <c r="V73" s="359"/>
      <c r="W73" s="359"/>
      <c r="X73" s="359"/>
      <c r="Y73" s="359"/>
      <c r="Z73" s="359"/>
    </row>
    <row r="74" spans="1:26" x14ac:dyDescent="0.2">
      <c r="A74" s="354"/>
      <c r="B74" s="359"/>
      <c r="C74" s="359"/>
      <c r="D74" s="359"/>
      <c r="E74" s="359"/>
      <c r="F74" s="359"/>
      <c r="G74" s="359"/>
      <c r="H74" s="359"/>
      <c r="I74" s="359"/>
      <c r="J74" s="359"/>
      <c r="K74" s="359"/>
      <c r="L74" s="359"/>
      <c r="M74" s="359"/>
      <c r="N74" s="359"/>
      <c r="O74" s="359"/>
      <c r="P74" s="359"/>
      <c r="Q74" s="359"/>
      <c r="R74" s="359"/>
      <c r="S74" s="359"/>
      <c r="T74" s="359"/>
      <c r="U74" s="359"/>
      <c r="V74" s="359"/>
      <c r="W74" s="359"/>
      <c r="X74" s="359"/>
      <c r="Y74" s="359"/>
      <c r="Z74" s="359"/>
    </row>
    <row r="75" spans="1:26" x14ac:dyDescent="0.2">
      <c r="A75" s="354"/>
      <c r="B75" s="359"/>
      <c r="C75" s="359"/>
      <c r="D75" s="359"/>
      <c r="E75" s="359"/>
      <c r="F75" s="359"/>
      <c r="G75" s="359"/>
      <c r="H75" s="359"/>
      <c r="I75" s="359"/>
      <c r="J75" s="359"/>
      <c r="K75" s="359"/>
      <c r="L75" s="359"/>
      <c r="M75" s="359"/>
      <c r="N75" s="359"/>
      <c r="O75" s="359"/>
      <c r="P75" s="359"/>
      <c r="Q75" s="359"/>
      <c r="R75" s="359"/>
      <c r="S75" s="359"/>
      <c r="T75" s="359"/>
      <c r="U75" s="359"/>
      <c r="V75" s="359"/>
      <c r="W75" s="359"/>
      <c r="X75" s="359"/>
      <c r="Y75" s="359"/>
      <c r="Z75" s="359"/>
    </row>
    <row r="76" spans="1:26" x14ac:dyDescent="0.2">
      <c r="A76" s="354"/>
      <c r="B76" s="359"/>
      <c r="C76" s="359"/>
      <c r="D76" s="359"/>
      <c r="E76" s="359"/>
      <c r="F76" s="359"/>
      <c r="G76" s="359"/>
      <c r="H76" s="359"/>
      <c r="I76" s="359"/>
      <c r="J76" s="359"/>
      <c r="K76" s="359"/>
      <c r="L76" s="359"/>
      <c r="M76" s="359"/>
      <c r="N76" s="359"/>
      <c r="O76" s="359"/>
      <c r="P76" s="359"/>
      <c r="Q76" s="359"/>
      <c r="R76" s="359"/>
      <c r="S76" s="359"/>
      <c r="T76" s="359"/>
      <c r="U76" s="359"/>
      <c r="V76" s="359"/>
      <c r="W76" s="359"/>
      <c r="X76" s="359"/>
      <c r="Y76" s="359"/>
      <c r="Z76" s="359"/>
    </row>
    <row r="77" spans="1:26" x14ac:dyDescent="0.2">
      <c r="A77" s="354"/>
      <c r="B77" s="359"/>
      <c r="C77" s="359"/>
      <c r="D77" s="359"/>
      <c r="E77" s="359"/>
      <c r="F77" s="359"/>
      <c r="G77" s="359"/>
      <c r="H77" s="359"/>
      <c r="I77" s="359"/>
      <c r="J77" s="359"/>
      <c r="K77" s="359"/>
      <c r="L77" s="359"/>
      <c r="M77" s="359"/>
      <c r="N77" s="359"/>
      <c r="O77" s="359"/>
      <c r="P77" s="359"/>
      <c r="Q77" s="359"/>
      <c r="R77" s="359"/>
      <c r="S77" s="359"/>
      <c r="T77" s="359"/>
      <c r="U77" s="359"/>
      <c r="V77" s="359"/>
      <c r="W77" s="359"/>
      <c r="X77" s="359"/>
      <c r="Y77" s="359"/>
      <c r="Z77" s="359"/>
    </row>
    <row r="78" spans="1:26" x14ac:dyDescent="0.2">
      <c r="A78" s="354"/>
      <c r="B78" s="359"/>
      <c r="C78" s="359"/>
      <c r="D78" s="359"/>
      <c r="E78" s="359"/>
      <c r="F78" s="359"/>
      <c r="G78" s="359"/>
      <c r="H78" s="359"/>
      <c r="I78" s="359"/>
      <c r="J78" s="359"/>
      <c r="K78" s="359"/>
      <c r="L78" s="359"/>
      <c r="M78" s="359"/>
      <c r="N78" s="359"/>
      <c r="O78" s="359"/>
      <c r="P78" s="359"/>
      <c r="Q78" s="359"/>
      <c r="R78" s="359"/>
      <c r="S78" s="359"/>
      <c r="T78" s="359"/>
      <c r="U78" s="359"/>
      <c r="V78" s="359"/>
      <c r="W78" s="359"/>
      <c r="X78" s="359"/>
      <c r="Y78" s="359"/>
      <c r="Z78" s="359"/>
    </row>
    <row r="79" spans="1:26" x14ac:dyDescent="0.2">
      <c r="A79" s="354"/>
      <c r="B79" s="359"/>
      <c r="C79" s="359"/>
      <c r="D79" s="359"/>
      <c r="E79" s="359"/>
      <c r="F79" s="359"/>
      <c r="G79" s="359"/>
      <c r="H79" s="359"/>
      <c r="I79" s="359"/>
      <c r="J79" s="359"/>
      <c r="K79" s="359"/>
      <c r="L79" s="359"/>
      <c r="M79" s="359"/>
      <c r="N79" s="359"/>
      <c r="O79" s="359"/>
      <c r="P79" s="359"/>
      <c r="Q79" s="359"/>
      <c r="R79" s="359"/>
      <c r="S79" s="359"/>
      <c r="T79" s="359"/>
      <c r="U79" s="359"/>
      <c r="V79" s="359"/>
      <c r="W79" s="359"/>
      <c r="X79" s="359"/>
      <c r="Y79" s="359"/>
      <c r="Z79" s="359"/>
    </row>
    <row r="80" spans="1:26" x14ac:dyDescent="0.2">
      <c r="A80" s="354"/>
      <c r="B80" s="359"/>
      <c r="C80" s="359"/>
      <c r="D80" s="359"/>
      <c r="E80" s="359"/>
      <c r="F80" s="359"/>
      <c r="G80" s="359"/>
      <c r="H80" s="359"/>
      <c r="I80" s="359"/>
      <c r="J80" s="359"/>
      <c r="K80" s="359"/>
      <c r="L80" s="359"/>
      <c r="M80" s="359"/>
      <c r="N80" s="359"/>
      <c r="O80" s="359"/>
      <c r="P80" s="359"/>
      <c r="Q80" s="359"/>
      <c r="R80" s="359"/>
      <c r="S80" s="359"/>
      <c r="T80" s="359"/>
      <c r="U80" s="359"/>
      <c r="V80" s="359"/>
      <c r="W80" s="359"/>
      <c r="X80" s="359"/>
      <c r="Y80" s="359"/>
      <c r="Z80" s="359"/>
    </row>
    <row r="81" spans="1:26" x14ac:dyDescent="0.2">
      <c r="A81" s="354"/>
      <c r="B81" s="359"/>
      <c r="C81" s="359"/>
      <c r="D81" s="359"/>
      <c r="E81" s="359"/>
      <c r="F81" s="359"/>
      <c r="G81" s="359"/>
      <c r="H81" s="359"/>
      <c r="I81" s="359"/>
      <c r="J81" s="359"/>
      <c r="K81" s="359"/>
      <c r="L81" s="359"/>
      <c r="M81" s="359"/>
      <c r="N81" s="359"/>
      <c r="O81" s="359"/>
      <c r="P81" s="359"/>
      <c r="Q81" s="359"/>
      <c r="R81" s="359"/>
      <c r="S81" s="359"/>
      <c r="T81" s="359"/>
      <c r="U81" s="359"/>
      <c r="V81" s="359"/>
      <c r="W81" s="359"/>
      <c r="X81" s="359"/>
      <c r="Y81" s="359"/>
      <c r="Z81" s="359"/>
    </row>
    <row r="82" spans="1:26" x14ac:dyDescent="0.2">
      <c r="A82" s="354"/>
      <c r="B82" s="359"/>
      <c r="C82" s="359"/>
      <c r="D82" s="359"/>
      <c r="E82" s="359"/>
      <c r="F82" s="359"/>
      <c r="G82" s="359"/>
      <c r="H82" s="359"/>
      <c r="I82" s="359"/>
      <c r="J82" s="359"/>
      <c r="K82" s="359"/>
      <c r="L82" s="359"/>
      <c r="M82" s="359"/>
      <c r="N82" s="359"/>
      <c r="O82" s="359"/>
      <c r="P82" s="359"/>
      <c r="Q82" s="359"/>
      <c r="R82" s="359"/>
      <c r="S82" s="359"/>
      <c r="T82" s="359"/>
      <c r="U82" s="359"/>
      <c r="V82" s="359"/>
      <c r="W82" s="359"/>
      <c r="X82" s="359"/>
      <c r="Y82" s="359"/>
      <c r="Z82" s="359"/>
    </row>
    <row r="83" spans="1:26" x14ac:dyDescent="0.2">
      <c r="A83" s="354"/>
      <c r="B83" s="359"/>
      <c r="C83" s="359"/>
      <c r="D83" s="359"/>
      <c r="E83" s="359"/>
      <c r="F83" s="359"/>
      <c r="G83" s="359"/>
      <c r="H83" s="359"/>
      <c r="I83" s="359"/>
      <c r="J83" s="359"/>
      <c r="K83" s="359"/>
      <c r="L83" s="359"/>
      <c r="M83" s="359"/>
      <c r="N83" s="359"/>
      <c r="O83" s="359"/>
      <c r="P83" s="359"/>
      <c r="Q83" s="359"/>
      <c r="R83" s="359"/>
      <c r="S83" s="359"/>
      <c r="T83" s="359"/>
      <c r="U83" s="359"/>
      <c r="V83" s="359"/>
      <c r="W83" s="359"/>
      <c r="X83" s="359"/>
      <c r="Y83" s="359"/>
      <c r="Z83" s="359"/>
    </row>
    <row r="84" spans="1:26" x14ac:dyDescent="0.2">
      <c r="A84" s="354"/>
      <c r="B84" s="359"/>
      <c r="C84" s="359"/>
      <c r="D84" s="359"/>
      <c r="E84" s="359"/>
      <c r="F84" s="359"/>
      <c r="G84" s="359"/>
      <c r="H84" s="359"/>
      <c r="I84" s="359"/>
      <c r="J84" s="359"/>
      <c r="K84" s="359"/>
      <c r="L84" s="359"/>
      <c r="M84" s="359"/>
      <c r="N84" s="359"/>
      <c r="O84" s="359"/>
      <c r="P84" s="359"/>
      <c r="Q84" s="359"/>
      <c r="R84" s="359"/>
      <c r="S84" s="359"/>
      <c r="T84" s="359"/>
      <c r="U84" s="359"/>
      <c r="V84" s="359"/>
      <c r="W84" s="359"/>
      <c r="X84" s="359"/>
      <c r="Y84" s="359"/>
      <c r="Z84" s="359"/>
    </row>
    <row r="85" spans="1:26" x14ac:dyDescent="0.2">
      <c r="A85" s="354"/>
      <c r="B85" s="359"/>
      <c r="C85" s="359"/>
      <c r="D85" s="359"/>
      <c r="E85" s="359"/>
      <c r="F85" s="359"/>
      <c r="G85" s="359"/>
      <c r="H85" s="359"/>
      <c r="I85" s="359"/>
      <c r="J85" s="359"/>
      <c r="K85" s="359"/>
      <c r="L85" s="359"/>
      <c r="M85" s="359"/>
      <c r="N85" s="359"/>
      <c r="O85" s="359"/>
      <c r="P85" s="359"/>
      <c r="Q85" s="359"/>
      <c r="R85" s="359"/>
      <c r="S85" s="359"/>
      <c r="T85" s="359"/>
      <c r="U85" s="359"/>
      <c r="V85" s="359"/>
      <c r="W85" s="359"/>
      <c r="X85" s="359"/>
      <c r="Y85" s="359"/>
      <c r="Z85" s="359"/>
    </row>
    <row r="86" spans="1:26" x14ac:dyDescent="0.2">
      <c r="A86" s="354"/>
      <c r="B86" s="359"/>
      <c r="C86" s="359"/>
      <c r="D86" s="359"/>
      <c r="E86" s="359"/>
      <c r="F86" s="359"/>
      <c r="G86" s="359"/>
      <c r="H86" s="359"/>
      <c r="I86" s="359"/>
      <c r="J86" s="359"/>
      <c r="K86" s="359"/>
      <c r="L86" s="359"/>
      <c r="M86" s="359"/>
      <c r="N86" s="359"/>
      <c r="O86" s="359"/>
      <c r="P86" s="359"/>
      <c r="Q86" s="359"/>
      <c r="R86" s="359"/>
      <c r="S86" s="359"/>
      <c r="T86" s="359"/>
      <c r="U86" s="359"/>
      <c r="V86" s="359"/>
      <c r="W86" s="359"/>
      <c r="X86" s="359"/>
      <c r="Y86" s="359"/>
      <c r="Z86" s="359"/>
    </row>
    <row r="87" spans="1:26" x14ac:dyDescent="0.2">
      <c r="A87" s="354"/>
      <c r="B87" s="359"/>
      <c r="C87" s="359"/>
      <c r="D87" s="359"/>
      <c r="E87" s="359"/>
      <c r="F87" s="359"/>
      <c r="G87" s="359"/>
      <c r="H87" s="359"/>
      <c r="I87" s="359"/>
      <c r="J87" s="359"/>
      <c r="K87" s="359"/>
      <c r="L87" s="359"/>
      <c r="M87" s="359"/>
      <c r="N87" s="359"/>
      <c r="O87" s="359"/>
      <c r="P87" s="359"/>
      <c r="Q87" s="359"/>
      <c r="R87" s="359"/>
      <c r="S87" s="359"/>
      <c r="T87" s="359"/>
      <c r="U87" s="359"/>
      <c r="V87" s="359"/>
      <c r="W87" s="359"/>
      <c r="X87" s="359"/>
      <c r="Y87" s="359"/>
      <c r="Z87" s="359"/>
    </row>
    <row r="88" spans="1:26" x14ac:dyDescent="0.2">
      <c r="A88" s="354"/>
      <c r="B88" s="359"/>
      <c r="C88" s="359"/>
      <c r="D88" s="359"/>
      <c r="E88" s="359"/>
      <c r="F88" s="359"/>
      <c r="G88" s="359"/>
      <c r="H88" s="359"/>
      <c r="I88" s="359"/>
      <c r="J88" s="359"/>
      <c r="K88" s="359"/>
      <c r="L88" s="359"/>
      <c r="M88" s="359"/>
      <c r="N88" s="359"/>
      <c r="O88" s="359"/>
      <c r="P88" s="359"/>
      <c r="Q88" s="359"/>
      <c r="R88" s="359"/>
      <c r="S88" s="359"/>
      <c r="T88" s="359"/>
      <c r="U88" s="359"/>
      <c r="V88" s="359"/>
      <c r="W88" s="359"/>
      <c r="X88" s="359"/>
      <c r="Y88" s="359"/>
      <c r="Z88" s="359"/>
    </row>
    <row r="89" spans="1:26" x14ac:dyDescent="0.2">
      <c r="A89" s="354"/>
      <c r="B89" s="359"/>
      <c r="C89" s="359"/>
      <c r="D89" s="359"/>
      <c r="E89" s="359"/>
      <c r="F89" s="359"/>
      <c r="G89" s="359"/>
      <c r="H89" s="359"/>
      <c r="I89" s="359"/>
      <c r="J89" s="359"/>
      <c r="K89" s="359"/>
      <c r="L89" s="359"/>
      <c r="M89" s="359"/>
      <c r="N89" s="359"/>
      <c r="O89" s="359"/>
      <c r="P89" s="359"/>
      <c r="Q89" s="359"/>
      <c r="R89" s="359"/>
      <c r="S89" s="359"/>
      <c r="T89" s="359"/>
      <c r="U89" s="359"/>
      <c r="V89" s="359"/>
      <c r="W89" s="359"/>
      <c r="X89" s="359"/>
      <c r="Y89" s="359"/>
      <c r="Z89" s="359"/>
    </row>
    <row r="90" spans="1:26" x14ac:dyDescent="0.2">
      <c r="A90" s="354"/>
      <c r="B90" s="359"/>
      <c r="C90" s="359"/>
      <c r="D90" s="359"/>
      <c r="E90" s="359"/>
      <c r="F90" s="359"/>
      <c r="G90" s="359"/>
      <c r="H90" s="359"/>
      <c r="I90" s="359"/>
      <c r="J90" s="359"/>
      <c r="K90" s="359"/>
      <c r="L90" s="359"/>
      <c r="M90" s="359"/>
      <c r="N90" s="359"/>
      <c r="O90" s="359"/>
      <c r="P90" s="359"/>
      <c r="Q90" s="359"/>
      <c r="R90" s="359"/>
      <c r="S90" s="359"/>
      <c r="T90" s="359"/>
      <c r="U90" s="359"/>
      <c r="V90" s="359"/>
      <c r="W90" s="359"/>
      <c r="X90" s="359"/>
      <c r="Y90" s="359"/>
      <c r="Z90" s="359"/>
    </row>
    <row r="91" spans="1:26" x14ac:dyDescent="0.2">
      <c r="A91" s="354"/>
      <c r="B91" s="359"/>
      <c r="C91" s="359"/>
      <c r="D91" s="359"/>
      <c r="E91" s="359"/>
      <c r="F91" s="359"/>
      <c r="G91" s="359"/>
      <c r="H91" s="359"/>
      <c r="I91" s="359"/>
      <c r="J91" s="359"/>
      <c r="K91" s="359"/>
      <c r="L91" s="359"/>
      <c r="M91" s="359"/>
      <c r="N91" s="359"/>
      <c r="O91" s="359"/>
      <c r="P91" s="359"/>
      <c r="Q91" s="359"/>
      <c r="R91" s="359"/>
      <c r="S91" s="359"/>
      <c r="T91" s="359"/>
      <c r="U91" s="359"/>
      <c r="V91" s="359"/>
      <c r="W91" s="359"/>
      <c r="X91" s="359"/>
      <c r="Y91" s="359"/>
      <c r="Z91" s="359"/>
    </row>
    <row r="92" spans="1:26" x14ac:dyDescent="0.2">
      <c r="A92" s="354"/>
      <c r="B92" s="359"/>
      <c r="C92" s="359"/>
      <c r="D92" s="359"/>
      <c r="E92" s="359"/>
      <c r="F92" s="359"/>
      <c r="G92" s="359"/>
      <c r="H92" s="359"/>
      <c r="I92" s="359"/>
      <c r="J92" s="359"/>
      <c r="K92" s="359"/>
      <c r="L92" s="359"/>
      <c r="M92" s="359"/>
      <c r="N92" s="359"/>
      <c r="O92" s="359"/>
      <c r="P92" s="359"/>
      <c r="Q92" s="359"/>
      <c r="R92" s="359"/>
      <c r="S92" s="359"/>
      <c r="T92" s="359"/>
      <c r="U92" s="359"/>
      <c r="V92" s="359"/>
      <c r="W92" s="359"/>
      <c r="X92" s="359"/>
      <c r="Y92" s="359"/>
      <c r="Z92" s="359"/>
    </row>
    <row r="93" spans="1:26" x14ac:dyDescent="0.2">
      <c r="A93" s="354"/>
      <c r="B93" s="359"/>
      <c r="C93" s="359"/>
      <c r="D93" s="359"/>
      <c r="E93" s="359"/>
      <c r="F93" s="359"/>
      <c r="G93" s="359"/>
      <c r="H93" s="359"/>
      <c r="I93" s="359"/>
      <c r="J93" s="359"/>
      <c r="K93" s="359"/>
      <c r="L93" s="359"/>
      <c r="M93" s="359"/>
      <c r="N93" s="359"/>
      <c r="O93" s="359"/>
      <c r="P93" s="359"/>
      <c r="Q93" s="359"/>
      <c r="R93" s="359"/>
      <c r="S93" s="359"/>
      <c r="T93" s="359"/>
      <c r="U93" s="359"/>
      <c r="V93" s="359"/>
      <c r="W93" s="359"/>
      <c r="X93" s="359"/>
      <c r="Y93" s="359"/>
      <c r="Z93" s="359"/>
    </row>
    <row r="94" spans="1:26" x14ac:dyDescent="0.2">
      <c r="A94" s="354"/>
      <c r="B94" s="359"/>
      <c r="C94" s="359"/>
      <c r="D94" s="359"/>
      <c r="E94" s="359"/>
      <c r="F94" s="359"/>
      <c r="G94" s="359"/>
      <c r="H94" s="359"/>
      <c r="I94" s="359"/>
      <c r="J94" s="359"/>
      <c r="K94" s="359"/>
      <c r="L94" s="359"/>
      <c r="M94" s="359"/>
      <c r="N94" s="359"/>
      <c r="O94" s="359"/>
      <c r="P94" s="359"/>
      <c r="Q94" s="359"/>
      <c r="R94" s="359"/>
      <c r="S94" s="359"/>
      <c r="T94" s="359"/>
      <c r="U94" s="359"/>
      <c r="V94" s="359"/>
      <c r="W94" s="359"/>
      <c r="X94" s="359"/>
      <c r="Y94" s="359"/>
      <c r="Z94" s="359"/>
    </row>
    <row r="95" spans="1:26" x14ac:dyDescent="0.2">
      <c r="A95" s="354"/>
      <c r="B95" s="359"/>
      <c r="C95" s="359"/>
      <c r="D95" s="359"/>
      <c r="E95" s="359"/>
      <c r="F95" s="359"/>
      <c r="G95" s="359"/>
      <c r="H95" s="359"/>
      <c r="I95" s="359"/>
      <c r="J95" s="359"/>
      <c r="K95" s="359"/>
      <c r="L95" s="359"/>
      <c r="M95" s="359"/>
      <c r="N95" s="359"/>
      <c r="O95" s="359"/>
      <c r="P95" s="359"/>
      <c r="Q95" s="359"/>
      <c r="R95" s="359"/>
      <c r="S95" s="359"/>
      <c r="T95" s="359"/>
      <c r="U95" s="359"/>
      <c r="V95" s="359"/>
      <c r="W95" s="359"/>
      <c r="X95" s="359"/>
      <c r="Y95" s="359"/>
      <c r="Z95" s="359"/>
    </row>
    <row r="96" spans="1:26" x14ac:dyDescent="0.2">
      <c r="A96" s="354"/>
      <c r="B96" s="359"/>
      <c r="C96" s="359"/>
      <c r="D96" s="359"/>
      <c r="E96" s="359"/>
      <c r="F96" s="359"/>
      <c r="G96" s="359"/>
      <c r="H96" s="359"/>
      <c r="I96" s="359"/>
      <c r="J96" s="359"/>
      <c r="K96" s="359"/>
      <c r="L96" s="359"/>
      <c r="M96" s="359"/>
      <c r="N96" s="359"/>
      <c r="O96" s="359"/>
      <c r="P96" s="359"/>
      <c r="Q96" s="359"/>
      <c r="R96" s="359"/>
      <c r="S96" s="359"/>
      <c r="T96" s="359"/>
      <c r="U96" s="359"/>
      <c r="V96" s="359"/>
      <c r="W96" s="359"/>
      <c r="X96" s="359"/>
      <c r="Y96" s="359"/>
      <c r="Z96" s="359"/>
    </row>
    <row r="97" spans="1:26" x14ac:dyDescent="0.2">
      <c r="A97" s="354"/>
      <c r="B97" s="359"/>
      <c r="C97" s="359"/>
      <c r="D97" s="359"/>
      <c r="E97" s="359"/>
      <c r="F97" s="359"/>
      <c r="G97" s="359"/>
      <c r="H97" s="359"/>
      <c r="I97" s="359"/>
      <c r="J97" s="359"/>
      <c r="K97" s="359"/>
      <c r="L97" s="359"/>
      <c r="M97" s="359"/>
      <c r="N97" s="359"/>
      <c r="O97" s="359"/>
      <c r="P97" s="359"/>
      <c r="Q97" s="359"/>
      <c r="R97" s="359"/>
      <c r="S97" s="359"/>
      <c r="T97" s="359"/>
      <c r="U97" s="359"/>
      <c r="V97" s="359"/>
      <c r="W97" s="359"/>
      <c r="X97" s="359"/>
      <c r="Y97" s="359"/>
      <c r="Z97" s="359"/>
    </row>
    <row r="98" spans="1:26" x14ac:dyDescent="0.2">
      <c r="A98" s="354"/>
      <c r="B98" s="359"/>
      <c r="C98" s="359"/>
      <c r="D98" s="359"/>
      <c r="E98" s="359"/>
      <c r="F98" s="359"/>
      <c r="G98" s="359"/>
      <c r="H98" s="359"/>
      <c r="I98" s="359"/>
      <c r="J98" s="359"/>
      <c r="K98" s="359"/>
      <c r="L98" s="359"/>
      <c r="M98" s="359"/>
      <c r="N98" s="359"/>
      <c r="O98" s="359"/>
      <c r="P98" s="359"/>
      <c r="Q98" s="359"/>
      <c r="R98" s="359"/>
      <c r="S98" s="359"/>
      <c r="T98" s="359"/>
      <c r="U98" s="359"/>
      <c r="V98" s="359"/>
      <c r="W98" s="359"/>
      <c r="X98" s="359"/>
      <c r="Y98" s="359"/>
      <c r="Z98" s="359"/>
    </row>
    <row r="99" spans="1:26" x14ac:dyDescent="0.2">
      <c r="A99" s="354"/>
      <c r="B99" s="359"/>
      <c r="C99" s="359"/>
      <c r="D99" s="359"/>
      <c r="E99" s="359"/>
      <c r="F99" s="359"/>
      <c r="G99" s="359"/>
      <c r="H99" s="359"/>
      <c r="I99" s="359"/>
      <c r="J99" s="359"/>
      <c r="K99" s="359"/>
      <c r="L99" s="359"/>
      <c r="M99" s="359"/>
      <c r="N99" s="359"/>
      <c r="O99" s="359"/>
      <c r="P99" s="359"/>
      <c r="Q99" s="359"/>
      <c r="R99" s="359"/>
      <c r="S99" s="359"/>
      <c r="T99" s="359"/>
      <c r="U99" s="359"/>
      <c r="V99" s="359"/>
      <c r="W99" s="359"/>
      <c r="X99" s="359"/>
      <c r="Y99" s="359"/>
      <c r="Z99" s="359"/>
    </row>
    <row r="100" spans="1:26" x14ac:dyDescent="0.2">
      <c r="A100" s="354"/>
      <c r="B100" s="359"/>
      <c r="C100" s="359"/>
      <c r="D100" s="359"/>
      <c r="E100" s="359"/>
      <c r="F100" s="359"/>
      <c r="G100" s="359"/>
      <c r="H100" s="359"/>
      <c r="I100" s="359"/>
      <c r="J100" s="359"/>
      <c r="K100" s="359"/>
      <c r="L100" s="359"/>
      <c r="M100" s="359"/>
      <c r="N100" s="359"/>
      <c r="O100" s="359"/>
      <c r="P100" s="359"/>
      <c r="Q100" s="359"/>
      <c r="R100" s="359"/>
      <c r="S100" s="359"/>
      <c r="T100" s="359"/>
      <c r="U100" s="359"/>
      <c r="V100" s="359"/>
      <c r="W100" s="359"/>
      <c r="X100" s="359"/>
      <c r="Y100" s="359"/>
      <c r="Z100" s="359"/>
    </row>
    <row r="101" spans="1:26" x14ac:dyDescent="0.2">
      <c r="A101" s="354"/>
      <c r="B101" s="359"/>
      <c r="C101" s="359"/>
      <c r="D101" s="359"/>
      <c r="E101" s="359"/>
      <c r="F101" s="359"/>
      <c r="G101" s="359"/>
      <c r="H101" s="359"/>
      <c r="I101" s="359"/>
      <c r="J101" s="359"/>
      <c r="K101" s="359"/>
      <c r="L101" s="359"/>
      <c r="M101" s="359"/>
      <c r="N101" s="359"/>
      <c r="O101" s="359"/>
      <c r="P101" s="359"/>
      <c r="Q101" s="359"/>
      <c r="R101" s="359"/>
      <c r="S101" s="359"/>
      <c r="T101" s="359"/>
      <c r="U101" s="359"/>
      <c r="V101" s="359"/>
      <c r="W101" s="359"/>
      <c r="X101" s="359"/>
      <c r="Y101" s="359"/>
      <c r="Z101" s="359"/>
    </row>
    <row r="102" spans="1:26" x14ac:dyDescent="0.2">
      <c r="A102" s="354"/>
      <c r="B102" s="359"/>
      <c r="C102" s="359"/>
      <c r="D102" s="359"/>
      <c r="E102" s="359"/>
      <c r="F102" s="359"/>
      <c r="G102" s="359"/>
      <c r="H102" s="359"/>
      <c r="I102" s="359"/>
      <c r="J102" s="359"/>
      <c r="K102" s="359"/>
      <c r="L102" s="359"/>
      <c r="M102" s="359"/>
      <c r="N102" s="359"/>
      <c r="O102" s="359"/>
      <c r="P102" s="359"/>
      <c r="Q102" s="359"/>
      <c r="R102" s="359"/>
      <c r="S102" s="359"/>
      <c r="T102" s="359"/>
      <c r="U102" s="359"/>
      <c r="V102" s="359"/>
      <c r="W102" s="359"/>
      <c r="X102" s="359"/>
      <c r="Y102" s="359"/>
      <c r="Z102" s="359"/>
    </row>
    <row r="103" spans="1:26" x14ac:dyDescent="0.2">
      <c r="A103" s="354"/>
      <c r="B103" s="359"/>
      <c r="C103" s="359"/>
      <c r="D103" s="359"/>
      <c r="E103" s="359"/>
      <c r="F103" s="359"/>
      <c r="G103" s="359"/>
      <c r="H103" s="359"/>
      <c r="I103" s="359"/>
      <c r="J103" s="359"/>
      <c r="K103" s="359"/>
      <c r="L103" s="359"/>
      <c r="M103" s="359"/>
      <c r="N103" s="359"/>
      <c r="O103" s="359"/>
      <c r="P103" s="359"/>
      <c r="Q103" s="359"/>
      <c r="R103" s="359"/>
      <c r="S103" s="359"/>
      <c r="T103" s="359"/>
      <c r="U103" s="359"/>
      <c r="V103" s="359"/>
      <c r="W103" s="359"/>
      <c r="X103" s="359"/>
      <c r="Y103" s="359"/>
      <c r="Z103" s="359"/>
    </row>
    <row r="104" spans="1:26" x14ac:dyDescent="0.2">
      <c r="A104" s="354"/>
      <c r="B104" s="359"/>
      <c r="C104" s="359"/>
      <c r="D104" s="359"/>
      <c r="E104" s="359"/>
      <c r="F104" s="359"/>
      <c r="G104" s="359"/>
      <c r="H104" s="359"/>
      <c r="I104" s="359"/>
      <c r="J104" s="359"/>
      <c r="K104" s="359"/>
      <c r="L104" s="359"/>
      <c r="M104" s="359"/>
      <c r="N104" s="359"/>
      <c r="O104" s="359"/>
      <c r="P104" s="359"/>
      <c r="Q104" s="359"/>
      <c r="R104" s="359"/>
      <c r="S104" s="359"/>
      <c r="T104" s="359"/>
      <c r="U104" s="359"/>
      <c r="V104" s="359"/>
      <c r="W104" s="359"/>
      <c r="X104" s="359"/>
      <c r="Y104" s="359"/>
      <c r="Z104" s="359"/>
    </row>
    <row r="105" spans="1:26" x14ac:dyDescent="0.2">
      <c r="A105" s="354"/>
      <c r="B105" s="359"/>
      <c r="C105" s="359"/>
      <c r="D105" s="359"/>
      <c r="E105" s="359"/>
      <c r="F105" s="359"/>
      <c r="G105" s="359"/>
      <c r="H105" s="359"/>
      <c r="I105" s="359"/>
      <c r="J105" s="359"/>
      <c r="K105" s="359"/>
      <c r="L105" s="359"/>
      <c r="M105" s="359"/>
      <c r="N105" s="359"/>
      <c r="O105" s="359"/>
      <c r="P105" s="359"/>
      <c r="Q105" s="359"/>
      <c r="R105" s="359"/>
      <c r="S105" s="359"/>
      <c r="T105" s="359"/>
      <c r="U105" s="359"/>
      <c r="V105" s="359"/>
      <c r="W105" s="359"/>
      <c r="X105" s="359"/>
      <c r="Y105" s="359"/>
      <c r="Z105" s="359"/>
    </row>
    <row r="106" spans="1:26" x14ac:dyDescent="0.2">
      <c r="A106" s="354"/>
      <c r="B106" s="359"/>
      <c r="C106" s="359"/>
      <c r="D106" s="359"/>
      <c r="E106" s="359"/>
      <c r="F106" s="359"/>
      <c r="G106" s="359"/>
      <c r="H106" s="359"/>
      <c r="I106" s="359"/>
      <c r="J106" s="359"/>
      <c r="K106" s="359"/>
      <c r="L106" s="359"/>
      <c r="M106" s="359"/>
      <c r="N106" s="359"/>
      <c r="O106" s="359"/>
      <c r="P106" s="359"/>
      <c r="Q106" s="359"/>
      <c r="R106" s="359"/>
      <c r="S106" s="359"/>
      <c r="T106" s="359"/>
      <c r="U106" s="359"/>
      <c r="V106" s="359"/>
      <c r="W106" s="359"/>
      <c r="X106" s="359"/>
      <c r="Y106" s="359"/>
      <c r="Z106" s="359"/>
    </row>
    <row r="107" spans="1:26" x14ac:dyDescent="0.2">
      <c r="A107" s="354"/>
      <c r="B107" s="359"/>
      <c r="C107" s="359"/>
      <c r="D107" s="359"/>
      <c r="E107" s="359"/>
      <c r="F107" s="359"/>
      <c r="G107" s="359"/>
      <c r="H107" s="359"/>
      <c r="I107" s="359"/>
      <c r="J107" s="359"/>
      <c r="K107" s="359"/>
      <c r="L107" s="359"/>
      <c r="M107" s="359"/>
      <c r="N107" s="359"/>
      <c r="O107" s="359"/>
      <c r="P107" s="359"/>
      <c r="Q107" s="359"/>
      <c r="R107" s="359"/>
      <c r="S107" s="359"/>
      <c r="T107" s="359"/>
      <c r="U107" s="359"/>
      <c r="V107" s="359"/>
      <c r="W107" s="359"/>
      <c r="X107" s="359"/>
      <c r="Y107" s="359"/>
      <c r="Z107" s="359"/>
    </row>
    <row r="108" spans="1:26" x14ac:dyDescent="0.2">
      <c r="A108" s="354"/>
      <c r="B108" s="359"/>
      <c r="C108" s="359"/>
      <c r="D108" s="359"/>
      <c r="E108" s="359"/>
      <c r="F108" s="359"/>
      <c r="G108" s="359"/>
      <c r="H108" s="359"/>
      <c r="I108" s="359"/>
      <c r="J108" s="359"/>
      <c r="K108" s="359"/>
      <c r="L108" s="359"/>
      <c r="M108" s="359"/>
      <c r="N108" s="359"/>
      <c r="O108" s="359"/>
      <c r="P108" s="359"/>
      <c r="Q108" s="359"/>
      <c r="R108" s="359"/>
      <c r="S108" s="359"/>
      <c r="T108" s="359"/>
      <c r="U108" s="359"/>
      <c r="V108" s="359"/>
      <c r="W108" s="359"/>
      <c r="X108" s="359"/>
      <c r="Y108" s="359"/>
      <c r="Z108" s="359"/>
    </row>
    <row r="109" spans="1:26" x14ac:dyDescent="0.2">
      <c r="A109" s="354"/>
      <c r="B109" s="359"/>
      <c r="C109" s="359"/>
      <c r="D109" s="359"/>
      <c r="E109" s="359"/>
      <c r="F109" s="359"/>
      <c r="G109" s="359"/>
      <c r="H109" s="359"/>
      <c r="I109" s="359"/>
      <c r="J109" s="359"/>
      <c r="K109" s="359"/>
      <c r="L109" s="359"/>
      <c r="M109" s="359"/>
      <c r="N109" s="359"/>
      <c r="O109" s="359"/>
      <c r="P109" s="359"/>
      <c r="Q109" s="359"/>
      <c r="R109" s="359"/>
      <c r="S109" s="359"/>
      <c r="T109" s="359"/>
      <c r="U109" s="359"/>
      <c r="V109" s="359"/>
      <c r="W109" s="359"/>
      <c r="X109" s="359"/>
      <c r="Y109" s="359"/>
      <c r="Z109" s="359"/>
    </row>
    <row r="110" spans="1:26" x14ac:dyDescent="0.2">
      <c r="A110" s="354"/>
      <c r="B110" s="359"/>
      <c r="C110" s="359"/>
      <c r="D110" s="359"/>
      <c r="E110" s="359"/>
      <c r="F110" s="359"/>
      <c r="G110" s="359"/>
      <c r="H110" s="359"/>
      <c r="I110" s="359"/>
      <c r="J110" s="359"/>
      <c r="K110" s="359"/>
      <c r="L110" s="359"/>
      <c r="M110" s="359"/>
      <c r="N110" s="359"/>
      <c r="O110" s="359"/>
      <c r="P110" s="359"/>
      <c r="Q110" s="359"/>
      <c r="R110" s="359"/>
      <c r="S110" s="359"/>
      <c r="T110" s="359"/>
      <c r="U110" s="359"/>
      <c r="V110" s="359"/>
      <c r="W110" s="359"/>
      <c r="X110" s="359"/>
      <c r="Y110" s="359"/>
      <c r="Z110" s="359"/>
    </row>
    <row r="111" spans="1:26" x14ac:dyDescent="0.2">
      <c r="A111" s="354"/>
      <c r="B111" s="359"/>
      <c r="C111" s="359"/>
      <c r="D111" s="359"/>
      <c r="E111" s="359"/>
      <c r="F111" s="359"/>
      <c r="G111" s="359"/>
      <c r="H111" s="359"/>
      <c r="I111" s="359"/>
      <c r="J111" s="359"/>
      <c r="K111" s="359"/>
      <c r="L111" s="359"/>
      <c r="M111" s="359"/>
      <c r="N111" s="359"/>
      <c r="O111" s="359"/>
      <c r="P111" s="359"/>
      <c r="Q111" s="359"/>
      <c r="R111" s="359"/>
      <c r="S111" s="359"/>
      <c r="T111" s="359"/>
      <c r="U111" s="359"/>
      <c r="V111" s="359"/>
      <c r="W111" s="359"/>
      <c r="X111" s="359"/>
      <c r="Y111" s="359"/>
      <c r="Z111" s="359"/>
    </row>
    <row r="112" spans="1:26" x14ac:dyDescent="0.2">
      <c r="A112" s="354"/>
      <c r="B112" s="359"/>
      <c r="C112" s="359"/>
      <c r="D112" s="359"/>
      <c r="E112" s="359"/>
      <c r="F112" s="359"/>
      <c r="G112" s="359"/>
      <c r="H112" s="359"/>
      <c r="I112" s="359"/>
      <c r="J112" s="359"/>
      <c r="K112" s="359"/>
      <c r="L112" s="359"/>
      <c r="M112" s="359"/>
      <c r="N112" s="359"/>
      <c r="O112" s="359"/>
      <c r="P112" s="359"/>
      <c r="Q112" s="359"/>
      <c r="R112" s="359"/>
      <c r="S112" s="359"/>
      <c r="T112" s="359"/>
      <c r="U112" s="359"/>
      <c r="V112" s="359"/>
      <c r="W112" s="359"/>
      <c r="X112" s="359"/>
      <c r="Y112" s="359"/>
      <c r="Z112" s="359"/>
    </row>
    <row r="113" spans="1:26" x14ac:dyDescent="0.2">
      <c r="A113" s="354"/>
      <c r="B113" s="359"/>
      <c r="C113" s="359"/>
      <c r="D113" s="359"/>
      <c r="E113" s="359"/>
      <c r="F113" s="359"/>
      <c r="G113" s="359"/>
      <c r="H113" s="359"/>
      <c r="I113" s="359"/>
      <c r="J113" s="359"/>
      <c r="K113" s="359"/>
      <c r="L113" s="359"/>
      <c r="M113" s="359"/>
      <c r="N113" s="359"/>
      <c r="O113" s="359"/>
      <c r="P113" s="359"/>
      <c r="Q113" s="359"/>
      <c r="R113" s="359"/>
      <c r="S113" s="359"/>
      <c r="T113" s="359"/>
      <c r="U113" s="359"/>
      <c r="V113" s="359"/>
      <c r="W113" s="359"/>
      <c r="X113" s="359"/>
      <c r="Y113" s="359"/>
      <c r="Z113" s="359"/>
    </row>
    <row r="114" spans="1:26" x14ac:dyDescent="0.2">
      <c r="A114" s="354"/>
      <c r="B114" s="359"/>
      <c r="C114" s="359"/>
      <c r="D114" s="359"/>
      <c r="E114" s="359"/>
      <c r="F114" s="359"/>
      <c r="G114" s="359"/>
      <c r="H114" s="359"/>
      <c r="I114" s="359"/>
      <c r="J114" s="359"/>
      <c r="K114" s="359"/>
      <c r="L114" s="359"/>
      <c r="M114" s="359"/>
      <c r="N114" s="359"/>
      <c r="O114" s="359"/>
      <c r="P114" s="359"/>
      <c r="Q114" s="359"/>
      <c r="R114" s="359"/>
      <c r="S114" s="359"/>
      <c r="T114" s="359"/>
      <c r="U114" s="359"/>
      <c r="V114" s="359"/>
      <c r="W114" s="359"/>
      <c r="X114" s="359"/>
      <c r="Y114" s="359"/>
      <c r="Z114" s="359"/>
    </row>
    <row r="115" spans="1:26" x14ac:dyDescent="0.2">
      <c r="A115" s="354"/>
      <c r="B115" s="359"/>
      <c r="C115" s="359"/>
      <c r="D115" s="359"/>
      <c r="E115" s="359"/>
      <c r="F115" s="359"/>
      <c r="G115" s="359"/>
      <c r="H115" s="359"/>
      <c r="I115" s="359"/>
      <c r="J115" s="359"/>
      <c r="K115" s="359"/>
      <c r="L115" s="359"/>
      <c r="M115" s="359"/>
      <c r="N115" s="359"/>
      <c r="O115" s="359"/>
      <c r="P115" s="359"/>
      <c r="Q115" s="359"/>
      <c r="R115" s="359"/>
      <c r="S115" s="359"/>
      <c r="T115" s="359"/>
      <c r="U115" s="359"/>
      <c r="V115" s="359"/>
      <c r="W115" s="359"/>
      <c r="X115" s="359"/>
      <c r="Y115" s="359"/>
      <c r="Z115" s="359"/>
    </row>
    <row r="116" spans="1:26" x14ac:dyDescent="0.2">
      <c r="A116" s="354"/>
      <c r="B116" s="359"/>
      <c r="C116" s="359"/>
      <c r="D116" s="359"/>
      <c r="E116" s="359"/>
      <c r="F116" s="359"/>
      <c r="G116" s="359"/>
      <c r="H116" s="359"/>
      <c r="I116" s="359"/>
      <c r="J116" s="359"/>
      <c r="K116" s="359"/>
      <c r="L116" s="359"/>
      <c r="M116" s="359"/>
      <c r="N116" s="359"/>
      <c r="O116" s="359"/>
      <c r="P116" s="359"/>
      <c r="Q116" s="359"/>
      <c r="R116" s="359"/>
      <c r="S116" s="359"/>
      <c r="T116" s="359"/>
      <c r="U116" s="359"/>
      <c r="V116" s="359"/>
      <c r="W116" s="359"/>
      <c r="X116" s="359"/>
      <c r="Y116" s="359"/>
      <c r="Z116" s="359"/>
    </row>
    <row r="117" spans="1:26" x14ac:dyDescent="0.2">
      <c r="A117" s="354"/>
      <c r="B117" s="359"/>
      <c r="C117" s="359"/>
      <c r="D117" s="359"/>
      <c r="E117" s="359"/>
      <c r="F117" s="359"/>
      <c r="G117" s="359"/>
      <c r="H117" s="359"/>
      <c r="I117" s="359"/>
      <c r="J117" s="359"/>
      <c r="K117" s="359"/>
      <c r="L117" s="359"/>
      <c r="M117" s="359"/>
      <c r="N117" s="359"/>
      <c r="O117" s="359"/>
      <c r="P117" s="359"/>
      <c r="Q117" s="359"/>
      <c r="R117" s="359"/>
      <c r="S117" s="359"/>
      <c r="T117" s="359"/>
      <c r="U117" s="359"/>
      <c r="V117" s="359"/>
      <c r="W117" s="359"/>
      <c r="X117" s="359"/>
      <c r="Y117" s="359"/>
      <c r="Z117" s="359"/>
    </row>
    <row r="118" spans="1:26" x14ac:dyDescent="0.2">
      <c r="A118" s="354"/>
      <c r="B118" s="359"/>
      <c r="C118" s="359"/>
      <c r="D118" s="359"/>
      <c r="E118" s="359"/>
      <c r="F118" s="359"/>
      <c r="G118" s="359"/>
      <c r="H118" s="359"/>
      <c r="I118" s="359"/>
      <c r="J118" s="359"/>
      <c r="K118" s="359"/>
      <c r="L118" s="359"/>
      <c r="M118" s="359"/>
      <c r="N118" s="359"/>
      <c r="O118" s="359"/>
      <c r="P118" s="359"/>
      <c r="Q118" s="359"/>
      <c r="R118" s="359"/>
      <c r="S118" s="359"/>
      <c r="T118" s="359"/>
      <c r="U118" s="359"/>
      <c r="V118" s="359"/>
      <c r="W118" s="359"/>
      <c r="X118" s="359"/>
      <c r="Y118" s="359"/>
      <c r="Z118" s="359"/>
    </row>
    <row r="119" spans="1:26" x14ac:dyDescent="0.2">
      <c r="A119" s="354"/>
      <c r="B119" s="359"/>
      <c r="C119" s="359"/>
      <c r="D119" s="359"/>
      <c r="E119" s="359"/>
      <c r="F119" s="359"/>
      <c r="G119" s="359"/>
      <c r="H119" s="359"/>
      <c r="I119" s="359"/>
      <c r="J119" s="359"/>
      <c r="K119" s="359"/>
      <c r="L119" s="359"/>
      <c r="M119" s="359"/>
      <c r="N119" s="359"/>
      <c r="O119" s="359"/>
      <c r="P119" s="359"/>
      <c r="Q119" s="359"/>
      <c r="R119" s="359"/>
      <c r="S119" s="359"/>
      <c r="T119" s="359"/>
      <c r="U119" s="359"/>
      <c r="V119" s="359"/>
      <c r="W119" s="359"/>
      <c r="X119" s="359"/>
      <c r="Y119" s="359"/>
      <c r="Z119" s="359"/>
    </row>
    <row r="120" spans="1:26" x14ac:dyDescent="0.2">
      <c r="A120" s="354"/>
      <c r="B120" s="359"/>
      <c r="C120" s="359"/>
      <c r="D120" s="359"/>
      <c r="E120" s="359"/>
      <c r="F120" s="359"/>
      <c r="G120" s="359"/>
      <c r="H120" s="359"/>
      <c r="I120" s="359"/>
      <c r="J120" s="359"/>
      <c r="K120" s="359"/>
      <c r="L120" s="359"/>
      <c r="M120" s="359"/>
      <c r="N120" s="359"/>
      <c r="O120" s="359"/>
      <c r="P120" s="359"/>
      <c r="Q120" s="359"/>
      <c r="R120" s="359"/>
      <c r="S120" s="359"/>
      <c r="T120" s="359"/>
      <c r="U120" s="359"/>
      <c r="V120" s="359"/>
      <c r="W120" s="359"/>
      <c r="X120" s="359"/>
      <c r="Y120" s="359"/>
      <c r="Z120" s="359"/>
    </row>
    <row r="121" spans="1:26" x14ac:dyDescent="0.2">
      <c r="A121" s="354"/>
      <c r="B121" s="359"/>
      <c r="C121" s="359"/>
      <c r="D121" s="359"/>
      <c r="E121" s="359"/>
      <c r="F121" s="359"/>
      <c r="G121" s="359"/>
      <c r="H121" s="359"/>
      <c r="I121" s="359"/>
      <c r="J121" s="359"/>
      <c r="K121" s="359"/>
      <c r="L121" s="359"/>
      <c r="M121" s="359"/>
      <c r="N121" s="359"/>
      <c r="O121" s="359"/>
      <c r="P121" s="359"/>
      <c r="Q121" s="359"/>
      <c r="R121" s="359"/>
      <c r="S121" s="359"/>
      <c r="T121" s="359"/>
      <c r="U121" s="359"/>
      <c r="V121" s="359"/>
      <c r="W121" s="359"/>
      <c r="X121" s="359"/>
      <c r="Y121" s="359"/>
      <c r="Z121" s="359"/>
    </row>
    <row r="122" spans="1:26" x14ac:dyDescent="0.2">
      <c r="A122" s="354"/>
      <c r="B122" s="359"/>
      <c r="C122" s="359"/>
      <c r="D122" s="359"/>
      <c r="E122" s="359"/>
      <c r="F122" s="359"/>
      <c r="G122" s="359"/>
      <c r="H122" s="359"/>
      <c r="I122" s="359"/>
      <c r="J122" s="359"/>
      <c r="K122" s="359"/>
      <c r="L122" s="359"/>
      <c r="M122" s="359"/>
      <c r="N122" s="359"/>
      <c r="O122" s="359"/>
      <c r="P122" s="359"/>
      <c r="Q122" s="359"/>
      <c r="R122" s="359"/>
      <c r="S122" s="359"/>
      <c r="T122" s="359"/>
      <c r="U122" s="359"/>
      <c r="V122" s="359"/>
      <c r="W122" s="359"/>
      <c r="X122" s="359"/>
      <c r="Y122" s="359"/>
      <c r="Z122" s="359"/>
    </row>
    <row r="123" spans="1:26" x14ac:dyDescent="0.2">
      <c r="A123" s="354"/>
      <c r="B123" s="359"/>
      <c r="C123" s="359"/>
      <c r="D123" s="359"/>
      <c r="E123" s="359"/>
      <c r="F123" s="359"/>
      <c r="G123" s="359"/>
      <c r="H123" s="359"/>
      <c r="I123" s="359"/>
      <c r="J123" s="359"/>
      <c r="K123" s="359"/>
      <c r="L123" s="359"/>
      <c r="M123" s="359"/>
      <c r="N123" s="359"/>
      <c r="O123" s="359"/>
      <c r="P123" s="359"/>
      <c r="Q123" s="359"/>
      <c r="R123" s="359"/>
      <c r="S123" s="359"/>
      <c r="T123" s="359"/>
      <c r="U123" s="359"/>
      <c r="V123" s="359"/>
      <c r="W123" s="359"/>
      <c r="X123" s="359"/>
      <c r="Y123" s="359"/>
      <c r="Z123" s="359"/>
    </row>
    <row r="124" spans="1:26" x14ac:dyDescent="0.2">
      <c r="A124" s="354"/>
      <c r="B124" s="359"/>
      <c r="C124" s="359"/>
      <c r="D124" s="359"/>
      <c r="E124" s="359"/>
      <c r="F124" s="359"/>
      <c r="G124" s="359"/>
      <c r="H124" s="359"/>
      <c r="I124" s="359"/>
      <c r="J124" s="359"/>
      <c r="K124" s="359"/>
      <c r="L124" s="359"/>
      <c r="M124" s="359"/>
      <c r="N124" s="359"/>
      <c r="O124" s="359"/>
      <c r="P124" s="359"/>
      <c r="Q124" s="359"/>
      <c r="R124" s="359"/>
      <c r="S124" s="359"/>
      <c r="T124" s="359"/>
      <c r="U124" s="359"/>
      <c r="V124" s="359"/>
      <c r="W124" s="359"/>
      <c r="X124" s="359"/>
      <c r="Y124" s="359"/>
      <c r="Z124" s="359"/>
    </row>
    <row r="125" spans="1:26" x14ac:dyDescent="0.2">
      <c r="A125" s="354"/>
      <c r="B125" s="359"/>
      <c r="C125" s="359"/>
      <c r="D125" s="359"/>
      <c r="E125" s="359"/>
      <c r="F125" s="359"/>
      <c r="G125" s="359"/>
      <c r="H125" s="359"/>
      <c r="I125" s="359"/>
      <c r="J125" s="359"/>
      <c r="K125" s="359"/>
      <c r="L125" s="359"/>
      <c r="M125" s="359"/>
      <c r="N125" s="359"/>
      <c r="O125" s="359"/>
      <c r="P125" s="359"/>
      <c r="Q125" s="359"/>
      <c r="R125" s="359"/>
      <c r="S125" s="359"/>
      <c r="T125" s="359"/>
      <c r="U125" s="359"/>
      <c r="V125" s="359"/>
      <c r="W125" s="359"/>
      <c r="X125" s="359"/>
      <c r="Y125" s="359"/>
      <c r="Z125" s="359"/>
    </row>
    <row r="126" spans="1:26" x14ac:dyDescent="0.2">
      <c r="A126" s="354"/>
      <c r="B126" s="359"/>
      <c r="C126" s="359"/>
      <c r="D126" s="359"/>
      <c r="E126" s="359"/>
      <c r="F126" s="359"/>
      <c r="G126" s="359"/>
      <c r="H126" s="359"/>
      <c r="I126" s="359"/>
      <c r="J126" s="359"/>
      <c r="K126" s="359"/>
      <c r="L126" s="359"/>
      <c r="M126" s="359"/>
      <c r="N126" s="359"/>
      <c r="O126" s="359"/>
      <c r="P126" s="359"/>
      <c r="Q126" s="359"/>
      <c r="R126" s="359"/>
      <c r="S126" s="359"/>
      <c r="T126" s="359"/>
      <c r="U126" s="359"/>
      <c r="V126" s="359"/>
      <c r="W126" s="359"/>
      <c r="X126" s="359"/>
      <c r="Y126" s="359"/>
      <c r="Z126" s="359"/>
    </row>
    <row r="127" spans="1:26" x14ac:dyDescent="0.2">
      <c r="A127" s="354"/>
      <c r="B127" s="359"/>
      <c r="C127" s="359"/>
      <c r="D127" s="359"/>
      <c r="E127" s="359"/>
      <c r="F127" s="359"/>
      <c r="G127" s="359"/>
      <c r="H127" s="359"/>
      <c r="I127" s="359"/>
      <c r="J127" s="359"/>
      <c r="K127" s="359"/>
      <c r="L127" s="359"/>
      <c r="M127" s="359"/>
      <c r="N127" s="359"/>
      <c r="O127" s="359"/>
      <c r="P127" s="359"/>
      <c r="Q127" s="359"/>
      <c r="R127" s="359"/>
      <c r="S127" s="359"/>
      <c r="T127" s="359"/>
      <c r="U127" s="359"/>
      <c r="V127" s="359"/>
      <c r="W127" s="359"/>
      <c r="X127" s="359"/>
      <c r="Y127" s="359"/>
      <c r="Z127" s="359"/>
    </row>
    <row r="128" spans="1:26" x14ac:dyDescent="0.2">
      <c r="A128" s="354"/>
      <c r="B128" s="359"/>
      <c r="C128" s="359"/>
      <c r="D128" s="359"/>
      <c r="E128" s="359"/>
      <c r="F128" s="359"/>
      <c r="G128" s="359"/>
      <c r="H128" s="359"/>
      <c r="I128" s="359"/>
      <c r="J128" s="359"/>
      <c r="K128" s="359"/>
      <c r="L128" s="359"/>
      <c r="M128" s="359"/>
      <c r="N128" s="359"/>
      <c r="O128" s="359"/>
      <c r="P128" s="359"/>
      <c r="Q128" s="359"/>
      <c r="R128" s="359"/>
      <c r="S128" s="359"/>
      <c r="T128" s="359"/>
      <c r="U128" s="359"/>
      <c r="V128" s="359"/>
      <c r="W128" s="359"/>
      <c r="X128" s="359"/>
      <c r="Y128" s="359"/>
      <c r="Z128" s="359"/>
    </row>
    <row r="129" spans="1:26" x14ac:dyDescent="0.2">
      <c r="A129" s="354"/>
      <c r="B129" s="359"/>
      <c r="C129" s="359"/>
      <c r="D129" s="359"/>
      <c r="E129" s="359"/>
      <c r="F129" s="359"/>
      <c r="G129" s="359"/>
      <c r="H129" s="359"/>
      <c r="I129" s="359"/>
      <c r="J129" s="359"/>
      <c r="K129" s="359"/>
      <c r="L129" s="359"/>
      <c r="M129" s="359"/>
      <c r="N129" s="359"/>
      <c r="O129" s="359"/>
      <c r="P129" s="359"/>
      <c r="Q129" s="359"/>
      <c r="R129" s="359"/>
      <c r="S129" s="359"/>
      <c r="T129" s="359"/>
      <c r="U129" s="359"/>
      <c r="V129" s="359"/>
      <c r="W129" s="359"/>
      <c r="X129" s="359"/>
      <c r="Y129" s="359"/>
      <c r="Z129" s="359"/>
    </row>
    <row r="130" spans="1:26" x14ac:dyDescent="0.2">
      <c r="A130" s="354"/>
      <c r="B130" s="359"/>
      <c r="C130" s="359"/>
      <c r="D130" s="359"/>
      <c r="E130" s="359"/>
      <c r="F130" s="359"/>
      <c r="G130" s="359"/>
      <c r="H130" s="359"/>
      <c r="I130" s="359"/>
      <c r="J130" s="359"/>
      <c r="K130" s="359"/>
      <c r="L130" s="359"/>
      <c r="M130" s="359"/>
      <c r="N130" s="359"/>
      <c r="O130" s="359"/>
      <c r="P130" s="359"/>
      <c r="Q130" s="359"/>
      <c r="R130" s="359"/>
      <c r="S130" s="359"/>
      <c r="T130" s="359"/>
      <c r="U130" s="359"/>
      <c r="V130" s="359"/>
      <c r="W130" s="359"/>
      <c r="X130" s="359"/>
      <c r="Y130" s="359"/>
      <c r="Z130" s="359"/>
    </row>
    <row r="131" spans="1:26" x14ac:dyDescent="0.2">
      <c r="A131" s="354"/>
      <c r="B131" s="359"/>
      <c r="C131" s="359"/>
      <c r="D131" s="359"/>
      <c r="E131" s="359"/>
      <c r="F131" s="359"/>
      <c r="G131" s="359"/>
      <c r="H131" s="359"/>
      <c r="I131" s="359"/>
      <c r="J131" s="359"/>
      <c r="K131" s="359"/>
      <c r="L131" s="359"/>
      <c r="M131" s="359"/>
      <c r="N131" s="359"/>
      <c r="O131" s="359"/>
      <c r="P131" s="359"/>
      <c r="Q131" s="359"/>
      <c r="R131" s="359"/>
      <c r="S131" s="359"/>
      <c r="T131" s="359"/>
      <c r="U131" s="359"/>
      <c r="V131" s="359"/>
      <c r="W131" s="359"/>
      <c r="X131" s="359"/>
      <c r="Y131" s="359"/>
      <c r="Z131" s="359"/>
    </row>
    <row r="132" spans="1:26" x14ac:dyDescent="0.2">
      <c r="A132" s="354"/>
      <c r="B132" s="359"/>
      <c r="C132" s="359"/>
      <c r="D132" s="359"/>
      <c r="E132" s="359"/>
      <c r="F132" s="359"/>
      <c r="G132" s="359"/>
      <c r="H132" s="359"/>
      <c r="I132" s="359"/>
      <c r="J132" s="359"/>
      <c r="K132" s="359"/>
      <c r="L132" s="359"/>
      <c r="M132" s="359"/>
      <c r="N132" s="359"/>
      <c r="O132" s="359"/>
      <c r="P132" s="359"/>
      <c r="Q132" s="359"/>
      <c r="R132" s="359"/>
      <c r="S132" s="359"/>
      <c r="T132" s="359"/>
      <c r="U132" s="359"/>
      <c r="V132" s="359"/>
      <c r="W132" s="359"/>
      <c r="X132" s="359"/>
      <c r="Y132" s="359"/>
      <c r="Z132" s="359"/>
    </row>
    <row r="133" spans="1:26" x14ac:dyDescent="0.2">
      <c r="A133" s="354"/>
      <c r="B133" s="359"/>
      <c r="C133" s="359"/>
      <c r="D133" s="359"/>
      <c r="E133" s="359"/>
      <c r="F133" s="359"/>
      <c r="G133" s="359"/>
      <c r="H133" s="359"/>
      <c r="I133" s="359"/>
      <c r="J133" s="359"/>
      <c r="K133" s="359"/>
      <c r="L133" s="359"/>
      <c r="M133" s="359"/>
      <c r="N133" s="359"/>
      <c r="O133" s="359"/>
      <c r="P133" s="359"/>
      <c r="Q133" s="359"/>
      <c r="R133" s="359"/>
      <c r="S133" s="359"/>
      <c r="T133" s="359"/>
      <c r="U133" s="359"/>
      <c r="V133" s="359"/>
      <c r="W133" s="359"/>
      <c r="X133" s="359"/>
      <c r="Y133" s="359"/>
      <c r="Z133" s="359"/>
    </row>
    <row r="134" spans="1:26" x14ac:dyDescent="0.2">
      <c r="A134" s="354"/>
      <c r="B134" s="359"/>
      <c r="C134" s="359"/>
      <c r="D134" s="359"/>
      <c r="E134" s="359"/>
      <c r="F134" s="359"/>
      <c r="G134" s="359"/>
      <c r="H134" s="359"/>
      <c r="I134" s="359"/>
      <c r="J134" s="359"/>
      <c r="K134" s="359"/>
      <c r="L134" s="359"/>
      <c r="M134" s="359"/>
      <c r="N134" s="359"/>
      <c r="O134" s="359"/>
      <c r="P134" s="359"/>
      <c r="Q134" s="359"/>
      <c r="R134" s="359"/>
      <c r="S134" s="359"/>
      <c r="T134" s="359"/>
      <c r="U134" s="359"/>
      <c r="V134" s="359"/>
      <c r="W134" s="359"/>
      <c r="X134" s="359"/>
      <c r="Y134" s="359"/>
      <c r="Z134" s="359"/>
    </row>
    <row r="135" spans="1:26" x14ac:dyDescent="0.2">
      <c r="A135" s="354"/>
      <c r="B135" s="359"/>
      <c r="C135" s="359"/>
      <c r="D135" s="359"/>
      <c r="E135" s="359"/>
      <c r="F135" s="359"/>
      <c r="G135" s="359"/>
      <c r="H135" s="359"/>
      <c r="I135" s="359"/>
      <c r="J135" s="359"/>
      <c r="K135" s="359"/>
      <c r="L135" s="359"/>
      <c r="M135" s="359"/>
      <c r="N135" s="359"/>
      <c r="O135" s="359"/>
      <c r="P135" s="359"/>
      <c r="Q135" s="359"/>
      <c r="R135" s="359"/>
      <c r="S135" s="359"/>
      <c r="T135" s="359"/>
      <c r="U135" s="359"/>
      <c r="V135" s="359"/>
      <c r="W135" s="359"/>
      <c r="X135" s="359"/>
      <c r="Y135" s="359"/>
      <c r="Z135" s="359"/>
    </row>
    <row r="136" spans="1:26" x14ac:dyDescent="0.2">
      <c r="A136" s="354"/>
      <c r="B136" s="359"/>
      <c r="C136" s="359"/>
      <c r="D136" s="359"/>
      <c r="E136" s="359"/>
      <c r="F136" s="359"/>
      <c r="G136" s="359"/>
      <c r="H136" s="359"/>
      <c r="I136" s="359"/>
      <c r="J136" s="359"/>
      <c r="K136" s="359"/>
      <c r="L136" s="359"/>
      <c r="M136" s="359"/>
      <c r="N136" s="359"/>
      <c r="O136" s="359"/>
      <c r="P136" s="359"/>
      <c r="Q136" s="359"/>
      <c r="R136" s="359"/>
      <c r="S136" s="359"/>
      <c r="T136" s="359"/>
      <c r="U136" s="359"/>
      <c r="V136" s="359"/>
      <c r="W136" s="359"/>
      <c r="X136" s="359"/>
      <c r="Y136" s="359"/>
      <c r="Z136" s="359"/>
    </row>
    <row r="137" spans="1:26" x14ac:dyDescent="0.2">
      <c r="A137" s="354"/>
      <c r="B137" s="359"/>
      <c r="C137" s="359"/>
      <c r="D137" s="359"/>
      <c r="E137" s="359"/>
      <c r="F137" s="359"/>
      <c r="G137" s="359"/>
      <c r="H137" s="359"/>
      <c r="I137" s="359"/>
      <c r="J137" s="359"/>
      <c r="K137" s="359"/>
      <c r="L137" s="359"/>
      <c r="M137" s="359"/>
      <c r="N137" s="359"/>
      <c r="O137" s="359"/>
      <c r="P137" s="359"/>
      <c r="Q137" s="359"/>
      <c r="R137" s="359"/>
      <c r="S137" s="359"/>
      <c r="T137" s="359"/>
      <c r="U137" s="359"/>
      <c r="V137" s="359"/>
      <c r="W137" s="359"/>
      <c r="X137" s="359"/>
      <c r="Y137" s="359"/>
      <c r="Z137" s="359"/>
    </row>
    <row r="138" spans="1:26" x14ac:dyDescent="0.2">
      <c r="A138" s="354"/>
      <c r="B138" s="359"/>
      <c r="C138" s="359"/>
      <c r="D138" s="359"/>
      <c r="E138" s="359"/>
      <c r="F138" s="359"/>
      <c r="G138" s="359"/>
      <c r="H138" s="359"/>
      <c r="I138" s="359"/>
      <c r="J138" s="359"/>
      <c r="K138" s="359"/>
      <c r="L138" s="359"/>
      <c r="M138" s="359"/>
      <c r="N138" s="359"/>
      <c r="O138" s="359"/>
      <c r="P138" s="359"/>
      <c r="Q138" s="359"/>
      <c r="R138" s="359"/>
      <c r="S138" s="359"/>
      <c r="T138" s="359"/>
      <c r="U138" s="359"/>
      <c r="V138" s="359"/>
      <c r="W138" s="359"/>
      <c r="X138" s="359"/>
      <c r="Y138" s="359"/>
      <c r="Z138" s="359"/>
    </row>
    <row r="139" spans="1:26" x14ac:dyDescent="0.2">
      <c r="A139" s="354"/>
      <c r="B139" s="359"/>
      <c r="C139" s="359"/>
      <c r="D139" s="359"/>
      <c r="E139" s="359"/>
      <c r="F139" s="359"/>
      <c r="G139" s="359"/>
      <c r="H139" s="359"/>
      <c r="I139" s="359"/>
      <c r="J139" s="359"/>
      <c r="K139" s="359"/>
      <c r="L139" s="359"/>
      <c r="M139" s="359"/>
      <c r="N139" s="359"/>
      <c r="O139" s="359"/>
      <c r="P139" s="359"/>
      <c r="Q139" s="359"/>
      <c r="R139" s="359"/>
      <c r="S139" s="359"/>
      <c r="T139" s="359"/>
      <c r="U139" s="359"/>
      <c r="V139" s="359"/>
      <c r="W139" s="359"/>
      <c r="X139" s="359"/>
      <c r="Y139" s="359"/>
      <c r="Z139" s="359"/>
    </row>
    <row r="140" spans="1:26" x14ac:dyDescent="0.2">
      <c r="A140" s="354"/>
      <c r="B140" s="359"/>
      <c r="C140" s="359"/>
      <c r="D140" s="359"/>
      <c r="E140" s="359"/>
      <c r="F140" s="359"/>
      <c r="G140" s="359"/>
      <c r="H140" s="359"/>
      <c r="I140" s="359"/>
      <c r="J140" s="359"/>
      <c r="K140" s="359"/>
      <c r="L140" s="359"/>
      <c r="M140" s="359"/>
      <c r="N140" s="359"/>
      <c r="O140" s="359"/>
      <c r="P140" s="359"/>
      <c r="Q140" s="359"/>
      <c r="R140" s="359"/>
      <c r="S140" s="359"/>
      <c r="T140" s="359"/>
      <c r="U140" s="359"/>
      <c r="V140" s="359"/>
      <c r="W140" s="359"/>
      <c r="X140" s="359"/>
      <c r="Y140" s="359"/>
      <c r="Z140" s="359"/>
    </row>
    <row r="141" spans="1:26" x14ac:dyDescent="0.2">
      <c r="A141" s="354"/>
      <c r="B141" s="359"/>
      <c r="C141" s="359"/>
      <c r="D141" s="359"/>
      <c r="E141" s="359"/>
      <c r="F141" s="359"/>
      <c r="G141" s="359"/>
      <c r="H141" s="359"/>
      <c r="I141" s="359"/>
      <c r="J141" s="359"/>
      <c r="K141" s="359"/>
      <c r="L141" s="359"/>
      <c r="M141" s="359"/>
      <c r="N141" s="359"/>
      <c r="O141" s="359"/>
      <c r="P141" s="359"/>
      <c r="Q141" s="359"/>
      <c r="R141" s="359"/>
      <c r="S141" s="359"/>
      <c r="T141" s="359"/>
      <c r="U141" s="359"/>
      <c r="V141" s="359"/>
      <c r="W141" s="359"/>
      <c r="X141" s="359"/>
      <c r="Y141" s="359"/>
      <c r="Z141" s="359"/>
    </row>
    <row r="142" spans="1:26" x14ac:dyDescent="0.2">
      <c r="A142" s="354"/>
      <c r="B142" s="359"/>
      <c r="C142" s="359"/>
      <c r="D142" s="359"/>
      <c r="E142" s="359"/>
      <c r="F142" s="359"/>
      <c r="G142" s="359"/>
      <c r="H142" s="359"/>
      <c r="I142" s="359"/>
      <c r="J142" s="359"/>
      <c r="K142" s="359"/>
      <c r="L142" s="359"/>
      <c r="M142" s="359"/>
      <c r="N142" s="359"/>
      <c r="O142" s="359"/>
      <c r="P142" s="359"/>
      <c r="Q142" s="359"/>
      <c r="R142" s="359"/>
      <c r="S142" s="359"/>
      <c r="T142" s="359"/>
      <c r="U142" s="359"/>
      <c r="V142" s="359"/>
      <c r="W142" s="359"/>
      <c r="X142" s="359"/>
      <c r="Y142" s="359"/>
      <c r="Z142" s="359"/>
    </row>
    <row r="143" spans="1:26" x14ac:dyDescent="0.2">
      <c r="A143" s="354"/>
      <c r="B143" s="359"/>
      <c r="C143" s="359"/>
      <c r="D143" s="359"/>
      <c r="E143" s="359"/>
      <c r="F143" s="359"/>
      <c r="G143" s="359"/>
      <c r="H143" s="359"/>
      <c r="I143" s="359"/>
      <c r="J143" s="359"/>
      <c r="K143" s="359"/>
      <c r="L143" s="359"/>
      <c r="M143" s="359"/>
      <c r="N143" s="359"/>
      <c r="O143" s="359"/>
      <c r="P143" s="359"/>
      <c r="Q143" s="359"/>
      <c r="R143" s="359"/>
      <c r="S143" s="359"/>
      <c r="T143" s="359"/>
      <c r="U143" s="359"/>
      <c r="V143" s="359"/>
      <c r="W143" s="359"/>
      <c r="X143" s="359"/>
      <c r="Y143" s="359"/>
      <c r="Z143" s="359"/>
    </row>
    <row r="144" spans="1:26" x14ac:dyDescent="0.2">
      <c r="A144" s="354"/>
      <c r="B144" s="359"/>
      <c r="C144" s="359"/>
      <c r="D144" s="359"/>
      <c r="E144" s="359"/>
      <c r="F144" s="359"/>
      <c r="G144" s="359"/>
      <c r="H144" s="359"/>
      <c r="I144" s="359"/>
      <c r="J144" s="359"/>
      <c r="K144" s="359"/>
      <c r="L144" s="359"/>
      <c r="M144" s="359"/>
      <c r="N144" s="359"/>
      <c r="O144" s="359"/>
      <c r="P144" s="359"/>
      <c r="Q144" s="359"/>
      <c r="R144" s="359"/>
      <c r="S144" s="359"/>
      <c r="T144" s="359"/>
      <c r="U144" s="359"/>
      <c r="V144" s="359"/>
      <c r="W144" s="359"/>
      <c r="X144" s="359"/>
      <c r="Y144" s="359"/>
      <c r="Z144" s="359"/>
    </row>
    <row r="145" spans="1:26" x14ac:dyDescent="0.2">
      <c r="A145" s="354"/>
      <c r="B145" s="359"/>
      <c r="C145" s="359"/>
      <c r="D145" s="359"/>
      <c r="E145" s="359"/>
      <c r="F145" s="359"/>
      <c r="G145" s="359"/>
      <c r="H145" s="359"/>
      <c r="I145" s="359"/>
      <c r="J145" s="359"/>
      <c r="K145" s="359"/>
      <c r="L145" s="359"/>
      <c r="M145" s="359"/>
      <c r="N145" s="359"/>
      <c r="O145" s="359"/>
      <c r="P145" s="359"/>
      <c r="Q145" s="359"/>
      <c r="R145" s="359"/>
      <c r="S145" s="359"/>
      <c r="T145" s="359"/>
      <c r="U145" s="359"/>
      <c r="V145" s="359"/>
      <c r="W145" s="359"/>
      <c r="X145" s="359"/>
      <c r="Y145" s="359"/>
      <c r="Z145" s="359"/>
    </row>
    <row r="146" spans="1:26" x14ac:dyDescent="0.2">
      <c r="A146" s="354"/>
      <c r="B146" s="359"/>
      <c r="C146" s="359"/>
      <c r="D146" s="359"/>
      <c r="E146" s="359"/>
      <c r="F146" s="359"/>
      <c r="G146" s="359"/>
      <c r="H146" s="359"/>
      <c r="I146" s="359"/>
      <c r="J146" s="359"/>
      <c r="K146" s="359"/>
      <c r="L146" s="359"/>
      <c r="M146" s="359"/>
      <c r="N146" s="359"/>
      <c r="O146" s="359"/>
      <c r="P146" s="359"/>
      <c r="Q146" s="359"/>
      <c r="R146" s="359"/>
      <c r="S146" s="359"/>
      <c r="T146" s="359"/>
      <c r="U146" s="359"/>
      <c r="V146" s="359"/>
      <c r="W146" s="359"/>
      <c r="X146" s="359"/>
      <c r="Y146" s="359"/>
      <c r="Z146" s="359"/>
    </row>
    <row r="147" spans="1:26" x14ac:dyDescent="0.2">
      <c r="A147" s="354"/>
      <c r="B147" s="359"/>
      <c r="C147" s="359"/>
      <c r="D147" s="359"/>
      <c r="E147" s="359"/>
      <c r="F147" s="359"/>
      <c r="G147" s="359"/>
      <c r="H147" s="359"/>
      <c r="I147" s="359"/>
      <c r="J147" s="359"/>
      <c r="K147" s="359"/>
      <c r="L147" s="359"/>
      <c r="M147" s="359"/>
      <c r="N147" s="359"/>
      <c r="O147" s="359"/>
      <c r="P147" s="359"/>
      <c r="Q147" s="359"/>
      <c r="R147" s="359"/>
      <c r="S147" s="359"/>
      <c r="T147" s="359"/>
      <c r="U147" s="359"/>
      <c r="V147" s="359"/>
      <c r="W147" s="359"/>
      <c r="X147" s="359"/>
      <c r="Y147" s="359"/>
      <c r="Z147" s="359"/>
    </row>
    <row r="148" spans="1:26" x14ac:dyDescent="0.2">
      <c r="A148" s="354"/>
      <c r="B148" s="359"/>
      <c r="C148" s="359"/>
      <c r="D148" s="359"/>
      <c r="E148" s="359"/>
      <c r="F148" s="359"/>
      <c r="G148" s="359"/>
      <c r="H148" s="359"/>
      <c r="I148" s="359"/>
      <c r="J148" s="359"/>
      <c r="K148" s="359"/>
      <c r="L148" s="359"/>
      <c r="M148" s="359"/>
      <c r="N148" s="359"/>
      <c r="O148" s="359"/>
      <c r="P148" s="359"/>
      <c r="Q148" s="359"/>
      <c r="R148" s="359"/>
      <c r="S148" s="359"/>
      <c r="T148" s="359"/>
      <c r="U148" s="359"/>
      <c r="V148" s="359"/>
      <c r="W148" s="359"/>
      <c r="X148" s="359"/>
      <c r="Y148" s="359"/>
      <c r="Z148" s="359"/>
    </row>
    <row r="149" spans="1:26" x14ac:dyDescent="0.2">
      <c r="A149" s="354"/>
      <c r="B149" s="359"/>
      <c r="C149" s="359"/>
      <c r="D149" s="359"/>
      <c r="E149" s="359"/>
      <c r="F149" s="359"/>
      <c r="G149" s="359"/>
      <c r="H149" s="359"/>
      <c r="I149" s="359"/>
      <c r="J149" s="359"/>
      <c r="K149" s="359"/>
      <c r="L149" s="359"/>
      <c r="M149" s="359"/>
      <c r="N149" s="359"/>
      <c r="O149" s="359"/>
      <c r="P149" s="359"/>
      <c r="Q149" s="359"/>
      <c r="R149" s="359"/>
      <c r="S149" s="359"/>
      <c r="T149" s="359"/>
      <c r="U149" s="359"/>
      <c r="V149" s="359"/>
      <c r="W149" s="359"/>
      <c r="X149" s="359"/>
      <c r="Y149" s="359"/>
      <c r="Z149" s="359"/>
    </row>
    <row r="150" spans="1:26" x14ac:dyDescent="0.2">
      <c r="A150" s="354"/>
      <c r="B150" s="359"/>
      <c r="C150" s="359"/>
      <c r="D150" s="359"/>
      <c r="E150" s="359"/>
      <c r="F150" s="359"/>
      <c r="G150" s="359"/>
      <c r="H150" s="359"/>
      <c r="I150" s="359"/>
      <c r="J150" s="359"/>
      <c r="K150" s="359"/>
      <c r="L150" s="359"/>
      <c r="M150" s="359"/>
      <c r="N150" s="359"/>
      <c r="O150" s="359"/>
      <c r="P150" s="359"/>
      <c r="Q150" s="359"/>
      <c r="R150" s="359"/>
      <c r="S150" s="359"/>
      <c r="T150" s="359"/>
      <c r="U150" s="359"/>
      <c r="V150" s="359"/>
      <c r="W150" s="359"/>
      <c r="X150" s="359"/>
      <c r="Y150" s="359"/>
      <c r="Z150" s="359"/>
    </row>
    <row r="151" spans="1:26" x14ac:dyDescent="0.2">
      <c r="A151" s="354"/>
      <c r="B151" s="359"/>
      <c r="C151" s="359"/>
      <c r="D151" s="359"/>
      <c r="E151" s="359"/>
      <c r="F151" s="359"/>
      <c r="G151" s="359"/>
      <c r="H151" s="359"/>
      <c r="I151" s="359"/>
      <c r="J151" s="359"/>
      <c r="K151" s="359"/>
      <c r="L151" s="359"/>
      <c r="M151" s="359"/>
      <c r="N151" s="359"/>
      <c r="O151" s="359"/>
      <c r="P151" s="359"/>
      <c r="Q151" s="359"/>
      <c r="R151" s="359"/>
      <c r="S151" s="359"/>
      <c r="T151" s="359"/>
      <c r="U151" s="359"/>
      <c r="V151" s="359"/>
      <c r="W151" s="359"/>
      <c r="X151" s="359"/>
      <c r="Y151" s="359"/>
      <c r="Z151" s="359"/>
    </row>
    <row r="152" spans="1:26" x14ac:dyDescent="0.2">
      <c r="A152" s="354"/>
      <c r="B152" s="359"/>
      <c r="C152" s="359"/>
      <c r="D152" s="359"/>
      <c r="E152" s="359"/>
      <c r="F152" s="359"/>
      <c r="G152" s="359"/>
      <c r="H152" s="359"/>
      <c r="I152" s="359"/>
      <c r="J152" s="359"/>
      <c r="K152" s="359"/>
      <c r="L152" s="359"/>
      <c r="M152" s="359"/>
      <c r="N152" s="359"/>
      <c r="O152" s="359"/>
      <c r="P152" s="359"/>
      <c r="Q152" s="359"/>
      <c r="R152" s="359"/>
      <c r="S152" s="359"/>
      <c r="T152" s="359"/>
      <c r="U152" s="359"/>
      <c r="V152" s="359"/>
      <c r="W152" s="359"/>
      <c r="X152" s="359"/>
      <c r="Y152" s="359"/>
      <c r="Z152" s="359"/>
    </row>
    <row r="153" spans="1:26" x14ac:dyDescent="0.2">
      <c r="A153" s="354"/>
      <c r="B153" s="359"/>
      <c r="C153" s="359"/>
      <c r="D153" s="359"/>
      <c r="E153" s="359"/>
      <c r="F153" s="359"/>
      <c r="G153" s="359"/>
      <c r="H153" s="359"/>
      <c r="I153" s="359"/>
      <c r="J153" s="359"/>
      <c r="K153" s="359"/>
      <c r="L153" s="359"/>
      <c r="M153" s="359"/>
      <c r="N153" s="359"/>
      <c r="O153" s="359"/>
      <c r="P153" s="359"/>
      <c r="Q153" s="359"/>
      <c r="R153" s="359"/>
      <c r="S153" s="359"/>
      <c r="T153" s="359"/>
      <c r="U153" s="359"/>
      <c r="V153" s="359"/>
      <c r="W153" s="359"/>
      <c r="X153" s="359"/>
      <c r="Y153" s="359"/>
      <c r="Z153" s="359"/>
    </row>
    <row r="154" spans="1:26" x14ac:dyDescent="0.2">
      <c r="A154" s="354"/>
      <c r="B154" s="359"/>
      <c r="C154" s="359"/>
      <c r="D154" s="359"/>
      <c r="E154" s="359"/>
      <c r="F154" s="359"/>
      <c r="G154" s="359"/>
      <c r="H154" s="359"/>
      <c r="I154" s="359"/>
      <c r="J154" s="359"/>
      <c r="K154" s="359"/>
      <c r="L154" s="359"/>
      <c r="M154" s="359"/>
      <c r="N154" s="359"/>
      <c r="O154" s="359"/>
      <c r="P154" s="359"/>
      <c r="Q154" s="359"/>
      <c r="R154" s="359"/>
      <c r="S154" s="359"/>
      <c r="T154" s="359"/>
      <c r="U154" s="359"/>
      <c r="V154" s="359"/>
      <c r="W154" s="359"/>
      <c r="X154" s="359"/>
      <c r="Y154" s="359"/>
      <c r="Z154" s="359"/>
    </row>
    <row r="155" spans="1:26" x14ac:dyDescent="0.2">
      <c r="A155" s="354"/>
      <c r="B155" s="359"/>
      <c r="C155" s="359"/>
      <c r="D155" s="359"/>
      <c r="E155" s="359"/>
      <c r="F155" s="359"/>
      <c r="G155" s="359"/>
      <c r="H155" s="359"/>
      <c r="I155" s="359"/>
      <c r="J155" s="359"/>
      <c r="K155" s="359"/>
      <c r="L155" s="359"/>
      <c r="M155" s="359"/>
      <c r="N155" s="359"/>
      <c r="O155" s="359"/>
      <c r="P155" s="359"/>
      <c r="Q155" s="359"/>
      <c r="R155" s="359"/>
      <c r="S155" s="359"/>
      <c r="T155" s="359"/>
      <c r="U155" s="359"/>
      <c r="V155" s="359"/>
      <c r="W155" s="359"/>
      <c r="X155" s="359"/>
      <c r="Y155" s="359"/>
      <c r="Z155" s="359"/>
    </row>
    <row r="156" spans="1:26" x14ac:dyDescent="0.2">
      <c r="A156" s="354"/>
      <c r="B156" s="359"/>
      <c r="C156" s="359"/>
      <c r="D156" s="359"/>
      <c r="E156" s="359"/>
      <c r="F156" s="359"/>
      <c r="G156" s="359"/>
      <c r="H156" s="359"/>
      <c r="I156" s="359"/>
      <c r="J156" s="359"/>
      <c r="K156" s="359"/>
      <c r="L156" s="359"/>
      <c r="M156" s="359"/>
      <c r="N156" s="359"/>
      <c r="O156" s="359"/>
      <c r="P156" s="359"/>
      <c r="Q156" s="359"/>
      <c r="R156" s="359"/>
      <c r="S156" s="359"/>
      <c r="T156" s="359"/>
      <c r="U156" s="359"/>
      <c r="V156" s="359"/>
      <c r="W156" s="359"/>
      <c r="X156" s="359"/>
      <c r="Y156" s="359"/>
      <c r="Z156" s="359"/>
    </row>
    <row r="157" spans="1:26" x14ac:dyDescent="0.2">
      <c r="A157" s="354"/>
      <c r="B157" s="359"/>
      <c r="C157" s="359"/>
      <c r="D157" s="359"/>
      <c r="E157" s="359"/>
      <c r="F157" s="359"/>
      <c r="G157" s="359"/>
      <c r="H157" s="359"/>
      <c r="I157" s="359"/>
      <c r="J157" s="359"/>
      <c r="K157" s="359"/>
      <c r="L157" s="359"/>
      <c r="M157" s="359"/>
      <c r="N157" s="359"/>
      <c r="O157" s="359"/>
      <c r="P157" s="359"/>
      <c r="Q157" s="359"/>
      <c r="R157" s="359"/>
      <c r="S157" s="359"/>
      <c r="T157" s="359"/>
      <c r="U157" s="359"/>
      <c r="V157" s="359"/>
      <c r="W157" s="359"/>
      <c r="X157" s="359"/>
      <c r="Y157" s="359"/>
      <c r="Z157" s="359"/>
    </row>
    <row r="158" spans="1:26" x14ac:dyDescent="0.2">
      <c r="A158" s="354"/>
      <c r="B158" s="359"/>
      <c r="C158" s="359"/>
      <c r="D158" s="359"/>
      <c r="E158" s="359"/>
      <c r="F158" s="359"/>
      <c r="G158" s="359"/>
      <c r="H158" s="359"/>
      <c r="I158" s="359"/>
      <c r="J158" s="359"/>
      <c r="K158" s="359"/>
      <c r="L158" s="359"/>
      <c r="M158" s="359"/>
      <c r="N158" s="359"/>
      <c r="O158" s="359"/>
      <c r="P158" s="359"/>
      <c r="Q158" s="359"/>
      <c r="R158" s="359"/>
      <c r="S158" s="359"/>
      <c r="T158" s="359"/>
      <c r="U158" s="359"/>
      <c r="V158" s="359"/>
      <c r="W158" s="359"/>
      <c r="X158" s="359"/>
      <c r="Y158" s="359"/>
      <c r="Z158" s="359"/>
    </row>
    <row r="159" spans="1:26" x14ac:dyDescent="0.2">
      <c r="A159" s="354"/>
      <c r="B159" s="359"/>
      <c r="C159" s="359"/>
      <c r="D159" s="359"/>
      <c r="E159" s="359"/>
      <c r="F159" s="359"/>
      <c r="G159" s="359"/>
      <c r="H159" s="359"/>
      <c r="I159" s="359"/>
      <c r="J159" s="359"/>
      <c r="K159" s="359"/>
      <c r="L159" s="359"/>
      <c r="M159" s="359"/>
      <c r="N159" s="359"/>
      <c r="O159" s="359"/>
      <c r="P159" s="359"/>
      <c r="Q159" s="359"/>
      <c r="R159" s="359"/>
      <c r="S159" s="359"/>
      <c r="T159" s="359"/>
      <c r="U159" s="359"/>
      <c r="V159" s="359"/>
      <c r="W159" s="359"/>
      <c r="X159" s="359"/>
      <c r="Y159" s="359"/>
      <c r="Z159" s="359"/>
    </row>
    <row r="160" spans="1:26" x14ac:dyDescent="0.2">
      <c r="A160" s="354"/>
      <c r="B160" s="359"/>
      <c r="C160" s="359"/>
      <c r="D160" s="359"/>
      <c r="E160" s="359"/>
      <c r="F160" s="359"/>
      <c r="G160" s="359"/>
      <c r="H160" s="359"/>
      <c r="I160" s="359"/>
      <c r="J160" s="359"/>
      <c r="K160" s="359"/>
      <c r="L160" s="359"/>
      <c r="M160" s="359"/>
      <c r="N160" s="359"/>
      <c r="O160" s="359"/>
      <c r="P160" s="359"/>
      <c r="Q160" s="359"/>
      <c r="R160" s="359"/>
      <c r="S160" s="359"/>
      <c r="T160" s="359"/>
      <c r="U160" s="359"/>
      <c r="V160" s="359"/>
      <c r="W160" s="359"/>
      <c r="X160" s="359"/>
      <c r="Y160" s="359"/>
      <c r="Z160" s="359"/>
    </row>
    <row r="161" spans="1:26" x14ac:dyDescent="0.2">
      <c r="A161" s="354"/>
      <c r="B161" s="359"/>
      <c r="C161" s="359"/>
      <c r="D161" s="359"/>
      <c r="E161" s="359"/>
      <c r="F161" s="359"/>
      <c r="G161" s="359"/>
      <c r="H161" s="359"/>
      <c r="I161" s="359"/>
      <c r="J161" s="359"/>
      <c r="K161" s="359"/>
      <c r="L161" s="359"/>
      <c r="M161" s="359"/>
      <c r="N161" s="359"/>
      <c r="O161" s="359"/>
      <c r="P161" s="359"/>
      <c r="Q161" s="359"/>
      <c r="R161" s="359"/>
      <c r="S161" s="359"/>
      <c r="T161" s="359"/>
      <c r="U161" s="359"/>
      <c r="V161" s="359"/>
      <c r="W161" s="359"/>
      <c r="X161" s="359"/>
      <c r="Y161" s="359"/>
      <c r="Z161" s="359"/>
    </row>
    <row r="162" spans="1:26" x14ac:dyDescent="0.2">
      <c r="A162" s="354"/>
      <c r="B162" s="359"/>
      <c r="C162" s="359"/>
      <c r="D162" s="359"/>
      <c r="E162" s="359"/>
      <c r="F162" s="359"/>
      <c r="G162" s="359"/>
      <c r="H162" s="359"/>
      <c r="I162" s="359"/>
      <c r="J162" s="359"/>
      <c r="K162" s="359"/>
      <c r="L162" s="359"/>
      <c r="M162" s="359"/>
      <c r="N162" s="359"/>
      <c r="O162" s="359"/>
      <c r="P162" s="359"/>
      <c r="Q162" s="359"/>
      <c r="R162" s="359"/>
      <c r="S162" s="359"/>
      <c r="T162" s="359"/>
      <c r="U162" s="359"/>
      <c r="V162" s="359"/>
      <c r="W162" s="359"/>
      <c r="X162" s="359"/>
      <c r="Y162" s="359"/>
      <c r="Z162" s="359"/>
    </row>
    <row r="163" spans="1:26" x14ac:dyDescent="0.2">
      <c r="A163" s="354"/>
      <c r="B163" s="359"/>
      <c r="C163" s="359"/>
      <c r="D163" s="359"/>
      <c r="E163" s="359"/>
      <c r="F163" s="359"/>
      <c r="G163" s="359"/>
      <c r="H163" s="359"/>
      <c r="I163" s="359"/>
      <c r="J163" s="359"/>
      <c r="K163" s="359"/>
      <c r="L163" s="359"/>
      <c r="M163" s="359"/>
      <c r="N163" s="359"/>
      <c r="O163" s="359"/>
      <c r="P163" s="359"/>
      <c r="Q163" s="359"/>
      <c r="R163" s="359"/>
      <c r="S163" s="359"/>
      <c r="T163" s="359"/>
      <c r="U163" s="359"/>
      <c r="V163" s="359"/>
      <c r="W163" s="359"/>
      <c r="X163" s="359"/>
      <c r="Y163" s="359"/>
      <c r="Z163" s="359"/>
    </row>
    <row r="164" spans="1:26" x14ac:dyDescent="0.2">
      <c r="A164" s="354"/>
      <c r="B164" s="359"/>
      <c r="C164" s="359"/>
      <c r="D164" s="359"/>
      <c r="E164" s="359"/>
      <c r="F164" s="359"/>
      <c r="G164" s="359"/>
      <c r="H164" s="359"/>
      <c r="I164" s="359"/>
      <c r="J164" s="359"/>
      <c r="K164" s="359"/>
      <c r="L164" s="359"/>
      <c r="M164" s="359"/>
      <c r="N164" s="359"/>
      <c r="O164" s="359"/>
      <c r="P164" s="359"/>
      <c r="Q164" s="359"/>
      <c r="R164" s="359"/>
      <c r="S164" s="359"/>
      <c r="T164" s="359"/>
      <c r="U164" s="359"/>
      <c r="V164" s="359"/>
      <c r="W164" s="359"/>
      <c r="X164" s="359"/>
      <c r="Y164" s="359"/>
      <c r="Z164" s="359"/>
    </row>
    <row r="165" spans="1:26" x14ac:dyDescent="0.2">
      <c r="A165" s="354"/>
      <c r="B165" s="359"/>
      <c r="C165" s="359"/>
      <c r="D165" s="359"/>
      <c r="E165" s="359"/>
      <c r="F165" s="359"/>
      <c r="G165" s="359"/>
      <c r="H165" s="359"/>
      <c r="I165" s="359"/>
      <c r="J165" s="359"/>
      <c r="K165" s="359"/>
      <c r="L165" s="359"/>
      <c r="M165" s="359"/>
      <c r="N165" s="359"/>
      <c r="O165" s="359"/>
      <c r="P165" s="359"/>
      <c r="Q165" s="359"/>
      <c r="R165" s="359"/>
      <c r="S165" s="359"/>
      <c r="T165" s="359"/>
      <c r="U165" s="359"/>
      <c r="V165" s="359"/>
      <c r="W165" s="359"/>
      <c r="X165" s="359"/>
      <c r="Y165" s="359"/>
      <c r="Z165" s="359"/>
    </row>
    <row r="166" spans="1:26" x14ac:dyDescent="0.2">
      <c r="A166" s="354"/>
      <c r="B166" s="359"/>
      <c r="C166" s="359"/>
      <c r="D166" s="359"/>
      <c r="E166" s="359"/>
      <c r="F166" s="359"/>
      <c r="G166" s="359"/>
      <c r="H166" s="359"/>
      <c r="I166" s="359"/>
      <c r="J166" s="359"/>
      <c r="K166" s="359"/>
      <c r="L166" s="359"/>
      <c r="M166" s="359"/>
      <c r="N166" s="359"/>
      <c r="O166" s="359"/>
      <c r="P166" s="359"/>
      <c r="Q166" s="359"/>
      <c r="R166" s="359"/>
      <c r="S166" s="359"/>
      <c r="T166" s="359"/>
      <c r="U166" s="359"/>
      <c r="V166" s="359"/>
      <c r="W166" s="359"/>
      <c r="X166" s="359"/>
      <c r="Y166" s="359"/>
      <c r="Z166" s="359"/>
    </row>
    <row r="167" spans="1:26" x14ac:dyDescent="0.2">
      <c r="A167" s="354"/>
      <c r="B167" s="359"/>
      <c r="C167" s="359"/>
      <c r="D167" s="359"/>
      <c r="E167" s="359"/>
      <c r="F167" s="359"/>
      <c r="G167" s="359"/>
      <c r="H167" s="359"/>
      <c r="I167" s="359"/>
      <c r="J167" s="359"/>
      <c r="K167" s="359"/>
      <c r="L167" s="359"/>
      <c r="M167" s="359"/>
      <c r="N167" s="359"/>
      <c r="O167" s="359"/>
      <c r="P167" s="359"/>
      <c r="Q167" s="359"/>
      <c r="R167" s="359"/>
      <c r="S167" s="359"/>
      <c r="T167" s="359"/>
      <c r="U167" s="359"/>
      <c r="V167" s="359"/>
      <c r="W167" s="359"/>
      <c r="X167" s="359"/>
      <c r="Y167" s="359"/>
      <c r="Z167" s="359"/>
    </row>
    <row r="168" spans="1:26" x14ac:dyDescent="0.2">
      <c r="A168" s="354"/>
      <c r="B168" s="359"/>
      <c r="C168" s="359"/>
      <c r="D168" s="359"/>
      <c r="E168" s="359"/>
      <c r="F168" s="359"/>
      <c r="G168" s="359"/>
      <c r="H168" s="359"/>
      <c r="I168" s="359"/>
      <c r="J168" s="359"/>
      <c r="K168" s="359"/>
      <c r="L168" s="359"/>
      <c r="M168" s="359"/>
      <c r="N168" s="359"/>
      <c r="O168" s="359"/>
      <c r="P168" s="359"/>
      <c r="Q168" s="359"/>
      <c r="R168" s="359"/>
      <c r="S168" s="359"/>
      <c r="T168" s="359"/>
      <c r="U168" s="359"/>
      <c r="V168" s="359"/>
      <c r="W168" s="359"/>
      <c r="X168" s="359"/>
      <c r="Y168" s="359"/>
      <c r="Z168" s="359"/>
    </row>
    <row r="169" spans="1:26" x14ac:dyDescent="0.2">
      <c r="A169" s="354"/>
      <c r="B169" s="359"/>
      <c r="C169" s="359"/>
      <c r="D169" s="359"/>
      <c r="E169" s="359"/>
      <c r="F169" s="359"/>
      <c r="G169" s="359"/>
      <c r="H169" s="359"/>
      <c r="I169" s="359"/>
      <c r="J169" s="359"/>
      <c r="K169" s="359"/>
      <c r="L169" s="359"/>
      <c r="M169" s="359"/>
      <c r="N169" s="359"/>
      <c r="O169" s="359"/>
      <c r="P169" s="359"/>
      <c r="Q169" s="359"/>
      <c r="R169" s="359"/>
      <c r="S169" s="359"/>
      <c r="T169" s="359"/>
      <c r="U169" s="359"/>
      <c r="V169" s="359"/>
      <c r="W169" s="359"/>
      <c r="X169" s="359"/>
      <c r="Y169" s="359"/>
      <c r="Z169" s="359"/>
    </row>
    <row r="170" spans="1:26" x14ac:dyDescent="0.2">
      <c r="A170" s="354"/>
      <c r="B170" s="359"/>
      <c r="C170" s="359"/>
      <c r="D170" s="359"/>
      <c r="E170" s="359"/>
      <c r="F170" s="359"/>
      <c r="G170" s="359"/>
      <c r="H170" s="359"/>
      <c r="I170" s="359"/>
      <c r="J170" s="359"/>
      <c r="K170" s="359"/>
      <c r="L170" s="359"/>
      <c r="M170" s="359"/>
      <c r="N170" s="359"/>
      <c r="O170" s="359"/>
      <c r="P170" s="359"/>
      <c r="Q170" s="359"/>
      <c r="R170" s="359"/>
      <c r="S170" s="359"/>
      <c r="T170" s="359"/>
      <c r="U170" s="359"/>
      <c r="V170" s="359"/>
      <c r="W170" s="359"/>
      <c r="X170" s="359"/>
      <c r="Y170" s="359"/>
      <c r="Z170" s="359"/>
    </row>
    <row r="171" spans="1:26" x14ac:dyDescent="0.2">
      <c r="A171" s="354"/>
      <c r="B171" s="359"/>
      <c r="C171" s="359"/>
      <c r="D171" s="359"/>
      <c r="E171" s="359"/>
      <c r="F171" s="359"/>
      <c r="G171" s="359"/>
      <c r="H171" s="359"/>
      <c r="I171" s="359"/>
      <c r="J171" s="359"/>
      <c r="K171" s="359"/>
      <c r="L171" s="359"/>
      <c r="M171" s="359"/>
      <c r="N171" s="359"/>
      <c r="O171" s="359"/>
      <c r="P171" s="359"/>
      <c r="Q171" s="359"/>
      <c r="R171" s="359"/>
      <c r="S171" s="359"/>
      <c r="T171" s="359"/>
      <c r="U171" s="359"/>
      <c r="V171" s="359"/>
      <c r="W171" s="359"/>
      <c r="X171" s="359"/>
      <c r="Y171" s="359"/>
      <c r="Z171" s="359"/>
    </row>
    <row r="172" spans="1:26" x14ac:dyDescent="0.2">
      <c r="A172" s="354"/>
      <c r="B172" s="359"/>
      <c r="C172" s="359"/>
      <c r="D172" s="359"/>
      <c r="E172" s="359"/>
      <c r="F172" s="359"/>
      <c r="G172" s="359"/>
      <c r="H172" s="359"/>
      <c r="I172" s="359"/>
      <c r="J172" s="359"/>
      <c r="K172" s="359"/>
      <c r="L172" s="359"/>
      <c r="M172" s="359"/>
      <c r="N172" s="359"/>
      <c r="O172" s="359"/>
      <c r="P172" s="359"/>
      <c r="Q172" s="359"/>
      <c r="R172" s="359"/>
      <c r="S172" s="359"/>
      <c r="T172" s="359"/>
      <c r="U172" s="359"/>
      <c r="V172" s="359"/>
      <c r="W172" s="359"/>
      <c r="X172" s="359"/>
      <c r="Y172" s="359"/>
      <c r="Z172" s="359"/>
    </row>
    <row r="173" spans="1:26" x14ac:dyDescent="0.2">
      <c r="A173" s="354"/>
      <c r="B173" s="359"/>
      <c r="C173" s="359"/>
      <c r="D173" s="359"/>
      <c r="E173" s="359"/>
      <c r="F173" s="359"/>
      <c r="G173" s="359"/>
      <c r="H173" s="359"/>
      <c r="I173" s="359"/>
      <c r="J173" s="359"/>
      <c r="K173" s="359"/>
      <c r="L173" s="359"/>
      <c r="M173" s="359"/>
      <c r="N173" s="359"/>
      <c r="O173" s="359"/>
      <c r="P173" s="359"/>
      <c r="Q173" s="359"/>
      <c r="R173" s="359"/>
      <c r="S173" s="359"/>
      <c r="T173" s="359"/>
      <c r="U173" s="359"/>
      <c r="V173" s="359"/>
      <c r="W173" s="359"/>
      <c r="X173" s="359"/>
      <c r="Y173" s="359"/>
      <c r="Z173" s="359"/>
    </row>
    <row r="174" spans="1:26" x14ac:dyDescent="0.2">
      <c r="A174" s="354"/>
      <c r="B174" s="359"/>
      <c r="C174" s="359"/>
      <c r="D174" s="359"/>
      <c r="E174" s="359"/>
      <c r="F174" s="359"/>
      <c r="G174" s="359"/>
      <c r="H174" s="359"/>
      <c r="I174" s="359"/>
      <c r="J174" s="359"/>
      <c r="K174" s="359"/>
      <c r="L174" s="359"/>
      <c r="M174" s="359"/>
      <c r="N174" s="359"/>
      <c r="O174" s="359"/>
      <c r="P174" s="359"/>
      <c r="Q174" s="359"/>
      <c r="R174" s="359"/>
      <c r="S174" s="359"/>
      <c r="T174" s="359"/>
      <c r="U174" s="359"/>
      <c r="V174" s="359"/>
      <c r="W174" s="359"/>
      <c r="X174" s="359"/>
      <c r="Y174" s="359"/>
      <c r="Z174" s="359"/>
    </row>
    <row r="175" spans="1:26" x14ac:dyDescent="0.2">
      <c r="A175" s="354"/>
      <c r="B175" s="359"/>
      <c r="C175" s="359"/>
      <c r="D175" s="359"/>
      <c r="E175" s="359"/>
      <c r="F175" s="359"/>
      <c r="G175" s="359"/>
      <c r="H175" s="359"/>
      <c r="I175" s="359"/>
      <c r="J175" s="359"/>
      <c r="K175" s="359"/>
      <c r="L175" s="359"/>
      <c r="M175" s="359"/>
      <c r="N175" s="359"/>
      <c r="O175" s="359"/>
      <c r="P175" s="359"/>
      <c r="Q175" s="359"/>
      <c r="R175" s="359"/>
      <c r="S175" s="359"/>
      <c r="T175" s="359"/>
      <c r="U175" s="359"/>
      <c r="V175" s="359"/>
      <c r="W175" s="359"/>
      <c r="X175" s="359"/>
      <c r="Y175" s="359"/>
      <c r="Z175" s="359"/>
    </row>
    <row r="176" spans="1:26" x14ac:dyDescent="0.2">
      <c r="A176" s="354"/>
      <c r="B176" s="359"/>
      <c r="C176" s="359"/>
      <c r="D176" s="359"/>
      <c r="E176" s="359"/>
      <c r="F176" s="359"/>
      <c r="G176" s="359"/>
      <c r="H176" s="359"/>
      <c r="I176" s="359"/>
      <c r="J176" s="359"/>
      <c r="K176" s="359"/>
      <c r="L176" s="359"/>
      <c r="M176" s="359"/>
      <c r="N176" s="359"/>
      <c r="O176" s="359"/>
      <c r="P176" s="359"/>
      <c r="Q176" s="359"/>
      <c r="R176" s="359"/>
      <c r="S176" s="359"/>
      <c r="T176" s="359"/>
      <c r="U176" s="359"/>
      <c r="V176" s="359"/>
      <c r="W176" s="359"/>
      <c r="X176" s="359"/>
      <c r="Y176" s="359"/>
      <c r="Z176" s="359"/>
    </row>
    <row r="177" spans="1:26" x14ac:dyDescent="0.2">
      <c r="A177" s="354"/>
      <c r="B177" s="359"/>
      <c r="C177" s="359"/>
      <c r="D177" s="359"/>
      <c r="E177" s="359"/>
      <c r="F177" s="359"/>
      <c r="G177" s="359"/>
      <c r="H177" s="359"/>
      <c r="I177" s="359"/>
      <c r="J177" s="359"/>
      <c r="K177" s="359"/>
      <c r="L177" s="359"/>
      <c r="M177" s="359"/>
      <c r="N177" s="359"/>
      <c r="O177" s="359"/>
      <c r="P177" s="359"/>
      <c r="Q177" s="359"/>
      <c r="R177" s="359"/>
      <c r="S177" s="359"/>
      <c r="T177" s="359"/>
      <c r="U177" s="359"/>
      <c r="V177" s="359"/>
      <c r="W177" s="359"/>
      <c r="X177" s="359"/>
      <c r="Y177" s="359"/>
      <c r="Z177" s="359"/>
    </row>
    <row r="178" spans="1:26" x14ac:dyDescent="0.2">
      <c r="A178" s="354"/>
      <c r="B178" s="359"/>
      <c r="C178" s="359"/>
      <c r="D178" s="359"/>
      <c r="E178" s="359"/>
      <c r="F178" s="359"/>
      <c r="G178" s="359"/>
      <c r="H178" s="359"/>
      <c r="I178" s="359"/>
      <c r="J178" s="359"/>
      <c r="K178" s="359"/>
      <c r="L178" s="359"/>
      <c r="M178" s="359"/>
      <c r="N178" s="359"/>
      <c r="O178" s="359"/>
      <c r="P178" s="359"/>
      <c r="Q178" s="359"/>
      <c r="R178" s="359"/>
      <c r="S178" s="359"/>
      <c r="T178" s="359"/>
      <c r="U178" s="359"/>
      <c r="V178" s="359"/>
      <c r="W178" s="359"/>
      <c r="X178" s="359"/>
      <c r="Y178" s="359"/>
      <c r="Z178" s="359"/>
    </row>
    <row r="179" spans="1:26" x14ac:dyDescent="0.2">
      <c r="A179" s="354"/>
      <c r="B179" s="359"/>
      <c r="C179" s="359"/>
      <c r="D179" s="359"/>
      <c r="E179" s="359"/>
      <c r="F179" s="359"/>
      <c r="G179" s="359"/>
      <c r="H179" s="359"/>
      <c r="I179" s="359"/>
      <c r="J179" s="359"/>
      <c r="K179" s="359"/>
      <c r="L179" s="359"/>
      <c r="M179" s="359"/>
      <c r="N179" s="359"/>
      <c r="O179" s="359"/>
      <c r="P179" s="359"/>
      <c r="Q179" s="359"/>
      <c r="R179" s="359"/>
      <c r="S179" s="359"/>
      <c r="T179" s="359"/>
      <c r="U179" s="359"/>
      <c r="V179" s="359"/>
      <c r="W179" s="359"/>
      <c r="X179" s="359"/>
      <c r="Y179" s="359"/>
      <c r="Z179" s="359"/>
    </row>
    <row r="180" spans="1:26" x14ac:dyDescent="0.2">
      <c r="A180" s="354"/>
      <c r="B180" s="359"/>
      <c r="C180" s="359"/>
      <c r="D180" s="359"/>
      <c r="E180" s="359"/>
      <c r="F180" s="359"/>
      <c r="G180" s="359"/>
      <c r="H180" s="359"/>
      <c r="I180" s="359"/>
      <c r="J180" s="359"/>
      <c r="K180" s="359"/>
      <c r="L180" s="359"/>
      <c r="M180" s="359"/>
      <c r="N180" s="359"/>
      <c r="O180" s="359"/>
      <c r="P180" s="359"/>
      <c r="Q180" s="359"/>
      <c r="R180" s="359"/>
      <c r="S180" s="359"/>
      <c r="T180" s="359"/>
      <c r="U180" s="359"/>
      <c r="V180" s="359"/>
      <c r="W180" s="359"/>
      <c r="X180" s="359"/>
      <c r="Y180" s="359"/>
      <c r="Z180" s="359"/>
    </row>
    <row r="181" spans="1:26" x14ac:dyDescent="0.2">
      <c r="A181" s="354"/>
      <c r="B181" s="359"/>
      <c r="C181" s="359"/>
      <c r="D181" s="359"/>
      <c r="E181" s="359"/>
      <c r="F181" s="359"/>
      <c r="G181" s="359"/>
      <c r="H181" s="359"/>
      <c r="I181" s="359"/>
      <c r="J181" s="359"/>
      <c r="K181" s="359"/>
      <c r="L181" s="359"/>
      <c r="M181" s="359"/>
      <c r="N181" s="359"/>
      <c r="O181" s="359"/>
      <c r="P181" s="359"/>
      <c r="Q181" s="359"/>
      <c r="R181" s="359"/>
      <c r="S181" s="359"/>
      <c r="T181" s="359"/>
      <c r="U181" s="359"/>
      <c r="V181" s="359"/>
      <c r="W181" s="359"/>
      <c r="X181" s="359"/>
      <c r="Y181" s="359"/>
      <c r="Z181" s="359"/>
    </row>
    <row r="182" spans="1:26" x14ac:dyDescent="0.2">
      <c r="A182" s="354"/>
      <c r="B182" s="359"/>
      <c r="C182" s="359"/>
      <c r="D182" s="359"/>
      <c r="E182" s="359"/>
      <c r="F182" s="359"/>
      <c r="G182" s="359"/>
      <c r="H182" s="359"/>
      <c r="I182" s="359"/>
      <c r="J182" s="359"/>
      <c r="K182" s="359"/>
      <c r="L182" s="359"/>
      <c r="M182" s="359"/>
      <c r="N182" s="359"/>
      <c r="O182" s="359"/>
      <c r="P182" s="359"/>
      <c r="Q182" s="359"/>
      <c r="R182" s="359"/>
      <c r="S182" s="359"/>
      <c r="T182" s="359"/>
      <c r="U182" s="359"/>
      <c r="V182" s="359"/>
      <c r="W182" s="359"/>
      <c r="X182" s="359"/>
      <c r="Y182" s="359"/>
      <c r="Z182" s="359"/>
    </row>
    <row r="183" spans="1:26" x14ac:dyDescent="0.2">
      <c r="A183" s="354"/>
      <c r="B183" s="359"/>
      <c r="C183" s="359"/>
      <c r="D183" s="359"/>
      <c r="E183" s="359"/>
      <c r="F183" s="359"/>
      <c r="G183" s="359"/>
      <c r="H183" s="359"/>
      <c r="I183" s="359"/>
      <c r="J183" s="359"/>
      <c r="K183" s="359"/>
      <c r="L183" s="359"/>
      <c r="M183" s="359"/>
      <c r="N183" s="359"/>
      <c r="O183" s="359"/>
      <c r="P183" s="359"/>
      <c r="Q183" s="359"/>
      <c r="R183" s="359"/>
      <c r="S183" s="359"/>
      <c r="T183" s="359"/>
      <c r="U183" s="359"/>
      <c r="V183" s="359"/>
      <c r="W183" s="359"/>
      <c r="X183" s="359"/>
      <c r="Y183" s="359"/>
      <c r="Z183" s="359"/>
    </row>
    <row r="184" spans="1:26" x14ac:dyDescent="0.2">
      <c r="A184" s="354"/>
      <c r="B184" s="359"/>
      <c r="C184" s="359"/>
      <c r="D184" s="359"/>
      <c r="E184" s="359"/>
      <c r="F184" s="359"/>
      <c r="G184" s="359"/>
      <c r="H184" s="359"/>
      <c r="I184" s="359"/>
      <c r="J184" s="359"/>
      <c r="K184" s="359"/>
      <c r="L184" s="359"/>
      <c r="M184" s="359"/>
      <c r="N184" s="359"/>
      <c r="O184" s="359"/>
      <c r="P184" s="359"/>
      <c r="Q184" s="359"/>
      <c r="R184" s="359"/>
      <c r="S184" s="359"/>
      <c r="T184" s="359"/>
      <c r="U184" s="359"/>
      <c r="V184" s="359"/>
      <c r="W184" s="359"/>
      <c r="X184" s="359"/>
      <c r="Y184" s="359"/>
      <c r="Z184" s="359"/>
    </row>
    <row r="185" spans="1:26" x14ac:dyDescent="0.2">
      <c r="A185" s="354"/>
      <c r="B185" s="359"/>
      <c r="C185" s="359"/>
      <c r="D185" s="359"/>
      <c r="E185" s="359"/>
      <c r="F185" s="359"/>
      <c r="G185" s="359"/>
      <c r="H185" s="359"/>
      <c r="I185" s="359"/>
      <c r="J185" s="359"/>
      <c r="K185" s="359"/>
      <c r="L185" s="359"/>
      <c r="M185" s="359"/>
      <c r="N185" s="359"/>
      <c r="O185" s="359"/>
      <c r="P185" s="359"/>
      <c r="Q185" s="359"/>
      <c r="R185" s="359"/>
      <c r="S185" s="359"/>
      <c r="T185" s="359"/>
      <c r="U185" s="359"/>
      <c r="V185" s="359"/>
      <c r="W185" s="359"/>
      <c r="X185" s="359"/>
      <c r="Y185" s="359"/>
      <c r="Z185" s="359"/>
    </row>
    <row r="186" spans="1:26" x14ac:dyDescent="0.2">
      <c r="A186" s="354"/>
      <c r="B186" s="359"/>
      <c r="C186" s="359"/>
      <c r="D186" s="359"/>
      <c r="E186" s="359"/>
      <c r="F186" s="359"/>
      <c r="G186" s="359"/>
      <c r="H186" s="359"/>
      <c r="I186" s="359"/>
      <c r="J186" s="359"/>
      <c r="K186" s="359"/>
      <c r="L186" s="359"/>
      <c r="M186" s="359"/>
      <c r="N186" s="359"/>
      <c r="O186" s="359"/>
      <c r="P186" s="359"/>
      <c r="Q186" s="359"/>
      <c r="R186" s="359"/>
      <c r="S186" s="359"/>
      <c r="T186" s="359"/>
      <c r="U186" s="359"/>
      <c r="V186" s="359"/>
      <c r="W186" s="359"/>
      <c r="X186" s="359"/>
      <c r="Y186" s="359"/>
      <c r="Z186" s="359"/>
    </row>
    <row r="187" spans="1:26" x14ac:dyDescent="0.2">
      <c r="A187" s="354"/>
      <c r="B187" s="359"/>
      <c r="C187" s="359"/>
      <c r="D187" s="359"/>
      <c r="E187" s="359"/>
      <c r="F187" s="359"/>
      <c r="G187" s="359"/>
      <c r="H187" s="359"/>
      <c r="I187" s="359"/>
      <c r="J187" s="359"/>
      <c r="K187" s="359"/>
      <c r="L187" s="359"/>
      <c r="M187" s="359"/>
      <c r="N187" s="359"/>
      <c r="O187" s="359"/>
      <c r="P187" s="359"/>
      <c r="Q187" s="359"/>
      <c r="R187" s="359"/>
      <c r="S187" s="359"/>
      <c r="T187" s="359"/>
      <c r="U187" s="359"/>
      <c r="V187" s="359"/>
      <c r="W187" s="359"/>
      <c r="X187" s="359"/>
      <c r="Y187" s="359"/>
      <c r="Z187" s="359"/>
    </row>
    <row r="188" spans="1:26" x14ac:dyDescent="0.2">
      <c r="A188" s="354"/>
      <c r="B188" s="359"/>
      <c r="C188" s="359"/>
      <c r="D188" s="359"/>
      <c r="E188" s="359"/>
      <c r="F188" s="359"/>
      <c r="G188" s="359"/>
      <c r="H188" s="359"/>
      <c r="I188" s="359"/>
      <c r="J188" s="359"/>
      <c r="K188" s="359"/>
      <c r="L188" s="359"/>
      <c r="M188" s="359"/>
      <c r="N188" s="359"/>
      <c r="O188" s="359"/>
      <c r="P188" s="359"/>
      <c r="Q188" s="359"/>
      <c r="R188" s="359"/>
      <c r="S188" s="359"/>
      <c r="T188" s="359"/>
      <c r="U188" s="359"/>
      <c r="V188" s="359"/>
      <c r="W188" s="359"/>
      <c r="X188" s="359"/>
      <c r="Y188" s="359"/>
      <c r="Z188" s="359"/>
    </row>
    <row r="189" spans="1:26" x14ac:dyDescent="0.2">
      <c r="A189" s="354"/>
      <c r="B189" s="359"/>
      <c r="C189" s="359"/>
      <c r="D189" s="359"/>
      <c r="E189" s="359"/>
      <c r="F189" s="359"/>
      <c r="G189" s="359"/>
      <c r="H189" s="359"/>
      <c r="I189" s="359"/>
      <c r="J189" s="359"/>
      <c r="K189" s="359"/>
      <c r="L189" s="359"/>
      <c r="M189" s="359"/>
      <c r="N189" s="359"/>
      <c r="O189" s="359"/>
      <c r="P189" s="359"/>
      <c r="Q189" s="359"/>
      <c r="R189" s="359"/>
      <c r="S189" s="359"/>
      <c r="T189" s="359"/>
      <c r="U189" s="359"/>
      <c r="V189" s="359"/>
      <c r="W189" s="359"/>
      <c r="X189" s="359"/>
      <c r="Y189" s="359"/>
      <c r="Z189" s="359"/>
    </row>
    <row r="190" spans="1:26" x14ac:dyDescent="0.2">
      <c r="A190" s="354"/>
      <c r="B190" s="359"/>
      <c r="C190" s="359"/>
      <c r="D190" s="359"/>
      <c r="E190" s="359"/>
      <c r="F190" s="359"/>
      <c r="G190" s="359"/>
      <c r="H190" s="359"/>
      <c r="I190" s="359"/>
      <c r="J190" s="359"/>
      <c r="K190" s="359"/>
      <c r="L190" s="359"/>
      <c r="M190" s="359"/>
      <c r="N190" s="359"/>
      <c r="O190" s="359"/>
      <c r="P190" s="359"/>
      <c r="Q190" s="359"/>
      <c r="R190" s="359"/>
      <c r="S190" s="359"/>
      <c r="T190" s="359"/>
      <c r="U190" s="359"/>
      <c r="V190" s="359"/>
      <c r="W190" s="359"/>
      <c r="X190" s="359"/>
      <c r="Y190" s="359"/>
      <c r="Z190" s="359"/>
    </row>
    <row r="191" spans="1:26" x14ac:dyDescent="0.2">
      <c r="A191" s="354"/>
      <c r="B191" s="359"/>
      <c r="C191" s="359"/>
      <c r="D191" s="359"/>
      <c r="E191" s="359"/>
      <c r="F191" s="359"/>
      <c r="G191" s="359"/>
      <c r="H191" s="359"/>
      <c r="I191" s="359"/>
      <c r="J191" s="359"/>
      <c r="K191" s="359"/>
      <c r="L191" s="359"/>
      <c r="M191" s="359"/>
      <c r="N191" s="359"/>
      <c r="O191" s="359"/>
      <c r="P191" s="359"/>
      <c r="Q191" s="359"/>
      <c r="R191" s="359"/>
      <c r="S191" s="359"/>
      <c r="T191" s="359"/>
      <c r="U191" s="359"/>
      <c r="V191" s="359"/>
      <c r="W191" s="359"/>
      <c r="X191" s="359"/>
      <c r="Y191" s="359"/>
      <c r="Z191" s="359"/>
    </row>
    <row r="192" spans="1:26" x14ac:dyDescent="0.2">
      <c r="A192" s="354"/>
      <c r="B192" s="359"/>
      <c r="C192" s="359"/>
      <c r="D192" s="359"/>
      <c r="E192" s="359"/>
      <c r="F192" s="359"/>
      <c r="G192" s="359"/>
      <c r="H192" s="359"/>
      <c r="I192" s="359"/>
      <c r="J192" s="359"/>
      <c r="K192" s="359"/>
      <c r="L192" s="359"/>
      <c r="M192" s="359"/>
      <c r="N192" s="359"/>
      <c r="O192" s="359"/>
      <c r="P192" s="359"/>
      <c r="Q192" s="359"/>
      <c r="R192" s="359"/>
      <c r="S192" s="359"/>
      <c r="T192" s="359"/>
      <c r="U192" s="359"/>
      <c r="V192" s="359"/>
      <c r="W192" s="359"/>
      <c r="X192" s="359"/>
      <c r="Y192" s="359"/>
      <c r="Z192" s="359"/>
    </row>
    <row r="193" spans="1:26" x14ac:dyDescent="0.2">
      <c r="A193" s="354"/>
      <c r="B193" s="359"/>
      <c r="C193" s="359"/>
      <c r="D193" s="359"/>
      <c r="E193" s="359"/>
      <c r="F193" s="359"/>
      <c r="G193" s="359"/>
      <c r="H193" s="359"/>
      <c r="I193" s="359"/>
      <c r="J193" s="359"/>
      <c r="K193" s="359"/>
      <c r="L193" s="359"/>
      <c r="M193" s="359"/>
      <c r="N193" s="359"/>
      <c r="O193" s="359"/>
      <c r="P193" s="359"/>
      <c r="Q193" s="359"/>
      <c r="R193" s="359"/>
      <c r="S193" s="359"/>
      <c r="T193" s="359"/>
      <c r="U193" s="359"/>
      <c r="V193" s="359"/>
      <c r="W193" s="359"/>
      <c r="X193" s="359"/>
      <c r="Y193" s="359"/>
      <c r="Z193" s="359"/>
    </row>
    <row r="194" spans="1:26" x14ac:dyDescent="0.2">
      <c r="A194" s="354"/>
      <c r="B194" s="359"/>
      <c r="C194" s="359"/>
      <c r="D194" s="359"/>
      <c r="E194" s="359"/>
      <c r="F194" s="359"/>
      <c r="G194" s="359"/>
      <c r="H194" s="359"/>
      <c r="I194" s="359"/>
      <c r="J194" s="359"/>
      <c r="K194" s="359"/>
      <c r="L194" s="359"/>
      <c r="M194" s="359"/>
      <c r="N194" s="359"/>
      <c r="O194" s="359"/>
      <c r="P194" s="359"/>
      <c r="Q194" s="359"/>
      <c r="R194" s="359"/>
      <c r="S194" s="359"/>
      <c r="T194" s="359"/>
      <c r="U194" s="359"/>
      <c r="V194" s="359"/>
      <c r="W194" s="359"/>
      <c r="X194" s="359"/>
      <c r="Y194" s="359"/>
      <c r="Z194" s="359"/>
    </row>
    <row r="195" spans="1:26" x14ac:dyDescent="0.2">
      <c r="A195" s="354"/>
      <c r="B195" s="359"/>
      <c r="C195" s="359"/>
      <c r="D195" s="359"/>
      <c r="E195" s="359"/>
      <c r="F195" s="359"/>
      <c r="G195" s="359"/>
      <c r="H195" s="359"/>
      <c r="I195" s="359"/>
      <c r="J195" s="359"/>
      <c r="K195" s="359"/>
      <c r="L195" s="359"/>
      <c r="M195" s="359"/>
      <c r="N195" s="359"/>
      <c r="O195" s="359"/>
      <c r="P195" s="359"/>
      <c r="Q195" s="359"/>
      <c r="R195" s="359"/>
      <c r="S195" s="359"/>
      <c r="T195" s="359"/>
      <c r="U195" s="359"/>
      <c r="V195" s="359"/>
      <c r="W195" s="359"/>
      <c r="X195" s="359"/>
      <c r="Y195" s="359"/>
      <c r="Z195" s="359"/>
    </row>
    <row r="196" spans="1:26" x14ac:dyDescent="0.2">
      <c r="A196" s="354"/>
      <c r="B196" s="359"/>
      <c r="C196" s="359"/>
      <c r="D196" s="359"/>
      <c r="E196" s="359"/>
      <c r="F196" s="359"/>
      <c r="G196" s="359"/>
      <c r="H196" s="359"/>
      <c r="I196" s="359"/>
      <c r="J196" s="359"/>
      <c r="K196" s="359"/>
      <c r="L196" s="359"/>
      <c r="M196" s="359"/>
      <c r="N196" s="359"/>
      <c r="O196" s="359"/>
      <c r="P196" s="359"/>
      <c r="Q196" s="359"/>
      <c r="R196" s="359"/>
      <c r="S196" s="359"/>
      <c r="T196" s="359"/>
      <c r="U196" s="359"/>
      <c r="V196" s="359"/>
      <c r="W196" s="359"/>
      <c r="X196" s="359"/>
      <c r="Y196" s="359"/>
      <c r="Z196" s="359"/>
    </row>
    <row r="197" spans="1:26" x14ac:dyDescent="0.2">
      <c r="A197" s="354"/>
      <c r="B197" s="359"/>
      <c r="C197" s="359"/>
      <c r="D197" s="359"/>
      <c r="E197" s="359"/>
      <c r="F197" s="359"/>
      <c r="G197" s="359"/>
      <c r="H197" s="359"/>
      <c r="I197" s="359"/>
      <c r="J197" s="359"/>
      <c r="K197" s="359"/>
      <c r="L197" s="359"/>
      <c r="M197" s="359"/>
      <c r="N197" s="359"/>
      <c r="O197" s="359"/>
      <c r="P197" s="359"/>
      <c r="Q197" s="359"/>
      <c r="R197" s="359"/>
      <c r="S197" s="359"/>
      <c r="T197" s="359"/>
      <c r="U197" s="359"/>
      <c r="V197" s="359"/>
      <c r="W197" s="359"/>
      <c r="X197" s="359"/>
      <c r="Y197" s="359"/>
      <c r="Z197" s="359"/>
    </row>
    <row r="198" spans="1:26" x14ac:dyDescent="0.2">
      <c r="A198" s="354"/>
      <c r="B198" s="359"/>
      <c r="C198" s="359"/>
      <c r="D198" s="359"/>
      <c r="E198" s="359"/>
      <c r="F198" s="359"/>
      <c r="G198" s="359"/>
      <c r="H198" s="359"/>
      <c r="I198" s="359"/>
      <c r="J198" s="359"/>
      <c r="K198" s="359"/>
      <c r="L198" s="359"/>
      <c r="M198" s="359"/>
      <c r="N198" s="359"/>
      <c r="O198" s="359"/>
      <c r="P198" s="359"/>
      <c r="Q198" s="359"/>
      <c r="R198" s="359"/>
      <c r="S198" s="359"/>
      <c r="T198" s="359"/>
      <c r="U198" s="359"/>
      <c r="V198" s="359"/>
      <c r="W198" s="359"/>
      <c r="X198" s="359"/>
      <c r="Y198" s="359"/>
      <c r="Z198" s="359"/>
    </row>
    <row r="199" spans="1:26" x14ac:dyDescent="0.2">
      <c r="A199" s="354"/>
      <c r="B199" s="359"/>
      <c r="C199" s="359"/>
      <c r="D199" s="359"/>
      <c r="E199" s="359"/>
      <c r="F199" s="359"/>
      <c r="G199" s="359"/>
      <c r="H199" s="359"/>
      <c r="I199" s="359"/>
      <c r="J199" s="359"/>
      <c r="K199" s="359"/>
      <c r="L199" s="359"/>
      <c r="M199" s="359"/>
      <c r="N199" s="359"/>
      <c r="O199" s="359"/>
      <c r="P199" s="359"/>
      <c r="Q199" s="359"/>
      <c r="R199" s="359"/>
      <c r="S199" s="359"/>
      <c r="T199" s="359"/>
      <c r="U199" s="359"/>
      <c r="V199" s="359"/>
      <c r="W199" s="359"/>
      <c r="X199" s="359"/>
      <c r="Y199" s="359"/>
      <c r="Z199" s="359"/>
    </row>
    <row r="200" spans="1:26" x14ac:dyDescent="0.2">
      <c r="A200" s="354"/>
      <c r="B200" s="359"/>
      <c r="C200" s="359"/>
      <c r="D200" s="359"/>
      <c r="E200" s="359"/>
      <c r="F200" s="359"/>
      <c r="G200" s="359"/>
      <c r="H200" s="359"/>
      <c r="I200" s="359"/>
      <c r="J200" s="359"/>
      <c r="K200" s="359"/>
      <c r="L200" s="359"/>
      <c r="M200" s="359"/>
      <c r="N200" s="359"/>
      <c r="O200" s="359"/>
      <c r="P200" s="359"/>
      <c r="Q200" s="359"/>
      <c r="R200" s="359"/>
      <c r="S200" s="359"/>
      <c r="T200" s="359"/>
      <c r="U200" s="359"/>
      <c r="V200" s="359"/>
      <c r="W200" s="359"/>
      <c r="X200" s="359"/>
      <c r="Y200" s="359"/>
      <c r="Z200" s="359"/>
    </row>
    <row r="201" spans="1:26" x14ac:dyDescent="0.2">
      <c r="A201" s="354"/>
      <c r="B201" s="359"/>
      <c r="C201" s="359"/>
      <c r="D201" s="359"/>
      <c r="E201" s="359"/>
      <c r="F201" s="359"/>
      <c r="G201" s="359"/>
      <c r="H201" s="359"/>
      <c r="I201" s="359"/>
      <c r="J201" s="359"/>
      <c r="K201" s="359"/>
      <c r="L201" s="359"/>
      <c r="M201" s="359"/>
      <c r="N201" s="359"/>
      <c r="O201" s="359"/>
      <c r="P201" s="359"/>
      <c r="Q201" s="359"/>
      <c r="R201" s="359"/>
      <c r="S201" s="359"/>
      <c r="T201" s="359"/>
      <c r="U201" s="359"/>
      <c r="V201" s="359"/>
      <c r="W201" s="359"/>
      <c r="X201" s="359"/>
      <c r="Y201" s="359"/>
      <c r="Z201" s="359"/>
    </row>
    <row r="202" spans="1:26" x14ac:dyDescent="0.2">
      <c r="A202" s="354"/>
      <c r="B202" s="359"/>
      <c r="C202" s="359"/>
      <c r="D202" s="359"/>
      <c r="E202" s="359"/>
      <c r="F202" s="359"/>
      <c r="G202" s="359"/>
      <c r="H202" s="359"/>
      <c r="I202" s="359"/>
      <c r="J202" s="359"/>
      <c r="K202" s="359"/>
      <c r="L202" s="359"/>
      <c r="M202" s="359"/>
      <c r="N202" s="359"/>
      <c r="O202" s="359"/>
      <c r="P202" s="359"/>
      <c r="Q202" s="359"/>
      <c r="R202" s="359"/>
      <c r="S202" s="359"/>
      <c r="T202" s="359"/>
      <c r="U202" s="359"/>
      <c r="V202" s="359"/>
      <c r="W202" s="359"/>
      <c r="X202" s="359"/>
      <c r="Y202" s="359"/>
      <c r="Z202" s="359"/>
    </row>
    <row r="203" spans="1:26" x14ac:dyDescent="0.2">
      <c r="A203" s="354"/>
      <c r="B203" s="359"/>
      <c r="C203" s="359"/>
      <c r="D203" s="359"/>
      <c r="E203" s="359"/>
      <c r="F203" s="359"/>
      <c r="G203" s="359"/>
      <c r="H203" s="359"/>
      <c r="I203" s="359"/>
      <c r="J203" s="359"/>
      <c r="K203" s="359"/>
      <c r="L203" s="359"/>
      <c r="M203" s="359"/>
      <c r="N203" s="359"/>
      <c r="O203" s="359"/>
      <c r="P203" s="359"/>
      <c r="Q203" s="359"/>
      <c r="R203" s="359"/>
      <c r="S203" s="359"/>
      <c r="T203" s="359"/>
      <c r="U203" s="359"/>
      <c r="V203" s="359"/>
      <c r="W203" s="359"/>
      <c r="X203" s="359"/>
      <c r="Y203" s="359"/>
      <c r="Z203" s="359"/>
    </row>
    <row r="204" spans="1:26" x14ac:dyDescent="0.2">
      <c r="A204" s="354"/>
      <c r="B204" s="359"/>
      <c r="C204" s="359"/>
      <c r="D204" s="359"/>
      <c r="E204" s="359"/>
      <c r="F204" s="359"/>
      <c r="G204" s="359"/>
      <c r="H204" s="359"/>
      <c r="I204" s="359"/>
      <c r="J204" s="359"/>
      <c r="K204" s="359"/>
      <c r="L204" s="359"/>
      <c r="M204" s="359"/>
      <c r="N204" s="359"/>
      <c r="O204" s="359"/>
      <c r="P204" s="359"/>
      <c r="Q204" s="359"/>
      <c r="R204" s="359"/>
      <c r="S204" s="359"/>
      <c r="T204" s="359"/>
      <c r="U204" s="359"/>
      <c r="V204" s="359"/>
      <c r="W204" s="359"/>
      <c r="X204" s="359"/>
      <c r="Y204" s="359"/>
      <c r="Z204" s="359"/>
    </row>
    <row r="205" spans="1:26" x14ac:dyDescent="0.2">
      <c r="A205" s="354"/>
      <c r="B205" s="359"/>
      <c r="C205" s="359"/>
      <c r="D205" s="359"/>
      <c r="E205" s="359"/>
      <c r="F205" s="359"/>
      <c r="G205" s="359"/>
      <c r="H205" s="359"/>
      <c r="I205" s="359"/>
      <c r="J205" s="359"/>
      <c r="K205" s="359"/>
      <c r="L205" s="359"/>
      <c r="M205" s="359"/>
      <c r="N205" s="359"/>
      <c r="O205" s="359"/>
      <c r="P205" s="359"/>
      <c r="Q205" s="359"/>
      <c r="R205" s="359"/>
      <c r="S205" s="359"/>
      <c r="T205" s="359"/>
      <c r="U205" s="359"/>
      <c r="V205" s="359"/>
      <c r="W205" s="359"/>
      <c r="X205" s="359"/>
      <c r="Y205" s="359"/>
      <c r="Z205" s="359"/>
    </row>
    <row r="206" spans="1:26" x14ac:dyDescent="0.2">
      <c r="A206" s="354"/>
      <c r="B206" s="359"/>
      <c r="C206" s="359"/>
      <c r="D206" s="359"/>
      <c r="E206" s="359"/>
      <c r="F206" s="359"/>
      <c r="G206" s="359"/>
      <c r="H206" s="359"/>
      <c r="I206" s="359"/>
      <c r="J206" s="359"/>
      <c r="K206" s="359"/>
      <c r="L206" s="359"/>
      <c r="M206" s="359"/>
      <c r="N206" s="359"/>
      <c r="O206" s="359"/>
      <c r="P206" s="359"/>
      <c r="Q206" s="359"/>
      <c r="R206" s="359"/>
      <c r="S206" s="359"/>
      <c r="T206" s="359"/>
      <c r="U206" s="359"/>
      <c r="V206" s="359"/>
      <c r="W206" s="359"/>
      <c r="X206" s="359"/>
      <c r="Y206" s="359"/>
      <c r="Z206" s="359"/>
    </row>
    <row r="207" spans="1:26" x14ac:dyDescent="0.2">
      <c r="A207" s="354"/>
      <c r="B207" s="359"/>
      <c r="C207" s="359"/>
      <c r="D207" s="359"/>
      <c r="E207" s="359"/>
      <c r="F207" s="359"/>
      <c r="G207" s="359"/>
      <c r="H207" s="359"/>
      <c r="I207" s="359"/>
      <c r="J207" s="359"/>
      <c r="K207" s="359"/>
      <c r="L207" s="359"/>
      <c r="M207" s="359"/>
      <c r="N207" s="359"/>
      <c r="O207" s="359"/>
      <c r="P207" s="359"/>
      <c r="Q207" s="359"/>
      <c r="R207" s="359"/>
      <c r="S207" s="359"/>
      <c r="T207" s="359"/>
      <c r="U207" s="359"/>
      <c r="V207" s="359"/>
      <c r="W207" s="359"/>
      <c r="X207" s="359"/>
      <c r="Y207" s="359"/>
      <c r="Z207" s="359"/>
    </row>
    <row r="208" spans="1:26" x14ac:dyDescent="0.2">
      <c r="A208" s="354"/>
      <c r="B208" s="359"/>
      <c r="C208" s="359"/>
      <c r="D208" s="359"/>
      <c r="E208" s="359"/>
      <c r="F208" s="359"/>
      <c r="G208" s="359"/>
      <c r="H208" s="359"/>
      <c r="I208" s="359"/>
      <c r="J208" s="359"/>
      <c r="K208" s="359"/>
      <c r="L208" s="359"/>
      <c r="M208" s="359"/>
      <c r="N208" s="359"/>
      <c r="O208" s="359"/>
      <c r="P208" s="359"/>
      <c r="Q208" s="359"/>
      <c r="R208" s="359"/>
      <c r="S208" s="359"/>
      <c r="T208" s="359"/>
      <c r="U208" s="359"/>
      <c r="V208" s="359"/>
      <c r="W208" s="359"/>
      <c r="X208" s="359"/>
      <c r="Y208" s="359"/>
      <c r="Z208" s="359"/>
    </row>
    <row r="209" spans="1:26" x14ac:dyDescent="0.2">
      <c r="A209" s="354"/>
      <c r="B209" s="359"/>
      <c r="C209" s="359"/>
      <c r="D209" s="359"/>
      <c r="E209" s="359"/>
      <c r="F209" s="359"/>
      <c r="G209" s="359"/>
      <c r="H209" s="359"/>
      <c r="I209" s="359"/>
      <c r="J209" s="359"/>
      <c r="K209" s="359"/>
      <c r="L209" s="359"/>
      <c r="M209" s="359"/>
      <c r="N209" s="359"/>
      <c r="O209" s="359"/>
      <c r="P209" s="359"/>
      <c r="Q209" s="359"/>
      <c r="R209" s="359"/>
      <c r="S209" s="359"/>
      <c r="T209" s="359"/>
      <c r="U209" s="359"/>
      <c r="V209" s="359"/>
      <c r="W209" s="359"/>
      <c r="X209" s="359"/>
      <c r="Y209" s="359"/>
      <c r="Z209" s="359"/>
    </row>
    <row r="210" spans="1:26" x14ac:dyDescent="0.2">
      <c r="A210" s="354"/>
      <c r="B210" s="359"/>
      <c r="C210" s="359"/>
      <c r="D210" s="359"/>
      <c r="E210" s="359"/>
      <c r="F210" s="359"/>
      <c r="G210" s="359"/>
      <c r="H210" s="359"/>
      <c r="I210" s="359"/>
      <c r="J210" s="359"/>
      <c r="K210" s="359"/>
      <c r="L210" s="359"/>
      <c r="M210" s="359"/>
      <c r="N210" s="359"/>
      <c r="O210" s="359"/>
      <c r="P210" s="359"/>
      <c r="Q210" s="359"/>
      <c r="R210" s="359"/>
      <c r="S210" s="359"/>
      <c r="T210" s="359"/>
      <c r="U210" s="359"/>
      <c r="V210" s="359"/>
      <c r="W210" s="359"/>
      <c r="X210" s="359"/>
      <c r="Y210" s="359"/>
      <c r="Z210" s="359"/>
    </row>
    <row r="211" spans="1:26" x14ac:dyDescent="0.2">
      <c r="A211" s="354"/>
      <c r="B211" s="359"/>
      <c r="C211" s="359"/>
      <c r="D211" s="359"/>
      <c r="E211" s="359"/>
      <c r="F211" s="359"/>
      <c r="G211" s="359"/>
      <c r="H211" s="359"/>
      <c r="I211" s="359"/>
      <c r="J211" s="359"/>
      <c r="K211" s="359"/>
      <c r="L211" s="359"/>
      <c r="M211" s="359"/>
      <c r="N211" s="359"/>
      <c r="O211" s="359"/>
      <c r="P211" s="359"/>
      <c r="Q211" s="359"/>
      <c r="R211" s="359"/>
      <c r="S211" s="359"/>
      <c r="T211" s="359"/>
      <c r="U211" s="359"/>
      <c r="V211" s="359"/>
      <c r="W211" s="359"/>
      <c r="X211" s="359"/>
      <c r="Y211" s="359"/>
      <c r="Z211" s="359"/>
    </row>
    <row r="212" spans="1:26" x14ac:dyDescent="0.2">
      <c r="A212" s="354"/>
      <c r="B212" s="359"/>
      <c r="C212" s="359"/>
      <c r="D212" s="359"/>
      <c r="E212" s="359"/>
      <c r="F212" s="359"/>
      <c r="G212" s="359"/>
      <c r="H212" s="359"/>
      <c r="I212" s="359"/>
      <c r="J212" s="359"/>
      <c r="K212" s="359"/>
      <c r="L212" s="359"/>
      <c r="M212" s="359"/>
      <c r="N212" s="359"/>
      <c r="O212" s="359"/>
      <c r="P212" s="359"/>
      <c r="Q212" s="359"/>
      <c r="R212" s="359"/>
      <c r="S212" s="359"/>
      <c r="T212" s="359"/>
      <c r="U212" s="359"/>
      <c r="V212" s="359"/>
      <c r="W212" s="359"/>
      <c r="X212" s="359"/>
      <c r="Y212" s="359"/>
      <c r="Z212" s="359"/>
    </row>
    <row r="213" spans="1:26" x14ac:dyDescent="0.2">
      <c r="A213" s="354"/>
      <c r="B213" s="359"/>
      <c r="C213" s="359"/>
      <c r="D213" s="359"/>
      <c r="E213" s="359"/>
      <c r="F213" s="359"/>
      <c r="G213" s="359"/>
      <c r="H213" s="359"/>
      <c r="I213" s="359"/>
      <c r="J213" s="359"/>
      <c r="K213" s="359"/>
      <c r="L213" s="359"/>
      <c r="M213" s="359"/>
      <c r="N213" s="359"/>
      <c r="O213" s="359"/>
      <c r="P213" s="359"/>
      <c r="Q213" s="359"/>
      <c r="R213" s="359"/>
      <c r="S213" s="359"/>
      <c r="T213" s="359"/>
      <c r="U213" s="359"/>
      <c r="V213" s="359"/>
      <c r="W213" s="359"/>
      <c r="X213" s="359"/>
      <c r="Y213" s="359"/>
      <c r="Z213" s="359"/>
    </row>
    <row r="214" spans="1:26" x14ac:dyDescent="0.2">
      <c r="A214" s="354"/>
      <c r="B214" s="359"/>
      <c r="C214" s="359"/>
      <c r="D214" s="359"/>
      <c r="E214" s="359"/>
      <c r="F214" s="359"/>
      <c r="G214" s="359"/>
      <c r="H214" s="359"/>
      <c r="I214" s="359"/>
      <c r="J214" s="359"/>
      <c r="K214" s="359"/>
      <c r="L214" s="359"/>
      <c r="M214" s="359"/>
      <c r="N214" s="359"/>
      <c r="O214" s="359"/>
      <c r="P214" s="359"/>
      <c r="Q214" s="359"/>
      <c r="R214" s="359"/>
      <c r="S214" s="359"/>
      <c r="T214" s="359"/>
      <c r="U214" s="359"/>
      <c r="V214" s="359"/>
      <c r="W214" s="359"/>
      <c r="X214" s="359"/>
      <c r="Y214" s="359"/>
      <c r="Z214" s="359"/>
    </row>
    <row r="215" spans="1:26" x14ac:dyDescent="0.2">
      <c r="A215" s="354"/>
      <c r="B215" s="359"/>
      <c r="C215" s="359"/>
      <c r="D215" s="359"/>
      <c r="E215" s="359"/>
      <c r="F215" s="359"/>
      <c r="G215" s="359"/>
      <c r="H215" s="359"/>
      <c r="I215" s="359"/>
      <c r="J215" s="359"/>
      <c r="K215" s="359"/>
      <c r="L215" s="359"/>
      <c r="M215" s="359"/>
      <c r="N215" s="359"/>
      <c r="O215" s="359"/>
      <c r="P215" s="359"/>
      <c r="Q215" s="359"/>
      <c r="R215" s="359"/>
      <c r="S215" s="359"/>
      <c r="T215" s="359"/>
      <c r="U215" s="359"/>
      <c r="V215" s="359"/>
      <c r="W215" s="359"/>
      <c r="X215" s="359"/>
      <c r="Y215" s="359"/>
      <c r="Z215" s="359"/>
    </row>
    <row r="216" spans="1:26" x14ac:dyDescent="0.2">
      <c r="A216" s="354"/>
      <c r="B216" s="359"/>
      <c r="C216" s="359"/>
      <c r="D216" s="359"/>
      <c r="E216" s="359"/>
      <c r="F216" s="359"/>
      <c r="G216" s="359"/>
      <c r="H216" s="359"/>
      <c r="I216" s="359"/>
      <c r="J216" s="359"/>
      <c r="K216" s="359"/>
      <c r="L216" s="359"/>
      <c r="M216" s="359"/>
      <c r="N216" s="359"/>
      <c r="O216" s="359"/>
      <c r="P216" s="359"/>
      <c r="Q216" s="359"/>
      <c r="R216" s="359"/>
      <c r="S216" s="359"/>
      <c r="T216" s="359"/>
      <c r="U216" s="359"/>
      <c r="V216" s="359"/>
      <c r="W216" s="359"/>
      <c r="X216" s="359"/>
      <c r="Y216" s="359"/>
      <c r="Z216" s="359"/>
    </row>
    <row r="217" spans="1:26" x14ac:dyDescent="0.2">
      <c r="A217" s="354"/>
      <c r="B217" s="359"/>
      <c r="C217" s="359"/>
      <c r="D217" s="359"/>
      <c r="E217" s="359"/>
      <c r="F217" s="359"/>
      <c r="G217" s="359"/>
      <c r="H217" s="359"/>
      <c r="I217" s="359"/>
      <c r="J217" s="359"/>
      <c r="K217" s="359"/>
      <c r="L217" s="359"/>
      <c r="M217" s="359"/>
      <c r="N217" s="359"/>
      <c r="O217" s="359"/>
      <c r="P217" s="359"/>
      <c r="Q217" s="359"/>
      <c r="R217" s="359"/>
      <c r="S217" s="359"/>
      <c r="T217" s="359"/>
      <c r="U217" s="359"/>
      <c r="V217" s="359"/>
      <c r="W217" s="359"/>
      <c r="X217" s="359"/>
      <c r="Y217" s="359"/>
      <c r="Z217" s="359"/>
    </row>
    <row r="218" spans="1:26" x14ac:dyDescent="0.2">
      <c r="A218" s="354"/>
      <c r="B218" s="359"/>
      <c r="C218" s="359"/>
      <c r="D218" s="359"/>
      <c r="E218" s="359"/>
      <c r="F218" s="359"/>
      <c r="G218" s="359"/>
      <c r="H218" s="359"/>
      <c r="I218" s="359"/>
      <c r="J218" s="359"/>
      <c r="K218" s="359"/>
      <c r="L218" s="359"/>
      <c r="M218" s="359"/>
      <c r="N218" s="359"/>
      <c r="O218" s="359"/>
      <c r="P218" s="359"/>
      <c r="Q218" s="359"/>
      <c r="R218" s="359"/>
      <c r="S218" s="359"/>
      <c r="T218" s="359"/>
      <c r="U218" s="359"/>
      <c r="V218" s="359"/>
      <c r="W218" s="359"/>
      <c r="X218" s="359"/>
      <c r="Y218" s="359"/>
      <c r="Z218" s="359"/>
    </row>
    <row r="219" spans="1:26" x14ac:dyDescent="0.2">
      <c r="A219" s="354"/>
      <c r="B219" s="359"/>
      <c r="C219" s="359"/>
      <c r="D219" s="359"/>
      <c r="E219" s="359"/>
      <c r="F219" s="359"/>
      <c r="G219" s="359"/>
      <c r="H219" s="359"/>
      <c r="I219" s="359"/>
      <c r="J219" s="359"/>
      <c r="K219" s="359"/>
      <c r="L219" s="359"/>
      <c r="M219" s="359"/>
      <c r="N219" s="359"/>
      <c r="O219" s="359"/>
      <c r="P219" s="359"/>
      <c r="Q219" s="359"/>
      <c r="R219" s="359"/>
      <c r="S219" s="359"/>
      <c r="T219" s="359"/>
      <c r="U219" s="359"/>
      <c r="V219" s="359"/>
      <c r="W219" s="359"/>
      <c r="X219" s="359"/>
      <c r="Y219" s="359"/>
      <c r="Z219" s="359"/>
    </row>
    <row r="220" spans="1:26" x14ac:dyDescent="0.2">
      <c r="A220" s="354"/>
      <c r="B220" s="359"/>
      <c r="C220" s="359"/>
      <c r="D220" s="359"/>
      <c r="E220" s="359"/>
      <c r="F220" s="359"/>
      <c r="G220" s="359"/>
      <c r="H220" s="359"/>
      <c r="I220" s="359"/>
      <c r="J220" s="359"/>
      <c r="K220" s="359"/>
      <c r="L220" s="359"/>
      <c r="M220" s="359"/>
      <c r="N220" s="359"/>
      <c r="O220" s="359"/>
      <c r="P220" s="359"/>
      <c r="Q220" s="359"/>
      <c r="R220" s="359"/>
      <c r="S220" s="359"/>
      <c r="T220" s="359"/>
      <c r="U220" s="359"/>
      <c r="V220" s="359"/>
      <c r="W220" s="359"/>
      <c r="X220" s="359"/>
      <c r="Y220" s="359"/>
      <c r="Z220" s="359"/>
    </row>
    <row r="221" spans="1:26" x14ac:dyDescent="0.2">
      <c r="A221" s="354"/>
      <c r="B221" s="359"/>
      <c r="C221" s="359"/>
      <c r="D221" s="359"/>
      <c r="E221" s="359"/>
      <c r="F221" s="359"/>
      <c r="G221" s="359"/>
      <c r="H221" s="359"/>
      <c r="I221" s="359"/>
      <c r="J221" s="359"/>
      <c r="K221" s="359"/>
      <c r="L221" s="359"/>
      <c r="M221" s="359"/>
      <c r="N221" s="359"/>
      <c r="O221" s="359"/>
      <c r="P221" s="359"/>
      <c r="Q221" s="359"/>
      <c r="R221" s="359"/>
      <c r="S221" s="359"/>
      <c r="T221" s="359"/>
      <c r="U221" s="359"/>
      <c r="V221" s="359"/>
      <c r="W221" s="359"/>
      <c r="X221" s="359"/>
      <c r="Y221" s="359"/>
      <c r="Z221" s="359"/>
    </row>
    <row r="222" spans="1:26" x14ac:dyDescent="0.2">
      <c r="A222" s="354"/>
      <c r="B222" s="359"/>
      <c r="C222" s="359"/>
      <c r="D222" s="359"/>
      <c r="E222" s="359"/>
      <c r="F222" s="359"/>
      <c r="G222" s="359"/>
      <c r="H222" s="359"/>
      <c r="I222" s="359"/>
      <c r="J222" s="359"/>
      <c r="K222" s="359"/>
      <c r="L222" s="359"/>
      <c r="M222" s="359"/>
      <c r="N222" s="359"/>
      <c r="O222" s="359"/>
      <c r="P222" s="359"/>
      <c r="Q222" s="359"/>
      <c r="R222" s="359"/>
      <c r="S222" s="359"/>
      <c r="T222" s="359"/>
      <c r="U222" s="359"/>
      <c r="V222" s="359"/>
      <c r="W222" s="359"/>
      <c r="X222" s="359"/>
      <c r="Y222" s="359"/>
      <c r="Z222" s="359"/>
    </row>
    <row r="223" spans="1:26" x14ac:dyDescent="0.2">
      <c r="A223" s="354"/>
      <c r="B223" s="359"/>
      <c r="C223" s="359"/>
      <c r="D223" s="359"/>
      <c r="E223" s="359"/>
      <c r="F223" s="359"/>
      <c r="G223" s="359"/>
      <c r="H223" s="359"/>
      <c r="I223" s="359"/>
      <c r="J223" s="359"/>
      <c r="K223" s="359"/>
      <c r="L223" s="359"/>
      <c r="M223" s="359"/>
      <c r="N223" s="359"/>
      <c r="O223" s="359"/>
      <c r="P223" s="359"/>
      <c r="Q223" s="359"/>
      <c r="R223" s="359"/>
      <c r="S223" s="359"/>
      <c r="T223" s="359"/>
      <c r="U223" s="359"/>
      <c r="V223" s="359"/>
      <c r="W223" s="359"/>
      <c r="X223" s="359"/>
      <c r="Y223" s="359"/>
      <c r="Z223" s="359"/>
    </row>
    <row r="224" spans="1:26" x14ac:dyDescent="0.2">
      <c r="A224" s="354"/>
      <c r="B224" s="359"/>
      <c r="C224" s="359"/>
      <c r="D224" s="359"/>
      <c r="E224" s="359"/>
      <c r="F224" s="359"/>
      <c r="G224" s="359"/>
      <c r="H224" s="359"/>
      <c r="I224" s="359"/>
      <c r="J224" s="359"/>
      <c r="K224" s="359"/>
      <c r="L224" s="359"/>
      <c r="M224" s="359"/>
      <c r="N224" s="359"/>
      <c r="O224" s="359"/>
      <c r="P224" s="359"/>
      <c r="Q224" s="359"/>
      <c r="R224" s="359"/>
      <c r="S224" s="359"/>
      <c r="T224" s="359"/>
      <c r="U224" s="359"/>
      <c r="V224" s="359"/>
      <c r="W224" s="359"/>
      <c r="X224" s="359"/>
      <c r="Y224" s="359"/>
      <c r="Z224" s="359"/>
    </row>
    <row r="225" spans="1:26" x14ac:dyDescent="0.2">
      <c r="A225" s="354"/>
      <c r="B225" s="359"/>
      <c r="C225" s="359"/>
      <c r="D225" s="359"/>
      <c r="E225" s="359"/>
      <c r="F225" s="359"/>
      <c r="G225" s="359"/>
      <c r="H225" s="359"/>
      <c r="I225" s="359"/>
      <c r="J225" s="359"/>
      <c r="K225" s="359"/>
      <c r="L225" s="359"/>
      <c r="M225" s="359"/>
      <c r="N225" s="359"/>
      <c r="O225" s="359"/>
      <c r="P225" s="359"/>
      <c r="Q225" s="359"/>
      <c r="R225" s="359"/>
      <c r="S225" s="359"/>
      <c r="T225" s="359"/>
      <c r="U225" s="359"/>
      <c r="V225" s="359"/>
      <c r="W225" s="359"/>
      <c r="X225" s="359"/>
      <c r="Y225" s="359"/>
      <c r="Z225" s="359"/>
    </row>
    <row r="226" spans="1:26" x14ac:dyDescent="0.2">
      <c r="A226" s="354"/>
      <c r="B226" s="359"/>
      <c r="C226" s="359"/>
      <c r="D226" s="359"/>
      <c r="E226" s="359"/>
      <c r="F226" s="359"/>
      <c r="G226" s="359"/>
      <c r="H226" s="359"/>
      <c r="I226" s="359"/>
      <c r="J226" s="359"/>
      <c r="K226" s="359"/>
      <c r="L226" s="359"/>
      <c r="M226" s="359"/>
      <c r="N226" s="359"/>
      <c r="O226" s="359"/>
      <c r="P226" s="359"/>
      <c r="Q226" s="359"/>
      <c r="R226" s="359"/>
      <c r="S226" s="359"/>
      <c r="T226" s="359"/>
      <c r="U226" s="359"/>
      <c r="V226" s="359"/>
      <c r="W226" s="359"/>
      <c r="X226" s="359"/>
      <c r="Y226" s="359"/>
      <c r="Z226" s="359"/>
    </row>
    <row r="227" spans="1:26" x14ac:dyDescent="0.2">
      <c r="A227" s="354"/>
      <c r="B227" s="359"/>
      <c r="C227" s="359"/>
      <c r="D227" s="359"/>
      <c r="E227" s="359"/>
      <c r="F227" s="359"/>
      <c r="G227" s="359"/>
      <c r="H227" s="359"/>
      <c r="I227" s="359"/>
      <c r="J227" s="359"/>
      <c r="K227" s="359"/>
      <c r="L227" s="359"/>
      <c r="M227" s="359"/>
      <c r="N227" s="359"/>
      <c r="O227" s="359"/>
      <c r="P227" s="359"/>
      <c r="Q227" s="359"/>
      <c r="R227" s="359"/>
      <c r="S227" s="359"/>
      <c r="T227" s="359"/>
      <c r="U227" s="359"/>
      <c r="V227" s="359"/>
      <c r="W227" s="359"/>
      <c r="X227" s="359"/>
      <c r="Y227" s="359"/>
      <c r="Z227" s="359"/>
    </row>
    <row r="228" spans="1:26" x14ac:dyDescent="0.2">
      <c r="A228" s="354"/>
      <c r="B228" s="359"/>
      <c r="C228" s="359"/>
      <c r="D228" s="359"/>
      <c r="E228" s="359"/>
      <c r="F228" s="359"/>
      <c r="G228" s="359"/>
      <c r="H228" s="359"/>
      <c r="I228" s="359"/>
      <c r="J228" s="359"/>
      <c r="K228" s="359"/>
      <c r="L228" s="359"/>
      <c r="M228" s="359"/>
      <c r="N228" s="359"/>
      <c r="O228" s="359"/>
      <c r="P228" s="359"/>
      <c r="Q228" s="359"/>
      <c r="R228" s="359"/>
      <c r="S228" s="359"/>
      <c r="T228" s="359"/>
      <c r="U228" s="359"/>
      <c r="V228" s="359"/>
      <c r="W228" s="359"/>
      <c r="X228" s="359"/>
      <c r="Y228" s="359"/>
      <c r="Z228" s="359"/>
    </row>
    <row r="229" spans="1:26" x14ac:dyDescent="0.2">
      <c r="A229" s="354"/>
      <c r="B229" s="359"/>
      <c r="C229" s="359"/>
      <c r="D229" s="359"/>
      <c r="E229" s="359"/>
      <c r="F229" s="359"/>
      <c r="G229" s="359"/>
      <c r="H229" s="359"/>
      <c r="I229" s="359"/>
      <c r="J229" s="359"/>
      <c r="K229" s="359"/>
      <c r="L229" s="359"/>
      <c r="M229" s="359"/>
      <c r="N229" s="359"/>
      <c r="O229" s="359"/>
      <c r="P229" s="359"/>
      <c r="Q229" s="359"/>
      <c r="R229" s="359"/>
      <c r="S229" s="359"/>
      <c r="T229" s="359"/>
      <c r="U229" s="359"/>
      <c r="V229" s="359"/>
      <c r="W229" s="359"/>
      <c r="X229" s="359"/>
      <c r="Y229" s="359"/>
      <c r="Z229" s="359"/>
    </row>
    <row r="230" spans="1:26" x14ac:dyDescent="0.2">
      <c r="A230" s="354"/>
      <c r="B230" s="359"/>
      <c r="C230" s="359"/>
      <c r="D230" s="359"/>
      <c r="E230" s="359"/>
      <c r="F230" s="359"/>
      <c r="G230" s="359"/>
      <c r="H230" s="359"/>
      <c r="I230" s="359"/>
      <c r="J230" s="359"/>
      <c r="K230" s="359"/>
      <c r="L230" s="359"/>
      <c r="M230" s="359"/>
      <c r="N230" s="359"/>
      <c r="O230" s="359"/>
      <c r="P230" s="359"/>
      <c r="Q230" s="359"/>
      <c r="R230" s="359"/>
      <c r="S230" s="359"/>
      <c r="T230" s="359"/>
      <c r="U230" s="359"/>
      <c r="V230" s="359"/>
      <c r="W230" s="359"/>
      <c r="X230" s="359"/>
      <c r="Y230" s="359"/>
      <c r="Z230" s="359"/>
    </row>
    <row r="231" spans="1:26" x14ac:dyDescent="0.2">
      <c r="A231" s="354"/>
      <c r="B231" s="359"/>
      <c r="C231" s="359"/>
      <c r="D231" s="359"/>
      <c r="E231" s="359"/>
      <c r="F231" s="359"/>
      <c r="G231" s="359"/>
      <c r="H231" s="359"/>
      <c r="I231" s="359"/>
      <c r="J231" s="359"/>
      <c r="K231" s="359"/>
      <c r="L231" s="359"/>
      <c r="M231" s="359"/>
      <c r="N231" s="359"/>
      <c r="O231" s="359"/>
      <c r="P231" s="359"/>
      <c r="Q231" s="359"/>
      <c r="R231" s="359"/>
      <c r="S231" s="359"/>
      <c r="T231" s="359"/>
      <c r="U231" s="359"/>
      <c r="V231" s="359"/>
      <c r="W231" s="359"/>
      <c r="X231" s="359"/>
      <c r="Y231" s="359"/>
      <c r="Z231" s="359"/>
    </row>
    <row r="232" spans="1:26" x14ac:dyDescent="0.2">
      <c r="A232" s="354"/>
      <c r="B232" s="359"/>
      <c r="C232" s="359"/>
      <c r="D232" s="359"/>
      <c r="E232" s="359"/>
      <c r="F232" s="359"/>
      <c r="G232" s="359"/>
      <c r="H232" s="359"/>
      <c r="I232" s="359"/>
      <c r="J232" s="359"/>
      <c r="K232" s="359"/>
      <c r="L232" s="359"/>
      <c r="M232" s="359"/>
      <c r="N232" s="359"/>
      <c r="O232" s="359"/>
      <c r="P232" s="359"/>
      <c r="Q232" s="359"/>
      <c r="R232" s="359"/>
      <c r="S232" s="359"/>
      <c r="T232" s="359"/>
      <c r="U232" s="359"/>
      <c r="V232" s="359"/>
      <c r="W232" s="359"/>
      <c r="X232" s="359"/>
      <c r="Y232" s="359"/>
      <c r="Z232" s="359"/>
    </row>
    <row r="233" spans="1:26" x14ac:dyDescent="0.2">
      <c r="A233" s="354"/>
      <c r="B233" s="359"/>
      <c r="C233" s="359"/>
      <c r="D233" s="359"/>
      <c r="E233" s="359"/>
      <c r="F233" s="359"/>
      <c r="G233" s="359"/>
      <c r="H233" s="359"/>
      <c r="I233" s="359"/>
      <c r="J233" s="359"/>
      <c r="K233" s="359"/>
      <c r="L233" s="359"/>
      <c r="M233" s="359"/>
      <c r="N233" s="359"/>
      <c r="O233" s="359"/>
      <c r="P233" s="359"/>
      <c r="Q233" s="359"/>
      <c r="R233" s="359"/>
      <c r="S233" s="359"/>
      <c r="T233" s="359"/>
      <c r="U233" s="359"/>
      <c r="V233" s="359"/>
      <c r="W233" s="359"/>
      <c r="X233" s="359"/>
      <c r="Y233" s="359"/>
      <c r="Z233" s="359"/>
    </row>
    <row r="234" spans="1:26" x14ac:dyDescent="0.2">
      <c r="A234" s="354"/>
      <c r="B234" s="359"/>
      <c r="C234" s="359"/>
      <c r="D234" s="359"/>
      <c r="E234" s="359"/>
      <c r="F234" s="359"/>
      <c r="G234" s="359"/>
      <c r="H234" s="359"/>
      <c r="I234" s="359"/>
      <c r="J234" s="359"/>
      <c r="K234" s="359"/>
      <c r="L234" s="359"/>
      <c r="M234" s="359"/>
      <c r="N234" s="359"/>
      <c r="O234" s="359"/>
      <c r="P234" s="359"/>
      <c r="Q234" s="359"/>
      <c r="R234" s="359"/>
      <c r="S234" s="359"/>
      <c r="T234" s="359"/>
      <c r="U234" s="359"/>
      <c r="V234" s="359"/>
      <c r="W234" s="359"/>
      <c r="X234" s="359"/>
      <c r="Y234" s="359"/>
      <c r="Z234" s="359"/>
    </row>
    <row r="235" spans="1:26" x14ac:dyDescent="0.2">
      <c r="A235" s="354"/>
      <c r="B235" s="359"/>
      <c r="C235" s="359"/>
      <c r="D235" s="359"/>
      <c r="E235" s="359"/>
      <c r="F235" s="359"/>
      <c r="G235" s="359"/>
      <c r="H235" s="359"/>
      <c r="I235" s="359"/>
      <c r="J235" s="359"/>
      <c r="K235" s="359"/>
      <c r="L235" s="359"/>
      <c r="M235" s="359"/>
      <c r="N235" s="359"/>
      <c r="O235" s="359"/>
      <c r="P235" s="359"/>
      <c r="Q235" s="359"/>
      <c r="R235" s="359"/>
      <c r="S235" s="359"/>
      <c r="T235" s="359"/>
      <c r="U235" s="359"/>
      <c r="V235" s="359"/>
      <c r="W235" s="359"/>
      <c r="X235" s="359"/>
      <c r="Y235" s="359"/>
      <c r="Z235" s="359"/>
    </row>
    <row r="236" spans="1:26" x14ac:dyDescent="0.2">
      <c r="A236" s="354"/>
      <c r="B236" s="359"/>
      <c r="C236" s="359"/>
      <c r="D236" s="359"/>
      <c r="E236" s="359"/>
      <c r="F236" s="359"/>
      <c r="G236" s="359"/>
      <c r="H236" s="359"/>
      <c r="I236" s="359"/>
      <c r="J236" s="359"/>
      <c r="K236" s="359"/>
      <c r="L236" s="359"/>
      <c r="M236" s="359"/>
      <c r="N236" s="359"/>
      <c r="O236" s="359"/>
      <c r="P236" s="359"/>
      <c r="Q236" s="359"/>
      <c r="R236" s="359"/>
      <c r="S236" s="359"/>
      <c r="T236" s="359"/>
      <c r="U236" s="359"/>
      <c r="V236" s="359"/>
      <c r="W236" s="359"/>
      <c r="X236" s="359"/>
      <c r="Y236" s="359"/>
      <c r="Z236" s="359"/>
    </row>
    <row r="237" spans="1:26" x14ac:dyDescent="0.2">
      <c r="A237" s="354"/>
      <c r="B237" s="359"/>
      <c r="C237" s="359"/>
      <c r="D237" s="359"/>
      <c r="E237" s="359"/>
      <c r="F237" s="359"/>
      <c r="G237" s="359"/>
      <c r="H237" s="359"/>
      <c r="I237" s="359"/>
      <c r="J237" s="359"/>
      <c r="K237" s="359"/>
      <c r="L237" s="359"/>
      <c r="M237" s="359"/>
      <c r="N237" s="359"/>
      <c r="O237" s="359"/>
      <c r="P237" s="359"/>
      <c r="Q237" s="359"/>
      <c r="R237" s="359"/>
      <c r="S237" s="359"/>
      <c r="T237" s="359"/>
      <c r="U237" s="359"/>
      <c r="V237" s="359"/>
      <c r="W237" s="359"/>
      <c r="X237" s="359"/>
      <c r="Y237" s="359"/>
      <c r="Z237" s="359"/>
    </row>
    <row r="238" spans="1:26" x14ac:dyDescent="0.2">
      <c r="A238" s="354"/>
      <c r="B238" s="359"/>
      <c r="C238" s="359"/>
      <c r="D238" s="359"/>
      <c r="E238" s="359"/>
      <c r="F238" s="359"/>
      <c r="G238" s="359"/>
      <c r="H238" s="359"/>
      <c r="I238" s="359"/>
      <c r="J238" s="359"/>
      <c r="K238" s="359"/>
      <c r="L238" s="359"/>
      <c r="M238" s="359"/>
      <c r="N238" s="359"/>
      <c r="O238" s="359"/>
      <c r="P238" s="359"/>
      <c r="Q238" s="359"/>
      <c r="R238" s="359"/>
      <c r="S238" s="359"/>
      <c r="T238" s="359"/>
      <c r="U238" s="359"/>
      <c r="V238" s="359"/>
      <c r="W238" s="359"/>
      <c r="X238" s="359"/>
      <c r="Y238" s="359"/>
      <c r="Z238" s="359"/>
    </row>
    <row r="239" spans="1:26" x14ac:dyDescent="0.2">
      <c r="A239" s="354"/>
      <c r="B239" s="359"/>
      <c r="C239" s="359"/>
      <c r="D239" s="359"/>
      <c r="E239" s="359"/>
      <c r="F239" s="359"/>
      <c r="G239" s="359"/>
      <c r="H239" s="359"/>
      <c r="I239" s="359"/>
      <c r="J239" s="359"/>
      <c r="K239" s="359"/>
      <c r="L239" s="359"/>
      <c r="M239" s="359"/>
      <c r="N239" s="359"/>
      <c r="O239" s="359"/>
      <c r="P239" s="359"/>
      <c r="Q239" s="359"/>
      <c r="R239" s="359"/>
      <c r="S239" s="359"/>
      <c r="T239" s="359"/>
      <c r="U239" s="359"/>
      <c r="V239" s="359"/>
      <c r="W239" s="359"/>
      <c r="X239" s="359"/>
      <c r="Y239" s="359"/>
      <c r="Z239" s="359"/>
    </row>
    <row r="240" spans="1:26" x14ac:dyDescent="0.2">
      <c r="A240" s="354"/>
      <c r="B240" s="359"/>
      <c r="C240" s="359"/>
      <c r="D240" s="359"/>
      <c r="E240" s="359"/>
      <c r="F240" s="359"/>
      <c r="G240" s="359"/>
      <c r="H240" s="359"/>
      <c r="I240" s="359"/>
      <c r="J240" s="359"/>
      <c r="K240" s="359"/>
      <c r="L240" s="359"/>
      <c r="M240" s="359"/>
      <c r="N240" s="359"/>
      <c r="O240" s="359"/>
      <c r="P240" s="359"/>
      <c r="Q240" s="359"/>
      <c r="R240" s="359"/>
      <c r="S240" s="359"/>
      <c r="T240" s="359"/>
      <c r="U240" s="359"/>
      <c r="V240" s="359"/>
      <c r="W240" s="359"/>
      <c r="X240" s="359"/>
      <c r="Y240" s="359"/>
      <c r="Z240" s="359"/>
    </row>
    <row r="241" spans="1:26" x14ac:dyDescent="0.2">
      <c r="A241" s="354"/>
      <c r="B241" s="359"/>
      <c r="C241" s="359"/>
      <c r="D241" s="359"/>
      <c r="E241" s="359"/>
      <c r="F241" s="359"/>
      <c r="G241" s="359"/>
      <c r="H241" s="359"/>
      <c r="I241" s="359"/>
      <c r="J241" s="359"/>
      <c r="K241" s="359"/>
      <c r="L241" s="359"/>
      <c r="M241" s="359"/>
      <c r="N241" s="359"/>
      <c r="O241" s="359"/>
      <c r="P241" s="359"/>
      <c r="Q241" s="359"/>
      <c r="R241" s="359"/>
      <c r="S241" s="359"/>
      <c r="T241" s="359"/>
      <c r="U241" s="359"/>
      <c r="V241" s="359"/>
      <c r="W241" s="359"/>
      <c r="X241" s="359"/>
      <c r="Y241" s="359"/>
      <c r="Z241" s="359"/>
    </row>
    <row r="242" spans="1:26" x14ac:dyDescent="0.2">
      <c r="A242" s="354"/>
      <c r="B242" s="359"/>
      <c r="C242" s="359"/>
      <c r="D242" s="359"/>
      <c r="E242" s="359"/>
      <c r="F242" s="359"/>
      <c r="G242" s="359"/>
      <c r="H242" s="359"/>
      <c r="I242" s="359"/>
      <c r="J242" s="359"/>
      <c r="K242" s="359"/>
      <c r="L242" s="359"/>
      <c r="M242" s="359"/>
      <c r="N242" s="359"/>
      <c r="O242" s="359"/>
      <c r="P242" s="359"/>
      <c r="Q242" s="359"/>
      <c r="R242" s="359"/>
      <c r="S242" s="359"/>
      <c r="T242" s="359"/>
      <c r="U242" s="359"/>
      <c r="V242" s="359"/>
      <c r="W242" s="359"/>
      <c r="X242" s="359"/>
      <c r="Y242" s="359"/>
      <c r="Z242" s="359"/>
    </row>
    <row r="243" spans="1:26" x14ac:dyDescent="0.2">
      <c r="A243" s="354"/>
      <c r="B243" s="359"/>
      <c r="C243" s="359"/>
      <c r="D243" s="359"/>
      <c r="E243" s="359"/>
      <c r="F243" s="359"/>
      <c r="G243" s="359"/>
      <c r="H243" s="359"/>
      <c r="I243" s="359"/>
      <c r="J243" s="359"/>
      <c r="K243" s="359"/>
      <c r="L243" s="359"/>
      <c r="M243" s="359"/>
      <c r="N243" s="359"/>
      <c r="O243" s="359"/>
      <c r="P243" s="359"/>
      <c r="Q243" s="359"/>
      <c r="R243" s="359"/>
      <c r="S243" s="359"/>
      <c r="T243" s="359"/>
      <c r="U243" s="359"/>
      <c r="V243" s="359"/>
      <c r="W243" s="359"/>
      <c r="X243" s="359"/>
      <c r="Y243" s="359"/>
      <c r="Z243" s="359"/>
    </row>
    <row r="244" spans="1:26" x14ac:dyDescent="0.2">
      <c r="A244" s="354"/>
      <c r="B244" s="359"/>
      <c r="C244" s="359"/>
      <c r="D244" s="359"/>
      <c r="E244" s="359"/>
      <c r="F244" s="359"/>
      <c r="G244" s="359"/>
      <c r="H244" s="359"/>
      <c r="I244" s="359"/>
      <c r="J244" s="359"/>
      <c r="K244" s="359"/>
      <c r="L244" s="359"/>
      <c r="M244" s="359"/>
      <c r="N244" s="359"/>
      <c r="O244" s="359"/>
      <c r="P244" s="359"/>
      <c r="Q244" s="359"/>
      <c r="R244" s="359"/>
      <c r="S244" s="359"/>
      <c r="T244" s="359"/>
      <c r="U244" s="359"/>
      <c r="V244" s="359"/>
      <c r="W244" s="359"/>
      <c r="X244" s="359"/>
      <c r="Y244" s="359"/>
      <c r="Z244" s="359"/>
    </row>
    <row r="245" spans="1:26" x14ac:dyDescent="0.2">
      <c r="A245" s="354"/>
      <c r="B245" s="359"/>
      <c r="C245" s="359"/>
      <c r="D245" s="359"/>
      <c r="E245" s="359"/>
      <c r="F245" s="359"/>
      <c r="G245" s="359"/>
      <c r="H245" s="359"/>
      <c r="I245" s="359"/>
      <c r="J245" s="359"/>
      <c r="K245" s="359"/>
      <c r="L245" s="359"/>
      <c r="M245" s="359"/>
      <c r="N245" s="359"/>
      <c r="O245" s="359"/>
      <c r="P245" s="359"/>
      <c r="Q245" s="359"/>
      <c r="R245" s="359"/>
      <c r="S245" s="359"/>
      <c r="T245" s="359"/>
      <c r="U245" s="359"/>
      <c r="V245" s="359"/>
      <c r="W245" s="359"/>
      <c r="X245" s="359"/>
      <c r="Y245" s="359"/>
      <c r="Z245" s="359"/>
    </row>
    <row r="246" spans="1:26" x14ac:dyDescent="0.2">
      <c r="A246" s="354"/>
      <c r="B246" s="359"/>
      <c r="C246" s="359"/>
      <c r="D246" s="359"/>
      <c r="E246" s="359"/>
      <c r="F246" s="359"/>
      <c r="G246" s="359"/>
      <c r="H246" s="359"/>
      <c r="I246" s="359"/>
      <c r="J246" s="359"/>
      <c r="K246" s="359"/>
      <c r="L246" s="359"/>
      <c r="M246" s="359"/>
      <c r="N246" s="359"/>
      <c r="O246" s="359"/>
      <c r="P246" s="359"/>
      <c r="Q246" s="359"/>
      <c r="R246" s="359"/>
      <c r="S246" s="359"/>
      <c r="T246" s="359"/>
      <c r="U246" s="359"/>
      <c r="V246" s="359"/>
      <c r="W246" s="359"/>
      <c r="X246" s="359"/>
      <c r="Y246" s="359"/>
      <c r="Z246" s="359"/>
    </row>
    <row r="247" spans="1:26" x14ac:dyDescent="0.2">
      <c r="A247" s="354"/>
      <c r="B247" s="359"/>
      <c r="C247" s="359"/>
      <c r="D247" s="359"/>
      <c r="E247" s="359"/>
      <c r="F247" s="359"/>
      <c r="G247" s="359"/>
      <c r="H247" s="359"/>
      <c r="I247" s="359"/>
      <c r="J247" s="359"/>
      <c r="K247" s="359"/>
      <c r="L247" s="359"/>
      <c r="M247" s="359"/>
      <c r="N247" s="359"/>
      <c r="O247" s="359"/>
      <c r="P247" s="359"/>
      <c r="Q247" s="359"/>
      <c r="R247" s="359"/>
      <c r="S247" s="359"/>
      <c r="T247" s="359"/>
      <c r="U247" s="359"/>
      <c r="V247" s="359"/>
      <c r="W247" s="359"/>
      <c r="X247" s="359"/>
      <c r="Y247" s="359"/>
      <c r="Z247" s="359"/>
    </row>
    <row r="248" spans="1:26" x14ac:dyDescent="0.2">
      <c r="A248" s="354"/>
      <c r="B248" s="359"/>
      <c r="C248" s="359"/>
      <c r="D248" s="359"/>
      <c r="E248" s="359"/>
      <c r="F248" s="359"/>
      <c r="G248" s="359"/>
      <c r="H248" s="359"/>
      <c r="I248" s="359"/>
      <c r="J248" s="359"/>
      <c r="K248" s="359"/>
      <c r="L248" s="359"/>
      <c r="M248" s="359"/>
      <c r="N248" s="359"/>
      <c r="O248" s="359"/>
      <c r="P248" s="359"/>
      <c r="Q248" s="359"/>
      <c r="R248" s="359"/>
      <c r="S248" s="359"/>
      <c r="T248" s="359"/>
      <c r="U248" s="359"/>
      <c r="V248" s="359"/>
      <c r="W248" s="359"/>
      <c r="X248" s="359"/>
      <c r="Y248" s="359"/>
      <c r="Z248" s="359"/>
    </row>
    <row r="249" spans="1:26" x14ac:dyDescent="0.2">
      <c r="A249" s="354"/>
      <c r="B249" s="359"/>
      <c r="C249" s="359"/>
      <c r="D249" s="359"/>
      <c r="E249" s="359"/>
      <c r="F249" s="359"/>
      <c r="G249" s="359"/>
      <c r="H249" s="359"/>
      <c r="I249" s="359"/>
      <c r="J249" s="359"/>
      <c r="K249" s="359"/>
      <c r="L249" s="359"/>
      <c r="M249" s="359"/>
      <c r="N249" s="359"/>
      <c r="O249" s="359"/>
      <c r="P249" s="359"/>
      <c r="Q249" s="359"/>
      <c r="R249" s="359"/>
      <c r="S249" s="359"/>
      <c r="T249" s="359"/>
      <c r="U249" s="359"/>
      <c r="V249" s="359"/>
      <c r="W249" s="359"/>
      <c r="X249" s="359"/>
      <c r="Y249" s="359"/>
      <c r="Z249" s="359"/>
    </row>
    <row r="250" spans="1:26" x14ac:dyDescent="0.2">
      <c r="A250" s="354"/>
      <c r="B250" s="359"/>
      <c r="C250" s="359"/>
      <c r="D250" s="359"/>
      <c r="E250" s="359"/>
      <c r="F250" s="359"/>
      <c r="G250" s="359"/>
      <c r="H250" s="359"/>
      <c r="I250" s="359"/>
      <c r="J250" s="359"/>
      <c r="K250" s="359"/>
      <c r="L250" s="359"/>
      <c r="M250" s="359"/>
      <c r="N250" s="359"/>
      <c r="O250" s="359"/>
      <c r="P250" s="359"/>
      <c r="Q250" s="359"/>
      <c r="R250" s="359"/>
      <c r="S250" s="359"/>
      <c r="T250" s="359"/>
      <c r="U250" s="359"/>
      <c r="V250" s="359"/>
      <c r="W250" s="359"/>
      <c r="X250" s="359"/>
      <c r="Y250" s="359"/>
      <c r="Z250" s="359"/>
    </row>
    <row r="251" spans="1:26" x14ac:dyDescent="0.2">
      <c r="A251" s="354"/>
      <c r="B251" s="359"/>
      <c r="C251" s="359"/>
      <c r="D251" s="359"/>
      <c r="E251" s="359"/>
      <c r="F251" s="359"/>
      <c r="G251" s="359"/>
      <c r="H251" s="359"/>
      <c r="I251" s="359"/>
      <c r="J251" s="359"/>
      <c r="K251" s="359"/>
      <c r="L251" s="359"/>
      <c r="M251" s="359"/>
      <c r="N251" s="359"/>
      <c r="O251" s="359"/>
      <c r="P251" s="359"/>
      <c r="Q251" s="359"/>
      <c r="R251" s="359"/>
      <c r="S251" s="359"/>
      <c r="T251" s="359"/>
      <c r="U251" s="359"/>
      <c r="V251" s="359"/>
      <c r="W251" s="359"/>
      <c r="X251" s="359"/>
      <c r="Y251" s="359"/>
      <c r="Z251" s="359"/>
    </row>
    <row r="252" spans="1:26" x14ac:dyDescent="0.2">
      <c r="A252" s="354"/>
      <c r="B252" s="359"/>
      <c r="C252" s="359"/>
      <c r="D252" s="359"/>
      <c r="E252" s="359"/>
      <c r="F252" s="359"/>
      <c r="G252" s="359"/>
      <c r="H252" s="359"/>
      <c r="I252" s="359"/>
      <c r="J252" s="359"/>
      <c r="K252" s="359"/>
      <c r="L252" s="359"/>
      <c r="M252" s="359"/>
      <c r="N252" s="359"/>
      <c r="O252" s="359"/>
      <c r="P252" s="359"/>
      <c r="Q252" s="359"/>
      <c r="R252" s="359"/>
      <c r="S252" s="359"/>
      <c r="T252" s="359"/>
      <c r="U252" s="359"/>
      <c r="V252" s="359"/>
      <c r="W252" s="359"/>
      <c r="X252" s="359"/>
      <c r="Y252" s="359"/>
      <c r="Z252" s="359"/>
    </row>
    <row r="253" spans="1:26" x14ac:dyDescent="0.2">
      <c r="A253" s="354"/>
      <c r="B253" s="359"/>
      <c r="C253" s="359"/>
      <c r="D253" s="359"/>
      <c r="E253" s="359"/>
      <c r="F253" s="359"/>
      <c r="G253" s="359"/>
      <c r="H253" s="359"/>
      <c r="I253" s="359"/>
      <c r="J253" s="359"/>
      <c r="K253" s="359"/>
      <c r="L253" s="359"/>
      <c r="M253" s="359"/>
      <c r="N253" s="359"/>
      <c r="O253" s="359"/>
      <c r="P253" s="359"/>
      <c r="Q253" s="359"/>
      <c r="R253" s="359"/>
      <c r="S253" s="359"/>
      <c r="T253" s="359"/>
      <c r="U253" s="359"/>
      <c r="V253" s="359"/>
      <c r="W253" s="359"/>
      <c r="X253" s="359"/>
      <c r="Y253" s="359"/>
      <c r="Z253" s="359"/>
    </row>
    <row r="254" spans="1:26" x14ac:dyDescent="0.2">
      <c r="A254" s="354"/>
      <c r="B254" s="359"/>
      <c r="C254" s="359"/>
      <c r="D254" s="359"/>
      <c r="E254" s="359"/>
      <c r="F254" s="359"/>
      <c r="G254" s="359"/>
      <c r="H254" s="359"/>
      <c r="I254" s="359"/>
      <c r="J254" s="359"/>
      <c r="K254" s="359"/>
      <c r="L254" s="359"/>
      <c r="M254" s="359"/>
      <c r="N254" s="359"/>
      <c r="O254" s="359"/>
      <c r="P254" s="359"/>
      <c r="Q254" s="359"/>
      <c r="R254" s="359"/>
      <c r="S254" s="359"/>
      <c r="T254" s="359"/>
      <c r="U254" s="359"/>
      <c r="V254" s="359"/>
      <c r="W254" s="359"/>
      <c r="X254" s="359"/>
      <c r="Y254" s="359"/>
      <c r="Z254" s="359"/>
    </row>
    <row r="255" spans="1:26" x14ac:dyDescent="0.2">
      <c r="A255" s="354"/>
      <c r="B255" s="359"/>
      <c r="C255" s="359"/>
      <c r="D255" s="359"/>
      <c r="E255" s="359"/>
      <c r="F255" s="359"/>
      <c r="G255" s="359"/>
      <c r="H255" s="359"/>
      <c r="I255" s="359"/>
      <c r="J255" s="359"/>
      <c r="K255" s="359"/>
      <c r="L255" s="359"/>
      <c r="M255" s="359"/>
      <c r="N255" s="359"/>
      <c r="O255" s="359"/>
      <c r="P255" s="359"/>
      <c r="Q255" s="359"/>
      <c r="R255" s="359"/>
      <c r="S255" s="359"/>
      <c r="T255" s="359"/>
      <c r="U255" s="359"/>
      <c r="V255" s="359"/>
      <c r="W255" s="359"/>
      <c r="X255" s="359"/>
      <c r="Y255" s="359"/>
      <c r="Z255" s="359"/>
    </row>
    <row r="256" spans="1:26" x14ac:dyDescent="0.2">
      <c r="A256" s="354"/>
      <c r="B256" s="359"/>
      <c r="C256" s="359"/>
      <c r="D256" s="359"/>
      <c r="E256" s="359"/>
      <c r="F256" s="359"/>
      <c r="G256" s="359"/>
      <c r="H256" s="359"/>
      <c r="I256" s="359"/>
      <c r="J256" s="359"/>
      <c r="K256" s="359"/>
      <c r="L256" s="359"/>
      <c r="M256" s="359"/>
      <c r="N256" s="359"/>
      <c r="O256" s="359"/>
      <c r="P256" s="359"/>
      <c r="Q256" s="359"/>
      <c r="R256" s="359"/>
      <c r="S256" s="359"/>
      <c r="T256" s="359"/>
      <c r="U256" s="359"/>
      <c r="V256" s="359"/>
      <c r="W256" s="359"/>
      <c r="X256" s="359"/>
      <c r="Y256" s="359"/>
      <c r="Z256" s="359"/>
    </row>
    <row r="257" spans="1:26" x14ac:dyDescent="0.2">
      <c r="A257" s="354"/>
      <c r="B257" s="359"/>
      <c r="C257" s="359"/>
      <c r="D257" s="359"/>
      <c r="E257" s="359"/>
      <c r="F257" s="359"/>
      <c r="G257" s="359"/>
      <c r="H257" s="359"/>
      <c r="I257" s="359"/>
      <c r="J257" s="359"/>
      <c r="K257" s="359"/>
      <c r="L257" s="359"/>
      <c r="M257" s="359"/>
      <c r="N257" s="359"/>
      <c r="O257" s="359"/>
      <c r="P257" s="359"/>
      <c r="Q257" s="359"/>
      <c r="R257" s="359"/>
      <c r="S257" s="359"/>
      <c r="T257" s="359"/>
      <c r="U257" s="359"/>
      <c r="V257" s="359"/>
      <c r="W257" s="359"/>
      <c r="X257" s="359"/>
      <c r="Y257" s="359"/>
      <c r="Z257" s="359"/>
    </row>
    <row r="258" spans="1:26" x14ac:dyDescent="0.2">
      <c r="A258" s="354"/>
      <c r="B258" s="359"/>
      <c r="C258" s="359"/>
      <c r="D258" s="359"/>
      <c r="E258" s="359"/>
      <c r="F258" s="359"/>
      <c r="G258" s="359"/>
      <c r="H258" s="359"/>
      <c r="I258" s="359"/>
      <c r="J258" s="359"/>
      <c r="K258" s="359"/>
      <c r="L258" s="359"/>
      <c r="M258" s="359"/>
      <c r="N258" s="359"/>
      <c r="O258" s="359"/>
      <c r="P258" s="359"/>
      <c r="Q258" s="359"/>
      <c r="R258" s="359"/>
      <c r="S258" s="359"/>
      <c r="T258" s="359"/>
      <c r="U258" s="359"/>
      <c r="V258" s="359"/>
      <c r="W258" s="359"/>
      <c r="X258" s="359"/>
      <c r="Y258" s="359"/>
      <c r="Z258" s="359"/>
    </row>
    <row r="259" spans="1:26" x14ac:dyDescent="0.2">
      <c r="A259" s="354"/>
      <c r="B259" s="359"/>
      <c r="C259" s="359"/>
      <c r="D259" s="359"/>
      <c r="E259" s="359"/>
      <c r="F259" s="359"/>
      <c r="G259" s="359"/>
      <c r="H259" s="359"/>
      <c r="I259" s="359"/>
      <c r="J259" s="359"/>
      <c r="K259" s="359"/>
      <c r="L259" s="359"/>
      <c r="M259" s="359"/>
      <c r="N259" s="359"/>
      <c r="O259" s="359"/>
      <c r="P259" s="359"/>
      <c r="Q259" s="359"/>
      <c r="R259" s="359"/>
      <c r="S259" s="359"/>
      <c r="T259" s="359"/>
      <c r="U259" s="359"/>
      <c r="V259" s="359"/>
      <c r="W259" s="359"/>
      <c r="X259" s="359"/>
      <c r="Y259" s="359"/>
      <c r="Z259" s="359"/>
    </row>
    <row r="260" spans="1:26" x14ac:dyDescent="0.2">
      <c r="A260" s="354"/>
      <c r="B260" s="359"/>
      <c r="C260" s="359"/>
      <c r="D260" s="359"/>
      <c r="E260" s="359"/>
      <c r="F260" s="359"/>
      <c r="G260" s="359"/>
      <c r="H260" s="359"/>
      <c r="I260" s="359"/>
      <c r="J260" s="359"/>
      <c r="K260" s="359"/>
      <c r="L260" s="359"/>
      <c r="M260" s="359"/>
      <c r="N260" s="359"/>
      <c r="O260" s="359"/>
      <c r="P260" s="359"/>
      <c r="Q260" s="359"/>
      <c r="R260" s="359"/>
      <c r="S260" s="359"/>
      <c r="T260" s="359"/>
      <c r="U260" s="359"/>
      <c r="V260" s="359"/>
      <c r="W260" s="359"/>
      <c r="X260" s="359"/>
      <c r="Y260" s="359"/>
      <c r="Z260" s="359"/>
    </row>
    <row r="261" spans="1:26" x14ac:dyDescent="0.2">
      <c r="A261" s="354"/>
      <c r="B261" s="359"/>
      <c r="C261" s="359"/>
      <c r="D261" s="359"/>
      <c r="E261" s="359"/>
      <c r="F261" s="359"/>
      <c r="G261" s="359"/>
      <c r="H261" s="359"/>
      <c r="I261" s="359"/>
      <c r="J261" s="359"/>
      <c r="K261" s="359"/>
      <c r="L261" s="359"/>
      <c r="M261" s="359"/>
      <c r="N261" s="359"/>
      <c r="O261" s="359"/>
      <c r="P261" s="359"/>
      <c r="Q261" s="359"/>
      <c r="R261" s="359"/>
      <c r="S261" s="359"/>
      <c r="T261" s="359"/>
      <c r="U261" s="359"/>
      <c r="V261" s="359"/>
      <c r="W261" s="359"/>
      <c r="X261" s="359"/>
      <c r="Y261" s="359"/>
      <c r="Z261" s="359"/>
    </row>
    <row r="262" spans="1:26" x14ac:dyDescent="0.2">
      <c r="A262" s="354"/>
      <c r="B262" s="359"/>
      <c r="C262" s="359"/>
      <c r="D262" s="359"/>
      <c r="E262" s="359"/>
      <c r="F262" s="359"/>
      <c r="G262" s="359"/>
      <c r="H262" s="359"/>
      <c r="I262" s="359"/>
      <c r="J262" s="359"/>
      <c r="K262" s="359"/>
      <c r="L262" s="359"/>
      <c r="M262" s="359"/>
      <c r="N262" s="359"/>
      <c r="O262" s="359"/>
      <c r="P262" s="359"/>
      <c r="Q262" s="359"/>
      <c r="R262" s="359"/>
      <c r="S262" s="359"/>
      <c r="T262" s="359"/>
      <c r="U262" s="359"/>
      <c r="V262" s="359"/>
      <c r="W262" s="359"/>
      <c r="X262" s="359"/>
      <c r="Y262" s="359"/>
      <c r="Z262" s="359"/>
    </row>
    <row r="263" spans="1:26" x14ac:dyDescent="0.2">
      <c r="A263" s="354"/>
      <c r="B263" s="359"/>
      <c r="C263" s="359"/>
      <c r="D263" s="359"/>
      <c r="E263" s="359"/>
      <c r="F263" s="359"/>
      <c r="G263" s="359"/>
      <c r="H263" s="359"/>
      <c r="I263" s="359"/>
      <c r="J263" s="359"/>
      <c r="K263" s="359"/>
      <c r="L263" s="359"/>
      <c r="M263" s="359"/>
      <c r="N263" s="359"/>
      <c r="O263" s="359"/>
      <c r="P263" s="359"/>
      <c r="Q263" s="359"/>
      <c r="R263" s="359"/>
      <c r="S263" s="359"/>
      <c r="T263" s="359"/>
      <c r="U263" s="359"/>
      <c r="V263" s="359"/>
      <c r="W263" s="359"/>
      <c r="X263" s="359"/>
      <c r="Y263" s="359"/>
      <c r="Z263" s="359"/>
    </row>
    <row r="264" spans="1:26" x14ac:dyDescent="0.2">
      <c r="A264" s="354"/>
      <c r="B264" s="359"/>
      <c r="C264" s="359"/>
      <c r="D264" s="359"/>
      <c r="E264" s="359"/>
      <c r="F264" s="359"/>
      <c r="G264" s="359"/>
      <c r="H264" s="359"/>
      <c r="I264" s="359"/>
      <c r="J264" s="359"/>
      <c r="K264" s="359"/>
      <c r="L264" s="359"/>
      <c r="M264" s="359"/>
      <c r="N264" s="359"/>
      <c r="O264" s="359"/>
      <c r="P264" s="359"/>
      <c r="Q264" s="359"/>
      <c r="R264" s="359"/>
      <c r="S264" s="359"/>
      <c r="T264" s="359"/>
      <c r="U264" s="359"/>
      <c r="V264" s="359"/>
      <c r="W264" s="359"/>
      <c r="X264" s="359"/>
      <c r="Y264" s="359"/>
      <c r="Z264" s="359"/>
    </row>
    <row r="265" spans="1:26" x14ac:dyDescent="0.2">
      <c r="A265" s="354"/>
      <c r="B265" s="359"/>
      <c r="C265" s="359"/>
      <c r="D265" s="359"/>
      <c r="E265" s="359"/>
      <c r="F265" s="359"/>
      <c r="G265" s="359"/>
      <c r="H265" s="359"/>
      <c r="I265" s="359"/>
      <c r="J265" s="359"/>
      <c r="K265" s="359"/>
      <c r="L265" s="359"/>
      <c r="M265" s="359"/>
      <c r="N265" s="359"/>
      <c r="O265" s="359"/>
      <c r="P265" s="359"/>
      <c r="Q265" s="359"/>
      <c r="R265" s="359"/>
      <c r="S265" s="359"/>
      <c r="T265" s="359"/>
      <c r="U265" s="359"/>
      <c r="V265" s="359"/>
      <c r="W265" s="359"/>
      <c r="X265" s="359"/>
      <c r="Y265" s="359"/>
      <c r="Z265" s="359"/>
    </row>
    <row r="266" spans="1:26" x14ac:dyDescent="0.2">
      <c r="A266" s="354"/>
      <c r="B266" s="359"/>
      <c r="C266" s="359"/>
      <c r="D266" s="359"/>
      <c r="E266" s="359"/>
      <c r="F266" s="359"/>
      <c r="G266" s="359"/>
      <c r="H266" s="359"/>
      <c r="I266" s="359"/>
      <c r="J266" s="359"/>
      <c r="K266" s="359"/>
      <c r="L266" s="359"/>
      <c r="M266" s="359"/>
      <c r="N266" s="359"/>
      <c r="O266" s="359"/>
      <c r="P266" s="359"/>
      <c r="Q266" s="359"/>
      <c r="R266" s="359"/>
      <c r="S266" s="359"/>
      <c r="T266" s="359"/>
      <c r="U266" s="359"/>
      <c r="V266" s="359"/>
      <c r="W266" s="359"/>
      <c r="X266" s="359"/>
      <c r="Y266" s="359"/>
      <c r="Z266" s="359"/>
    </row>
    <row r="267" spans="1:26" x14ac:dyDescent="0.2">
      <c r="A267" s="354"/>
      <c r="B267" s="359"/>
      <c r="C267" s="359"/>
      <c r="D267" s="359"/>
      <c r="E267" s="359"/>
      <c r="F267" s="359"/>
      <c r="G267" s="359"/>
      <c r="H267" s="359"/>
      <c r="I267" s="359"/>
      <c r="J267" s="359"/>
      <c r="K267" s="359"/>
      <c r="L267" s="359"/>
      <c r="M267" s="359"/>
      <c r="N267" s="359"/>
      <c r="O267" s="359"/>
      <c r="P267" s="359"/>
      <c r="Q267" s="359"/>
      <c r="R267" s="359"/>
      <c r="S267" s="359"/>
      <c r="T267" s="359"/>
      <c r="U267" s="359"/>
      <c r="V267" s="359"/>
      <c r="W267" s="359"/>
      <c r="X267" s="359"/>
      <c r="Y267" s="359"/>
      <c r="Z267" s="359"/>
    </row>
    <row r="268" spans="1:26" x14ac:dyDescent="0.2">
      <c r="A268" s="354"/>
      <c r="B268" s="359"/>
      <c r="C268" s="359"/>
      <c r="D268" s="359"/>
      <c r="E268" s="359"/>
      <c r="F268" s="359"/>
      <c r="G268" s="359"/>
      <c r="H268" s="359"/>
      <c r="I268" s="359"/>
      <c r="J268" s="359"/>
      <c r="K268" s="359"/>
      <c r="L268" s="359"/>
      <c r="M268" s="359"/>
      <c r="N268" s="359"/>
      <c r="O268" s="359"/>
      <c r="P268" s="359"/>
      <c r="Q268" s="359"/>
      <c r="R268" s="359"/>
      <c r="S268" s="359"/>
      <c r="T268" s="359"/>
      <c r="U268" s="359"/>
      <c r="V268" s="359"/>
      <c r="W268" s="359"/>
      <c r="X268" s="359"/>
      <c r="Y268" s="359"/>
      <c r="Z268" s="359"/>
    </row>
    <row r="269" spans="1:26" x14ac:dyDescent="0.2">
      <c r="A269" s="354"/>
      <c r="B269" s="359"/>
      <c r="C269" s="359"/>
      <c r="D269" s="359"/>
      <c r="E269" s="359"/>
      <c r="F269" s="359"/>
      <c r="G269" s="359"/>
      <c r="H269" s="359"/>
      <c r="I269" s="359"/>
      <c r="J269" s="359"/>
      <c r="K269" s="359"/>
      <c r="L269" s="359"/>
      <c r="M269" s="359"/>
      <c r="N269" s="359"/>
      <c r="O269" s="359"/>
      <c r="P269" s="359"/>
      <c r="Q269" s="359"/>
      <c r="R269" s="359"/>
      <c r="S269" s="359"/>
      <c r="T269" s="359"/>
      <c r="U269" s="359"/>
      <c r="V269" s="359"/>
      <c r="W269" s="359"/>
      <c r="X269" s="359"/>
      <c r="Y269" s="359"/>
      <c r="Z269" s="359"/>
    </row>
    <row r="270" spans="1:26" x14ac:dyDescent="0.2">
      <c r="A270" s="354"/>
      <c r="B270" s="359"/>
      <c r="C270" s="359"/>
      <c r="D270" s="359"/>
      <c r="E270" s="359"/>
      <c r="F270" s="359"/>
      <c r="G270" s="359"/>
      <c r="H270" s="359"/>
      <c r="I270" s="359"/>
      <c r="J270" s="359"/>
      <c r="K270" s="359"/>
      <c r="L270" s="359"/>
      <c r="M270" s="359"/>
      <c r="N270" s="359"/>
      <c r="O270" s="359"/>
      <c r="P270" s="359"/>
      <c r="Q270" s="359"/>
      <c r="R270" s="359"/>
      <c r="S270" s="359"/>
      <c r="T270" s="359"/>
      <c r="U270" s="359"/>
      <c r="V270" s="359"/>
      <c r="W270" s="359"/>
      <c r="X270" s="359"/>
      <c r="Y270" s="359"/>
      <c r="Z270" s="359"/>
    </row>
    <row r="271" spans="1:26" x14ac:dyDescent="0.2">
      <c r="A271" s="354"/>
      <c r="B271" s="359"/>
      <c r="C271" s="359"/>
      <c r="D271" s="359"/>
      <c r="E271" s="359"/>
      <c r="F271" s="359"/>
      <c r="G271" s="359"/>
      <c r="H271" s="359"/>
      <c r="I271" s="359"/>
      <c r="J271" s="359"/>
      <c r="K271" s="359"/>
      <c r="L271" s="359"/>
      <c r="M271" s="359"/>
      <c r="N271" s="359"/>
      <c r="O271" s="359"/>
      <c r="P271" s="359"/>
      <c r="Q271" s="359"/>
      <c r="R271" s="359"/>
      <c r="S271" s="359"/>
      <c r="T271" s="359"/>
      <c r="U271" s="359"/>
      <c r="V271" s="359"/>
      <c r="W271" s="359"/>
      <c r="X271" s="359"/>
      <c r="Y271" s="359"/>
      <c r="Z271" s="359"/>
    </row>
    <row r="272" spans="1:26" x14ac:dyDescent="0.2">
      <c r="A272" s="354"/>
      <c r="B272" s="359"/>
      <c r="C272" s="359"/>
      <c r="D272" s="359"/>
      <c r="E272" s="359"/>
      <c r="F272" s="359"/>
      <c r="G272" s="359"/>
      <c r="H272" s="359"/>
      <c r="I272" s="359"/>
      <c r="J272" s="359"/>
      <c r="K272" s="359"/>
      <c r="L272" s="359"/>
      <c r="M272" s="359"/>
      <c r="N272" s="359"/>
      <c r="O272" s="359"/>
      <c r="P272" s="359"/>
      <c r="Q272" s="359"/>
      <c r="R272" s="359"/>
      <c r="S272" s="359"/>
      <c r="T272" s="359"/>
      <c r="U272" s="359"/>
      <c r="V272" s="359"/>
      <c r="W272" s="359"/>
      <c r="X272" s="359"/>
      <c r="Y272" s="359"/>
      <c r="Z272" s="359"/>
    </row>
    <row r="273" spans="1:26" x14ac:dyDescent="0.2">
      <c r="A273" s="354"/>
      <c r="B273" s="359"/>
      <c r="C273" s="359"/>
      <c r="D273" s="359"/>
      <c r="E273" s="359"/>
      <c r="F273" s="359"/>
      <c r="G273" s="359"/>
      <c r="H273" s="359"/>
      <c r="I273" s="359"/>
      <c r="J273" s="359"/>
      <c r="K273" s="359"/>
      <c r="L273" s="359"/>
      <c r="M273" s="359"/>
      <c r="N273" s="359"/>
      <c r="O273" s="359"/>
      <c r="P273" s="359"/>
      <c r="Q273" s="359"/>
      <c r="R273" s="359"/>
      <c r="S273" s="359"/>
      <c r="T273" s="359"/>
      <c r="U273" s="359"/>
      <c r="V273" s="359"/>
      <c r="W273" s="359"/>
      <c r="X273" s="359"/>
      <c r="Y273" s="359"/>
      <c r="Z273" s="359"/>
    </row>
    <row r="274" spans="1:26" x14ac:dyDescent="0.2">
      <c r="A274" s="354"/>
      <c r="B274" s="359"/>
      <c r="C274" s="359"/>
      <c r="D274" s="359"/>
      <c r="E274" s="359"/>
      <c r="F274" s="359"/>
      <c r="G274" s="359"/>
      <c r="H274" s="359"/>
      <c r="I274" s="359"/>
      <c r="J274" s="359"/>
      <c r="K274" s="359"/>
      <c r="L274" s="359"/>
      <c r="M274" s="359"/>
      <c r="N274" s="359"/>
      <c r="O274" s="359"/>
      <c r="P274" s="359"/>
      <c r="Q274" s="359"/>
      <c r="R274" s="359"/>
      <c r="S274" s="359"/>
      <c r="T274" s="359"/>
      <c r="U274" s="359"/>
      <c r="V274" s="359"/>
      <c r="W274" s="359"/>
      <c r="X274" s="359"/>
      <c r="Y274" s="359"/>
      <c r="Z274" s="359"/>
    </row>
    <row r="275" spans="1:26" x14ac:dyDescent="0.2">
      <c r="A275" s="354"/>
      <c r="B275" s="359"/>
      <c r="C275" s="359"/>
      <c r="D275" s="359"/>
      <c r="E275" s="359"/>
      <c r="F275" s="359"/>
      <c r="G275" s="359"/>
      <c r="H275" s="359"/>
      <c r="I275" s="359"/>
      <c r="J275" s="359"/>
      <c r="K275" s="359"/>
      <c r="L275" s="359"/>
      <c r="M275" s="359"/>
      <c r="N275" s="359"/>
      <c r="O275" s="359"/>
      <c r="P275" s="359"/>
      <c r="Q275" s="359"/>
      <c r="R275" s="359"/>
      <c r="S275" s="359"/>
      <c r="T275" s="359"/>
      <c r="U275" s="359"/>
      <c r="V275" s="359"/>
      <c r="W275" s="359"/>
      <c r="X275" s="359"/>
      <c r="Y275" s="359"/>
      <c r="Z275" s="359"/>
    </row>
    <row r="276" spans="1:26" x14ac:dyDescent="0.2">
      <c r="A276" s="354"/>
      <c r="B276" s="359"/>
      <c r="C276" s="359"/>
      <c r="D276" s="359"/>
      <c r="E276" s="359"/>
      <c r="F276" s="359"/>
      <c r="G276" s="359"/>
      <c r="H276" s="359"/>
      <c r="I276" s="359"/>
      <c r="J276" s="359"/>
      <c r="K276" s="359"/>
      <c r="L276" s="359"/>
      <c r="M276" s="359"/>
      <c r="N276" s="359"/>
      <c r="O276" s="359"/>
      <c r="P276" s="359"/>
      <c r="Q276" s="359"/>
      <c r="R276" s="359"/>
      <c r="S276" s="359"/>
      <c r="T276" s="359"/>
      <c r="U276" s="359"/>
      <c r="V276" s="359"/>
      <c r="W276" s="359"/>
      <c r="X276" s="359"/>
      <c r="Y276" s="359"/>
      <c r="Z276" s="359"/>
    </row>
    <row r="277" spans="1:26" x14ac:dyDescent="0.2">
      <c r="A277" s="354"/>
      <c r="B277" s="359"/>
      <c r="C277" s="359"/>
      <c r="D277" s="359"/>
      <c r="E277" s="359"/>
      <c r="F277" s="359"/>
      <c r="G277" s="359"/>
      <c r="H277" s="359"/>
      <c r="I277" s="359"/>
      <c r="J277" s="359"/>
      <c r="K277" s="359"/>
      <c r="L277" s="359"/>
      <c r="M277" s="359"/>
      <c r="N277" s="359"/>
      <c r="O277" s="359"/>
      <c r="P277" s="359"/>
      <c r="Q277" s="359"/>
      <c r="R277" s="359"/>
      <c r="S277" s="359"/>
      <c r="T277" s="359"/>
      <c r="U277" s="359"/>
      <c r="V277" s="359"/>
      <c r="W277" s="359"/>
      <c r="X277" s="359"/>
      <c r="Y277" s="359"/>
      <c r="Z277" s="359"/>
    </row>
    <row r="278" spans="1:26" x14ac:dyDescent="0.2">
      <c r="A278" s="354"/>
      <c r="B278" s="359"/>
      <c r="C278" s="359"/>
      <c r="D278" s="359"/>
      <c r="E278" s="359"/>
      <c r="F278" s="359"/>
      <c r="G278" s="359"/>
      <c r="H278" s="359"/>
      <c r="I278" s="359"/>
      <c r="J278" s="359"/>
      <c r="K278" s="359"/>
      <c r="L278" s="359"/>
      <c r="M278" s="359"/>
      <c r="N278" s="359"/>
      <c r="O278" s="359"/>
      <c r="P278" s="359"/>
      <c r="Q278" s="359"/>
      <c r="R278" s="359"/>
      <c r="S278" s="359"/>
      <c r="T278" s="359"/>
      <c r="U278" s="359"/>
      <c r="V278" s="359"/>
      <c r="W278" s="359"/>
      <c r="X278" s="359"/>
      <c r="Y278" s="359"/>
      <c r="Z278" s="359"/>
    </row>
    <row r="279" spans="1:26" x14ac:dyDescent="0.2">
      <c r="A279" s="354"/>
      <c r="B279" s="359"/>
      <c r="C279" s="359"/>
      <c r="D279" s="359"/>
      <c r="E279" s="359"/>
      <c r="F279" s="359"/>
      <c r="G279" s="359"/>
      <c r="H279" s="359"/>
      <c r="I279" s="359"/>
      <c r="J279" s="359"/>
      <c r="K279" s="359"/>
      <c r="L279" s="359"/>
      <c r="M279" s="359"/>
      <c r="N279" s="359"/>
      <c r="O279" s="359"/>
      <c r="P279" s="359"/>
      <c r="Q279" s="359"/>
      <c r="R279" s="359"/>
      <c r="S279" s="359"/>
      <c r="T279" s="359"/>
      <c r="U279" s="359"/>
      <c r="V279" s="359"/>
      <c r="W279" s="359"/>
      <c r="X279" s="359"/>
      <c r="Y279" s="359"/>
      <c r="Z279" s="359"/>
    </row>
    <row r="280" spans="1:26" x14ac:dyDescent="0.2">
      <c r="A280" s="354"/>
      <c r="B280" s="359"/>
      <c r="C280" s="359"/>
      <c r="D280" s="359"/>
      <c r="E280" s="359"/>
      <c r="F280" s="359"/>
      <c r="G280" s="359"/>
      <c r="H280" s="359"/>
      <c r="I280" s="359"/>
      <c r="J280" s="359"/>
      <c r="K280" s="359"/>
      <c r="L280" s="359"/>
      <c r="M280" s="359"/>
      <c r="N280" s="359"/>
      <c r="O280" s="359"/>
      <c r="P280" s="359"/>
      <c r="Q280" s="359"/>
      <c r="R280" s="359"/>
      <c r="S280" s="359"/>
      <c r="T280" s="359"/>
      <c r="U280" s="359"/>
      <c r="V280" s="359"/>
      <c r="W280" s="359"/>
      <c r="X280" s="359"/>
      <c r="Y280" s="359"/>
      <c r="Z280" s="359"/>
    </row>
    <row r="281" spans="1:26" x14ac:dyDescent="0.2">
      <c r="A281" s="354"/>
      <c r="B281" s="359"/>
      <c r="C281" s="359"/>
      <c r="D281" s="359"/>
      <c r="E281" s="359"/>
      <c r="F281" s="359"/>
      <c r="G281" s="359"/>
      <c r="H281" s="359"/>
      <c r="I281" s="359"/>
      <c r="J281" s="359"/>
      <c r="K281" s="359"/>
      <c r="L281" s="359"/>
      <c r="M281" s="359"/>
      <c r="N281" s="359"/>
      <c r="O281" s="359"/>
      <c r="P281" s="359"/>
      <c r="Q281" s="359"/>
      <c r="R281" s="359"/>
      <c r="S281" s="359"/>
      <c r="T281" s="359"/>
      <c r="U281" s="359"/>
      <c r="V281" s="359"/>
      <c r="W281" s="359"/>
      <c r="X281" s="359"/>
      <c r="Y281" s="359"/>
      <c r="Z281" s="359"/>
    </row>
    <row r="282" spans="1:26" x14ac:dyDescent="0.2">
      <c r="A282" s="354"/>
      <c r="B282" s="359"/>
      <c r="C282" s="359"/>
      <c r="D282" s="359"/>
      <c r="E282" s="359"/>
      <c r="F282" s="359"/>
      <c r="G282" s="359"/>
      <c r="H282" s="359"/>
      <c r="I282" s="359"/>
      <c r="J282" s="359"/>
      <c r="K282" s="359"/>
      <c r="L282" s="359"/>
      <c r="M282" s="359"/>
      <c r="N282" s="359"/>
      <c r="O282" s="359"/>
      <c r="P282" s="359"/>
      <c r="Q282" s="359"/>
      <c r="R282" s="359"/>
      <c r="S282" s="359"/>
      <c r="T282" s="359"/>
      <c r="U282" s="359"/>
      <c r="V282" s="359"/>
      <c r="W282" s="359"/>
      <c r="X282" s="359"/>
      <c r="Y282" s="359"/>
      <c r="Z282" s="359"/>
    </row>
    <row r="283" spans="1:26" x14ac:dyDescent="0.2">
      <c r="A283" s="354"/>
      <c r="B283" s="359"/>
      <c r="C283" s="359"/>
      <c r="D283" s="359"/>
      <c r="E283" s="359"/>
      <c r="F283" s="359"/>
      <c r="G283" s="359"/>
      <c r="H283" s="359"/>
      <c r="I283" s="359"/>
      <c r="J283" s="359"/>
      <c r="K283" s="359"/>
      <c r="L283" s="359"/>
      <c r="M283" s="359"/>
      <c r="N283" s="359"/>
      <c r="O283" s="359"/>
      <c r="P283" s="359"/>
      <c r="Q283" s="359"/>
      <c r="R283" s="359"/>
      <c r="S283" s="359"/>
      <c r="T283" s="359"/>
      <c r="U283" s="359"/>
      <c r="V283" s="359"/>
      <c r="W283" s="359"/>
      <c r="X283" s="359"/>
      <c r="Y283" s="359"/>
      <c r="Z283" s="359"/>
    </row>
    <row r="284" spans="1:26" x14ac:dyDescent="0.2">
      <c r="A284" s="354"/>
      <c r="B284" s="359"/>
      <c r="C284" s="359"/>
      <c r="D284" s="359"/>
      <c r="E284" s="359"/>
      <c r="F284" s="359"/>
      <c r="G284" s="359"/>
      <c r="H284" s="359"/>
      <c r="I284" s="359"/>
      <c r="J284" s="359"/>
      <c r="K284" s="359"/>
      <c r="L284" s="359"/>
      <c r="M284" s="359"/>
      <c r="N284" s="359"/>
      <c r="O284" s="359"/>
      <c r="P284" s="359"/>
      <c r="Q284" s="359"/>
      <c r="R284" s="359"/>
      <c r="S284" s="359"/>
      <c r="T284" s="359"/>
      <c r="U284" s="359"/>
      <c r="V284" s="359"/>
      <c r="W284" s="359"/>
      <c r="X284" s="359"/>
      <c r="Y284" s="359"/>
      <c r="Z284" s="359"/>
    </row>
    <row r="285" spans="1:26" x14ac:dyDescent="0.2">
      <c r="A285" s="354"/>
      <c r="B285" s="359"/>
      <c r="C285" s="359"/>
      <c r="D285" s="359"/>
      <c r="E285" s="359"/>
      <c r="F285" s="359"/>
      <c r="G285" s="359"/>
      <c r="H285" s="359"/>
      <c r="I285" s="359"/>
      <c r="J285" s="359"/>
      <c r="K285" s="359"/>
      <c r="L285" s="359"/>
      <c r="M285" s="359"/>
      <c r="N285" s="359"/>
      <c r="O285" s="359"/>
      <c r="P285" s="359"/>
      <c r="Q285" s="359"/>
      <c r="R285" s="359"/>
      <c r="S285" s="359"/>
      <c r="T285" s="359"/>
      <c r="U285" s="359"/>
      <c r="V285" s="359"/>
      <c r="W285" s="359"/>
      <c r="X285" s="359"/>
      <c r="Y285" s="359"/>
      <c r="Z285" s="359"/>
    </row>
    <row r="286" spans="1:26" x14ac:dyDescent="0.2">
      <c r="A286" s="354"/>
      <c r="B286" s="359"/>
      <c r="C286" s="359"/>
      <c r="D286" s="359"/>
      <c r="E286" s="359"/>
      <c r="F286" s="359"/>
      <c r="G286" s="359"/>
      <c r="H286" s="359"/>
      <c r="I286" s="359"/>
      <c r="J286" s="359"/>
      <c r="K286" s="359"/>
      <c r="L286" s="359"/>
      <c r="M286" s="359"/>
      <c r="N286" s="359"/>
      <c r="O286" s="359"/>
      <c r="P286" s="359"/>
      <c r="Q286" s="359"/>
      <c r="R286" s="359"/>
      <c r="S286" s="359"/>
      <c r="T286" s="359"/>
      <c r="U286" s="359"/>
      <c r="V286" s="359"/>
      <c r="W286" s="359"/>
      <c r="X286" s="359"/>
      <c r="Y286" s="359"/>
      <c r="Z286" s="359"/>
    </row>
    <row r="287" spans="1:26" x14ac:dyDescent="0.2">
      <c r="A287" s="354"/>
      <c r="B287" s="359"/>
      <c r="C287" s="359"/>
      <c r="D287" s="359"/>
      <c r="E287" s="359"/>
      <c r="F287" s="359"/>
      <c r="G287" s="359"/>
      <c r="H287" s="359"/>
      <c r="I287" s="359"/>
      <c r="J287" s="359"/>
      <c r="K287" s="359"/>
      <c r="L287" s="359"/>
      <c r="M287" s="359"/>
      <c r="N287" s="359"/>
      <c r="O287" s="359"/>
      <c r="P287" s="359"/>
      <c r="Q287" s="359"/>
      <c r="R287" s="359"/>
      <c r="S287" s="359"/>
      <c r="T287" s="359"/>
      <c r="U287" s="359"/>
      <c r="V287" s="359"/>
      <c r="W287" s="359"/>
      <c r="X287" s="359"/>
      <c r="Y287" s="359"/>
      <c r="Z287" s="359"/>
    </row>
    <row r="288" spans="1:26" x14ac:dyDescent="0.2">
      <c r="A288" s="354"/>
      <c r="B288" s="359"/>
      <c r="C288" s="359"/>
      <c r="D288" s="359"/>
      <c r="E288" s="359"/>
      <c r="F288" s="359"/>
      <c r="G288" s="359"/>
      <c r="H288" s="359"/>
      <c r="I288" s="359"/>
      <c r="J288" s="359"/>
      <c r="K288" s="359"/>
      <c r="L288" s="359"/>
      <c r="M288" s="359"/>
      <c r="N288" s="359"/>
      <c r="O288" s="359"/>
      <c r="P288" s="359"/>
      <c r="Q288" s="359"/>
      <c r="R288" s="359"/>
      <c r="S288" s="359"/>
      <c r="T288" s="359"/>
      <c r="U288" s="359"/>
      <c r="V288" s="359"/>
      <c r="W288" s="359"/>
      <c r="X288" s="359"/>
      <c r="Y288" s="359"/>
      <c r="Z288" s="359"/>
    </row>
    <row r="289" spans="1:26" x14ac:dyDescent="0.2">
      <c r="A289" s="354"/>
      <c r="B289" s="359"/>
      <c r="C289" s="359"/>
      <c r="D289" s="359"/>
      <c r="E289" s="359"/>
      <c r="F289" s="359"/>
      <c r="G289" s="359"/>
      <c r="H289" s="359"/>
      <c r="I289" s="359"/>
      <c r="J289" s="359"/>
      <c r="K289" s="359"/>
      <c r="L289" s="359"/>
      <c r="M289" s="359"/>
      <c r="N289" s="359"/>
      <c r="O289" s="359"/>
      <c r="P289" s="359"/>
      <c r="Q289" s="359"/>
      <c r="R289" s="359"/>
      <c r="S289" s="359"/>
      <c r="T289" s="359"/>
      <c r="U289" s="359"/>
      <c r="V289" s="359"/>
      <c r="W289" s="359"/>
      <c r="X289" s="359"/>
      <c r="Y289" s="359"/>
      <c r="Z289" s="359"/>
    </row>
    <row r="290" spans="1:26" x14ac:dyDescent="0.2">
      <c r="A290" s="354"/>
      <c r="B290" s="359"/>
      <c r="C290" s="359"/>
      <c r="D290" s="359"/>
      <c r="E290" s="359"/>
      <c r="F290" s="359"/>
      <c r="G290" s="359"/>
      <c r="H290" s="359"/>
      <c r="I290" s="359"/>
      <c r="J290" s="359"/>
      <c r="K290" s="359"/>
      <c r="L290" s="359"/>
      <c r="M290" s="359"/>
      <c r="N290" s="359"/>
      <c r="O290" s="359"/>
      <c r="P290" s="359"/>
      <c r="Q290" s="359"/>
      <c r="R290" s="359"/>
      <c r="S290" s="359"/>
      <c r="T290" s="359"/>
      <c r="U290" s="359"/>
      <c r="V290" s="359"/>
      <c r="W290" s="359"/>
      <c r="X290" s="359"/>
      <c r="Y290" s="359"/>
      <c r="Z290" s="359"/>
    </row>
    <row r="291" spans="1:26" x14ac:dyDescent="0.2">
      <c r="A291" s="354"/>
      <c r="B291" s="359"/>
      <c r="C291" s="359"/>
      <c r="D291" s="359"/>
      <c r="E291" s="359"/>
      <c r="F291" s="359"/>
      <c r="G291" s="359"/>
      <c r="H291" s="359"/>
      <c r="I291" s="359"/>
      <c r="J291" s="359"/>
      <c r="K291" s="359"/>
      <c r="L291" s="359"/>
      <c r="M291" s="359"/>
      <c r="N291" s="359"/>
      <c r="O291" s="359"/>
      <c r="P291" s="359"/>
      <c r="Q291" s="359"/>
      <c r="R291" s="359"/>
      <c r="S291" s="359"/>
      <c r="T291" s="359"/>
      <c r="U291" s="359"/>
      <c r="V291" s="359"/>
      <c r="W291" s="359"/>
      <c r="X291" s="359"/>
      <c r="Y291" s="359"/>
      <c r="Z291" s="359"/>
    </row>
    <row r="292" spans="1:26" x14ac:dyDescent="0.2">
      <c r="A292" s="354"/>
      <c r="B292" s="359"/>
      <c r="C292" s="359"/>
      <c r="D292" s="359"/>
      <c r="E292" s="359"/>
      <c r="F292" s="359"/>
      <c r="G292" s="359"/>
      <c r="H292" s="359"/>
      <c r="I292" s="359"/>
      <c r="J292" s="359"/>
      <c r="K292" s="359"/>
      <c r="L292" s="359"/>
      <c r="M292" s="359"/>
      <c r="N292" s="359"/>
      <c r="O292" s="359"/>
      <c r="P292" s="359"/>
      <c r="Q292" s="359"/>
      <c r="R292" s="359"/>
      <c r="S292" s="359"/>
      <c r="T292" s="359"/>
      <c r="U292" s="359"/>
      <c r="V292" s="359"/>
      <c r="W292" s="359"/>
      <c r="X292" s="359"/>
      <c r="Y292" s="359"/>
      <c r="Z292" s="359"/>
    </row>
    <row r="293" spans="1:26" x14ac:dyDescent="0.2">
      <c r="A293" s="354"/>
      <c r="B293" s="359"/>
      <c r="C293" s="359"/>
      <c r="D293" s="359"/>
      <c r="E293" s="359"/>
      <c r="F293" s="359"/>
      <c r="G293" s="359"/>
      <c r="H293" s="359"/>
      <c r="I293" s="359"/>
      <c r="J293" s="359"/>
      <c r="K293" s="359"/>
      <c r="L293" s="359"/>
      <c r="M293" s="359"/>
      <c r="N293" s="359"/>
      <c r="O293" s="359"/>
      <c r="P293" s="359"/>
      <c r="Q293" s="359"/>
      <c r="R293" s="359"/>
      <c r="S293" s="359"/>
      <c r="T293" s="359"/>
      <c r="U293" s="359"/>
      <c r="V293" s="359"/>
      <c r="W293" s="359"/>
      <c r="X293" s="359"/>
      <c r="Y293" s="359"/>
      <c r="Z293" s="359"/>
    </row>
    <row r="294" spans="1:26" x14ac:dyDescent="0.2">
      <c r="A294" s="354"/>
      <c r="B294" s="359"/>
      <c r="C294" s="359"/>
      <c r="D294" s="359"/>
      <c r="E294" s="359"/>
      <c r="F294" s="359"/>
      <c r="G294" s="359"/>
      <c r="H294" s="359"/>
      <c r="I294" s="359"/>
      <c r="J294" s="359"/>
      <c r="K294" s="359"/>
      <c r="L294" s="359"/>
      <c r="M294" s="359"/>
      <c r="N294" s="359"/>
      <c r="O294" s="359"/>
      <c r="P294" s="359"/>
      <c r="Q294" s="359"/>
      <c r="R294" s="359"/>
      <c r="S294" s="359"/>
      <c r="T294" s="359"/>
      <c r="U294" s="359"/>
      <c r="V294" s="359"/>
      <c r="W294" s="359"/>
      <c r="X294" s="359"/>
      <c r="Y294" s="359"/>
      <c r="Z294" s="359"/>
    </row>
    <row r="295" spans="1:26" x14ac:dyDescent="0.2">
      <c r="A295" s="354"/>
      <c r="B295" s="359"/>
      <c r="C295" s="359"/>
      <c r="D295" s="359"/>
      <c r="E295" s="359"/>
      <c r="F295" s="359"/>
      <c r="G295" s="359"/>
      <c r="H295" s="359"/>
      <c r="I295" s="359"/>
      <c r="J295" s="359"/>
      <c r="K295" s="359"/>
      <c r="L295" s="359"/>
      <c r="M295" s="359"/>
      <c r="N295" s="359"/>
      <c r="O295" s="359"/>
      <c r="P295" s="359"/>
      <c r="Q295" s="359"/>
      <c r="R295" s="359"/>
      <c r="S295" s="359"/>
      <c r="T295" s="359"/>
      <c r="U295" s="359"/>
      <c r="V295" s="359"/>
      <c r="W295" s="359"/>
      <c r="X295" s="359"/>
      <c r="Y295" s="359"/>
      <c r="Z295" s="359"/>
    </row>
    <row r="296" spans="1:26" x14ac:dyDescent="0.2">
      <c r="A296" s="354"/>
      <c r="B296" s="359"/>
      <c r="C296" s="359"/>
      <c r="D296" s="359"/>
      <c r="E296" s="359"/>
      <c r="F296" s="359"/>
      <c r="G296" s="359"/>
      <c r="H296" s="359"/>
      <c r="I296" s="359"/>
      <c r="J296" s="359"/>
      <c r="K296" s="359"/>
      <c r="L296" s="359"/>
      <c r="M296" s="359"/>
      <c r="N296" s="359"/>
      <c r="O296" s="359"/>
      <c r="P296" s="359"/>
      <c r="Q296" s="359"/>
      <c r="R296" s="359"/>
      <c r="S296" s="359"/>
      <c r="T296" s="359"/>
      <c r="U296" s="359"/>
      <c r="V296" s="359"/>
      <c r="W296" s="359"/>
      <c r="X296" s="359"/>
      <c r="Y296" s="359"/>
      <c r="Z296" s="359"/>
    </row>
    <row r="297" spans="1:26" x14ac:dyDescent="0.2">
      <c r="A297" s="354"/>
      <c r="B297" s="359"/>
      <c r="C297" s="359"/>
      <c r="D297" s="359"/>
      <c r="E297" s="359"/>
      <c r="F297" s="359"/>
      <c r="G297" s="359"/>
      <c r="H297" s="359"/>
      <c r="I297" s="359"/>
      <c r="J297" s="359"/>
      <c r="K297" s="359"/>
      <c r="L297" s="359"/>
      <c r="M297" s="359"/>
      <c r="N297" s="359"/>
      <c r="O297" s="359"/>
      <c r="P297" s="359"/>
      <c r="Q297" s="359"/>
      <c r="R297" s="359"/>
      <c r="S297" s="359"/>
      <c r="T297" s="359"/>
      <c r="U297" s="359"/>
      <c r="V297" s="359"/>
      <c r="W297" s="359"/>
      <c r="X297" s="359"/>
      <c r="Y297" s="359"/>
      <c r="Z297" s="359"/>
    </row>
    <row r="298" spans="1:26" x14ac:dyDescent="0.2">
      <c r="A298" s="354"/>
      <c r="B298" s="359"/>
      <c r="C298" s="359"/>
      <c r="D298" s="359"/>
      <c r="E298" s="359"/>
      <c r="F298" s="359"/>
      <c r="G298" s="359"/>
      <c r="H298" s="359"/>
      <c r="I298" s="359"/>
      <c r="J298" s="359"/>
      <c r="K298" s="359"/>
      <c r="L298" s="359"/>
      <c r="M298" s="359"/>
      <c r="N298" s="359"/>
      <c r="O298" s="359"/>
      <c r="P298" s="359"/>
      <c r="Q298" s="359"/>
      <c r="R298" s="359"/>
      <c r="S298" s="359"/>
      <c r="T298" s="359"/>
      <c r="U298" s="359"/>
      <c r="V298" s="359"/>
      <c r="W298" s="359"/>
      <c r="X298" s="359"/>
      <c r="Y298" s="359"/>
      <c r="Z298" s="359"/>
    </row>
    <row r="299" spans="1:26" x14ac:dyDescent="0.2">
      <c r="A299" s="354"/>
      <c r="B299" s="359"/>
      <c r="C299" s="359"/>
      <c r="D299" s="359"/>
      <c r="E299" s="359"/>
      <c r="F299" s="359"/>
      <c r="G299" s="359"/>
      <c r="H299" s="359"/>
      <c r="I299" s="359"/>
      <c r="J299" s="359"/>
      <c r="K299" s="359"/>
      <c r="L299" s="359"/>
      <c r="M299" s="359"/>
      <c r="N299" s="359"/>
      <c r="O299" s="359"/>
      <c r="P299" s="359"/>
      <c r="Q299" s="359"/>
      <c r="R299" s="359"/>
      <c r="S299" s="359"/>
      <c r="T299" s="359"/>
      <c r="U299" s="359"/>
      <c r="V299" s="359"/>
      <c r="W299" s="359"/>
      <c r="X299" s="359"/>
      <c r="Y299" s="359"/>
      <c r="Z299" s="359"/>
    </row>
    <row r="300" spans="1:26" x14ac:dyDescent="0.2">
      <c r="A300" s="354"/>
      <c r="B300" s="359"/>
      <c r="C300" s="359"/>
      <c r="D300" s="359"/>
      <c r="E300" s="359"/>
      <c r="F300" s="359"/>
      <c r="G300" s="359"/>
      <c r="H300" s="359"/>
      <c r="I300" s="359"/>
      <c r="J300" s="359"/>
      <c r="K300" s="359"/>
      <c r="L300" s="359"/>
      <c r="M300" s="359"/>
      <c r="N300" s="359"/>
      <c r="O300" s="359"/>
      <c r="P300" s="359"/>
      <c r="Q300" s="359"/>
      <c r="R300" s="359"/>
      <c r="S300" s="359"/>
      <c r="T300" s="359"/>
      <c r="U300" s="359"/>
      <c r="V300" s="359"/>
      <c r="W300" s="359"/>
      <c r="X300" s="359"/>
      <c r="Y300" s="359"/>
      <c r="Z300" s="359"/>
    </row>
    <row r="301" spans="1:26" x14ac:dyDescent="0.2">
      <c r="A301" s="354"/>
      <c r="B301" s="359"/>
      <c r="C301" s="359"/>
      <c r="D301" s="359"/>
      <c r="E301" s="359"/>
      <c r="F301" s="359"/>
      <c r="G301" s="359"/>
      <c r="H301" s="359"/>
      <c r="I301" s="359"/>
      <c r="J301" s="359"/>
      <c r="K301" s="359"/>
      <c r="L301" s="359"/>
      <c r="M301" s="359"/>
      <c r="N301" s="359"/>
      <c r="O301" s="359"/>
      <c r="P301" s="359"/>
      <c r="Q301" s="359"/>
      <c r="R301" s="359"/>
      <c r="S301" s="359"/>
      <c r="T301" s="359"/>
      <c r="U301" s="359"/>
      <c r="V301" s="359"/>
      <c r="W301" s="359"/>
      <c r="X301" s="359"/>
      <c r="Y301" s="359"/>
      <c r="Z301" s="359"/>
    </row>
    <row r="302" spans="1:26" x14ac:dyDescent="0.2">
      <c r="A302" s="354"/>
      <c r="B302" s="359"/>
      <c r="C302" s="359"/>
      <c r="D302" s="359"/>
      <c r="E302" s="359"/>
      <c r="F302" s="359"/>
      <c r="G302" s="359"/>
      <c r="H302" s="359"/>
      <c r="I302" s="359"/>
      <c r="J302" s="359"/>
      <c r="K302" s="359"/>
      <c r="L302" s="359"/>
      <c r="M302" s="359"/>
      <c r="N302" s="359"/>
      <c r="O302" s="359"/>
      <c r="P302" s="359"/>
      <c r="Q302" s="359"/>
      <c r="R302" s="359"/>
      <c r="S302" s="359"/>
      <c r="T302" s="359"/>
      <c r="U302" s="359"/>
      <c r="V302" s="359"/>
      <c r="W302" s="359"/>
      <c r="X302" s="359"/>
      <c r="Y302" s="359"/>
      <c r="Z302" s="359"/>
    </row>
    <row r="303" spans="1:26" x14ac:dyDescent="0.2">
      <c r="A303" s="354"/>
      <c r="B303" s="359"/>
      <c r="C303" s="359"/>
      <c r="D303" s="359"/>
      <c r="E303" s="359"/>
      <c r="F303" s="359"/>
      <c r="G303" s="359"/>
      <c r="H303" s="359"/>
      <c r="I303" s="359"/>
      <c r="J303" s="359"/>
      <c r="K303" s="359"/>
      <c r="L303" s="359"/>
      <c r="M303" s="359"/>
      <c r="N303" s="359"/>
      <c r="O303" s="359"/>
      <c r="P303" s="359"/>
      <c r="Q303" s="359"/>
      <c r="R303" s="359"/>
      <c r="S303" s="359"/>
      <c r="T303" s="359"/>
      <c r="U303" s="359"/>
      <c r="V303" s="359"/>
      <c r="W303" s="359"/>
      <c r="X303" s="359"/>
      <c r="Y303" s="359"/>
      <c r="Z303" s="359"/>
    </row>
    <row r="304" spans="1:26" x14ac:dyDescent="0.2">
      <c r="A304" s="354"/>
      <c r="B304" s="359"/>
      <c r="C304" s="359"/>
      <c r="D304" s="359"/>
      <c r="E304" s="359"/>
      <c r="F304" s="359"/>
      <c r="G304" s="359"/>
      <c r="H304" s="359"/>
      <c r="I304" s="359"/>
      <c r="J304" s="359"/>
      <c r="K304" s="359"/>
      <c r="L304" s="359"/>
      <c r="M304" s="359"/>
      <c r="N304" s="359"/>
      <c r="O304" s="359"/>
      <c r="P304" s="359"/>
      <c r="Q304" s="359"/>
      <c r="R304" s="359"/>
      <c r="S304" s="359"/>
      <c r="T304" s="359"/>
      <c r="U304" s="359"/>
      <c r="V304" s="359"/>
      <c r="W304" s="359"/>
      <c r="X304" s="359"/>
      <c r="Y304" s="359"/>
      <c r="Z304" s="359"/>
    </row>
    <row r="305" spans="1:26" x14ac:dyDescent="0.2">
      <c r="A305" s="354"/>
      <c r="B305" s="359"/>
      <c r="C305" s="359"/>
      <c r="D305" s="359"/>
      <c r="E305" s="359"/>
      <c r="F305" s="359"/>
      <c r="G305" s="359"/>
      <c r="H305" s="359"/>
      <c r="I305" s="359"/>
      <c r="J305" s="359"/>
      <c r="K305" s="359"/>
      <c r="L305" s="359"/>
      <c r="M305" s="359"/>
      <c r="N305" s="359"/>
      <c r="O305" s="359"/>
      <c r="P305" s="359"/>
      <c r="Q305" s="359"/>
      <c r="R305" s="359"/>
      <c r="S305" s="359"/>
      <c r="T305" s="359"/>
      <c r="U305" s="359"/>
      <c r="V305" s="359"/>
      <c r="W305" s="359"/>
      <c r="X305" s="359"/>
      <c r="Y305" s="359"/>
      <c r="Z305" s="359"/>
    </row>
    <row r="306" spans="1:26" x14ac:dyDescent="0.2">
      <c r="A306" s="354"/>
      <c r="B306" s="359"/>
      <c r="C306" s="359"/>
      <c r="D306" s="359"/>
      <c r="E306" s="359"/>
      <c r="F306" s="359"/>
      <c r="G306" s="359"/>
      <c r="H306" s="359"/>
      <c r="I306" s="359"/>
      <c r="J306" s="359"/>
      <c r="K306" s="359"/>
      <c r="L306" s="359"/>
      <c r="M306" s="359"/>
      <c r="N306" s="359"/>
      <c r="O306" s="359"/>
      <c r="P306" s="359"/>
      <c r="Q306" s="359"/>
      <c r="R306" s="359"/>
      <c r="S306" s="359"/>
      <c r="T306" s="359"/>
      <c r="U306" s="359"/>
      <c r="V306" s="359"/>
      <c r="W306" s="359"/>
      <c r="X306" s="359"/>
      <c r="Y306" s="359"/>
      <c r="Z306" s="359"/>
    </row>
    <row r="307" spans="1:26" x14ac:dyDescent="0.2">
      <c r="A307" s="354"/>
      <c r="B307" s="359"/>
      <c r="C307" s="359"/>
      <c r="D307" s="359"/>
      <c r="E307" s="359"/>
      <c r="F307" s="359"/>
      <c r="G307" s="359"/>
      <c r="H307" s="359"/>
      <c r="I307" s="359"/>
      <c r="J307" s="359"/>
      <c r="K307" s="359"/>
      <c r="L307" s="359"/>
      <c r="M307" s="359"/>
      <c r="N307" s="359"/>
      <c r="O307" s="359"/>
      <c r="P307" s="359"/>
      <c r="Q307" s="359"/>
      <c r="R307" s="359"/>
      <c r="S307" s="359"/>
      <c r="T307" s="359"/>
      <c r="U307" s="359"/>
      <c r="V307" s="359"/>
      <c r="W307" s="359"/>
      <c r="X307" s="359"/>
      <c r="Y307" s="359"/>
      <c r="Z307" s="359"/>
    </row>
    <row r="308" spans="1:26" x14ac:dyDescent="0.2">
      <c r="A308" s="354"/>
      <c r="B308" s="359"/>
      <c r="C308" s="359"/>
      <c r="D308" s="359"/>
      <c r="E308" s="359"/>
      <c r="F308" s="359"/>
      <c r="G308" s="359"/>
      <c r="H308" s="359"/>
      <c r="I308" s="359"/>
      <c r="J308" s="359"/>
      <c r="K308" s="359"/>
      <c r="L308" s="359"/>
      <c r="M308" s="359"/>
      <c r="N308" s="359"/>
      <c r="O308" s="359"/>
      <c r="P308" s="359"/>
      <c r="Q308" s="359"/>
      <c r="R308" s="359"/>
      <c r="S308" s="359"/>
      <c r="T308" s="359"/>
      <c r="U308" s="359"/>
      <c r="V308" s="359"/>
      <c r="W308" s="359"/>
      <c r="X308" s="359"/>
      <c r="Y308" s="359"/>
      <c r="Z308" s="359"/>
    </row>
    <row r="309" spans="1:26" x14ac:dyDescent="0.2">
      <c r="A309" s="354"/>
      <c r="B309" s="359"/>
      <c r="C309" s="359"/>
      <c r="D309" s="359"/>
      <c r="E309" s="359"/>
      <c r="F309" s="359"/>
      <c r="G309" s="359"/>
      <c r="H309" s="359"/>
      <c r="I309" s="359"/>
      <c r="J309" s="359"/>
      <c r="K309" s="359"/>
      <c r="L309" s="359"/>
      <c r="M309" s="359"/>
      <c r="N309" s="359"/>
      <c r="O309" s="359"/>
      <c r="P309" s="359"/>
      <c r="Q309" s="359"/>
      <c r="R309" s="359"/>
      <c r="S309" s="359"/>
      <c r="T309" s="359"/>
      <c r="U309" s="359"/>
      <c r="V309" s="359"/>
      <c r="W309" s="359"/>
      <c r="X309" s="359"/>
      <c r="Y309" s="359"/>
      <c r="Z309" s="359"/>
    </row>
    <row r="310" spans="1:26" x14ac:dyDescent="0.2">
      <c r="A310" s="354"/>
      <c r="B310" s="359"/>
      <c r="C310" s="359"/>
      <c r="D310" s="359"/>
      <c r="E310" s="359"/>
      <c r="F310" s="359"/>
      <c r="G310" s="359"/>
      <c r="H310" s="359"/>
      <c r="I310" s="359"/>
      <c r="J310" s="359"/>
      <c r="K310" s="359"/>
      <c r="L310" s="359"/>
      <c r="M310" s="359"/>
      <c r="N310" s="359"/>
      <c r="O310" s="359"/>
      <c r="P310" s="359"/>
      <c r="Q310" s="359"/>
      <c r="R310" s="359"/>
      <c r="S310" s="359"/>
      <c r="T310" s="359"/>
      <c r="U310" s="359"/>
      <c r="V310" s="359"/>
      <c r="W310" s="359"/>
      <c r="X310" s="359"/>
      <c r="Y310" s="359"/>
      <c r="Z310" s="359"/>
    </row>
    <row r="311" spans="1:26" x14ac:dyDescent="0.2">
      <c r="A311" s="354"/>
      <c r="B311" s="359"/>
      <c r="C311" s="359"/>
      <c r="D311" s="359"/>
      <c r="E311" s="359"/>
      <c r="F311" s="359"/>
      <c r="G311" s="359"/>
      <c r="H311" s="359"/>
      <c r="I311" s="359"/>
      <c r="J311" s="359"/>
      <c r="K311" s="359"/>
      <c r="L311" s="359"/>
      <c r="M311" s="359"/>
      <c r="N311" s="359"/>
      <c r="O311" s="359"/>
      <c r="P311" s="359"/>
      <c r="Q311" s="359"/>
      <c r="R311" s="359"/>
      <c r="S311" s="359"/>
      <c r="T311" s="359"/>
      <c r="U311" s="359"/>
      <c r="V311" s="359"/>
      <c r="W311" s="359"/>
      <c r="X311" s="359"/>
      <c r="Y311" s="359"/>
      <c r="Z311" s="359"/>
    </row>
    <row r="312" spans="1:26" x14ac:dyDescent="0.2">
      <c r="A312" s="354"/>
      <c r="B312" s="359"/>
      <c r="C312" s="359"/>
      <c r="D312" s="359"/>
      <c r="E312" s="359"/>
      <c r="F312" s="359"/>
      <c r="G312" s="359"/>
      <c r="H312" s="359"/>
      <c r="I312" s="359"/>
      <c r="J312" s="359"/>
      <c r="K312" s="359"/>
      <c r="L312" s="359"/>
      <c r="M312" s="359"/>
      <c r="N312" s="359"/>
      <c r="O312" s="359"/>
      <c r="P312" s="359"/>
      <c r="Q312" s="359"/>
      <c r="R312" s="359"/>
      <c r="S312" s="359"/>
      <c r="T312" s="359"/>
      <c r="U312" s="359"/>
      <c r="V312" s="359"/>
      <c r="W312" s="359"/>
      <c r="X312" s="359"/>
      <c r="Y312" s="359"/>
      <c r="Z312" s="359"/>
    </row>
    <row r="313" spans="1:26" x14ac:dyDescent="0.2">
      <c r="A313" s="354"/>
      <c r="B313" s="359"/>
      <c r="C313" s="359"/>
      <c r="D313" s="359"/>
      <c r="E313" s="359"/>
      <c r="F313" s="359"/>
      <c r="G313" s="359"/>
      <c r="H313" s="359"/>
      <c r="I313" s="359"/>
      <c r="J313" s="359"/>
      <c r="K313" s="359"/>
      <c r="L313" s="359"/>
      <c r="M313" s="359"/>
      <c r="N313" s="359"/>
      <c r="O313" s="359"/>
      <c r="P313" s="359"/>
      <c r="Q313" s="359"/>
      <c r="R313" s="359"/>
      <c r="S313" s="359"/>
      <c r="T313" s="359"/>
      <c r="U313" s="359"/>
      <c r="V313" s="359"/>
      <c r="W313" s="359"/>
      <c r="X313" s="359"/>
      <c r="Y313" s="359"/>
      <c r="Z313" s="359"/>
    </row>
    <row r="314" spans="1:26" x14ac:dyDescent="0.2">
      <c r="A314" s="354"/>
      <c r="B314" s="359"/>
      <c r="C314" s="359"/>
      <c r="D314" s="359"/>
      <c r="E314" s="359"/>
      <c r="F314" s="359"/>
      <c r="G314" s="359"/>
      <c r="H314" s="359"/>
      <c r="I314" s="359"/>
      <c r="J314" s="359"/>
      <c r="K314" s="359"/>
      <c r="L314" s="359"/>
      <c r="M314" s="359"/>
      <c r="N314" s="359"/>
      <c r="O314" s="359"/>
      <c r="P314" s="359"/>
      <c r="Q314" s="359"/>
      <c r="R314" s="359"/>
      <c r="S314" s="359"/>
      <c r="T314" s="359"/>
      <c r="U314" s="359"/>
      <c r="V314" s="359"/>
      <c r="W314" s="359"/>
      <c r="X314" s="359"/>
      <c r="Y314" s="359"/>
      <c r="Z314" s="359"/>
    </row>
    <row r="315" spans="1:26" x14ac:dyDescent="0.2">
      <c r="A315" s="354"/>
      <c r="B315" s="359"/>
      <c r="C315" s="359"/>
      <c r="D315" s="359"/>
      <c r="E315" s="359"/>
      <c r="F315" s="359"/>
      <c r="G315" s="359"/>
      <c r="H315" s="359"/>
      <c r="I315" s="359"/>
      <c r="J315" s="359"/>
      <c r="K315" s="359"/>
      <c r="L315" s="359"/>
      <c r="M315" s="359"/>
      <c r="N315" s="359"/>
      <c r="O315" s="359"/>
      <c r="P315" s="359"/>
      <c r="Q315" s="359"/>
      <c r="R315" s="359"/>
      <c r="S315" s="359"/>
      <c r="T315" s="359"/>
      <c r="U315" s="359"/>
      <c r="V315" s="359"/>
      <c r="W315" s="359"/>
      <c r="X315" s="359"/>
      <c r="Y315" s="359"/>
      <c r="Z315" s="359"/>
    </row>
    <row r="316" spans="1:26" x14ac:dyDescent="0.2">
      <c r="A316" s="354"/>
      <c r="B316" s="359"/>
      <c r="C316" s="359"/>
      <c r="D316" s="359"/>
      <c r="E316" s="359"/>
      <c r="F316" s="359"/>
      <c r="G316" s="359"/>
      <c r="H316" s="359"/>
      <c r="I316" s="359"/>
      <c r="J316" s="359"/>
      <c r="K316" s="359"/>
      <c r="L316" s="359"/>
      <c r="M316" s="359"/>
      <c r="N316" s="359"/>
      <c r="O316" s="359"/>
      <c r="P316" s="359"/>
      <c r="Q316" s="359"/>
      <c r="R316" s="359"/>
      <c r="S316" s="359"/>
      <c r="T316" s="359"/>
      <c r="U316" s="359"/>
      <c r="V316" s="359"/>
      <c r="W316" s="359"/>
      <c r="X316" s="359"/>
      <c r="Y316" s="359"/>
      <c r="Z316" s="359"/>
    </row>
    <row r="317" spans="1:26" x14ac:dyDescent="0.2">
      <c r="A317" s="354"/>
      <c r="B317" s="359"/>
      <c r="C317" s="359"/>
      <c r="D317" s="359"/>
      <c r="E317" s="359"/>
      <c r="F317" s="359"/>
      <c r="G317" s="359"/>
      <c r="H317" s="359"/>
      <c r="I317" s="359"/>
      <c r="J317" s="359"/>
      <c r="K317" s="359"/>
      <c r="L317" s="359"/>
      <c r="M317" s="359"/>
      <c r="N317" s="359"/>
      <c r="O317" s="359"/>
      <c r="P317" s="359"/>
      <c r="Q317" s="359"/>
      <c r="R317" s="359"/>
      <c r="S317" s="359"/>
      <c r="T317" s="359"/>
      <c r="U317" s="359"/>
      <c r="V317" s="359"/>
      <c r="W317" s="359"/>
      <c r="X317" s="359"/>
      <c r="Y317" s="359"/>
      <c r="Z317" s="359"/>
    </row>
    <row r="318" spans="1:26" x14ac:dyDescent="0.2">
      <c r="A318" s="354"/>
      <c r="B318" s="359"/>
      <c r="C318" s="359"/>
      <c r="D318" s="359"/>
      <c r="E318" s="359"/>
      <c r="F318" s="359"/>
      <c r="G318" s="359"/>
      <c r="H318" s="359"/>
      <c r="I318" s="359"/>
      <c r="J318" s="359"/>
      <c r="K318" s="359"/>
      <c r="L318" s="359"/>
      <c r="M318" s="359"/>
      <c r="N318" s="359"/>
      <c r="O318" s="359"/>
      <c r="P318" s="359"/>
      <c r="Q318" s="359"/>
      <c r="R318" s="359"/>
      <c r="S318" s="359"/>
      <c r="T318" s="359"/>
      <c r="U318" s="359"/>
      <c r="V318" s="359"/>
      <c r="W318" s="359"/>
      <c r="X318" s="359"/>
      <c r="Y318" s="359"/>
      <c r="Z318" s="359"/>
    </row>
    <row r="319" spans="1:26" x14ac:dyDescent="0.2">
      <c r="A319" s="354"/>
      <c r="B319" s="359"/>
      <c r="C319" s="359"/>
      <c r="D319" s="359"/>
      <c r="E319" s="359"/>
      <c r="F319" s="359"/>
      <c r="G319" s="359"/>
      <c r="H319" s="359"/>
      <c r="I319" s="359"/>
      <c r="J319" s="359"/>
      <c r="K319" s="359"/>
      <c r="L319" s="359"/>
      <c r="M319" s="359"/>
      <c r="N319" s="359"/>
      <c r="O319" s="359"/>
      <c r="P319" s="359"/>
      <c r="Q319" s="359"/>
      <c r="R319" s="359"/>
      <c r="S319" s="359"/>
      <c r="T319" s="359"/>
      <c r="U319" s="359"/>
      <c r="V319" s="359"/>
      <c r="W319" s="359"/>
      <c r="X319" s="359"/>
      <c r="Y319" s="359"/>
      <c r="Z319" s="359"/>
    </row>
    <row r="320" spans="1:26" x14ac:dyDescent="0.2">
      <c r="A320" s="354"/>
      <c r="B320" s="359"/>
      <c r="C320" s="359"/>
      <c r="D320" s="359"/>
      <c r="E320" s="359"/>
      <c r="F320" s="359"/>
      <c r="G320" s="359"/>
      <c r="H320" s="359"/>
      <c r="I320" s="359"/>
      <c r="J320" s="359"/>
      <c r="K320" s="359"/>
      <c r="L320" s="359"/>
      <c r="M320" s="359"/>
      <c r="N320" s="359"/>
      <c r="O320" s="359"/>
      <c r="P320" s="359"/>
      <c r="Q320" s="359"/>
      <c r="R320" s="359"/>
      <c r="S320" s="359"/>
      <c r="T320" s="359"/>
      <c r="U320" s="359"/>
      <c r="V320" s="359"/>
      <c r="W320" s="359"/>
      <c r="X320" s="359"/>
      <c r="Y320" s="359"/>
      <c r="Z320" s="359"/>
    </row>
    <row r="321" spans="1:26" x14ac:dyDescent="0.2">
      <c r="A321" s="354"/>
      <c r="B321" s="359"/>
      <c r="C321" s="359"/>
      <c r="D321" s="359"/>
      <c r="E321" s="359"/>
      <c r="F321" s="359"/>
      <c r="G321" s="359"/>
      <c r="H321" s="359"/>
      <c r="I321" s="359"/>
      <c r="J321" s="359"/>
      <c r="K321" s="359"/>
      <c r="L321" s="359"/>
      <c r="M321" s="359"/>
      <c r="N321" s="359"/>
      <c r="O321" s="359"/>
      <c r="P321" s="359"/>
      <c r="Q321" s="359"/>
      <c r="R321" s="359"/>
      <c r="S321" s="359"/>
      <c r="T321" s="359"/>
      <c r="U321" s="359"/>
      <c r="V321" s="359"/>
      <c r="W321" s="359"/>
      <c r="X321" s="359"/>
      <c r="Y321" s="359"/>
      <c r="Z321" s="359"/>
    </row>
    <row r="322" spans="1:26" x14ac:dyDescent="0.2">
      <c r="A322" s="354"/>
      <c r="B322" s="359"/>
      <c r="C322" s="359"/>
      <c r="D322" s="359"/>
      <c r="E322" s="359"/>
      <c r="F322" s="359"/>
      <c r="G322" s="359"/>
      <c r="H322" s="359"/>
      <c r="I322" s="359"/>
      <c r="J322" s="359"/>
      <c r="K322" s="359"/>
      <c r="L322" s="359"/>
      <c r="M322" s="359"/>
      <c r="N322" s="359"/>
      <c r="O322" s="359"/>
      <c r="P322" s="359"/>
      <c r="Q322" s="359"/>
      <c r="R322" s="359"/>
      <c r="S322" s="359"/>
      <c r="T322" s="359"/>
      <c r="U322" s="359"/>
      <c r="V322" s="359"/>
      <c r="W322" s="359"/>
      <c r="X322" s="359"/>
      <c r="Y322" s="359"/>
      <c r="Z322" s="359"/>
    </row>
    <row r="323" spans="1:26" x14ac:dyDescent="0.2">
      <c r="A323" s="354"/>
      <c r="B323" s="359"/>
      <c r="C323" s="359"/>
      <c r="D323" s="359"/>
      <c r="E323" s="359"/>
      <c r="F323" s="359"/>
      <c r="G323" s="359"/>
      <c r="H323" s="359"/>
      <c r="I323" s="359"/>
      <c r="J323" s="359"/>
      <c r="K323" s="359"/>
      <c r="L323" s="359"/>
      <c r="M323" s="359"/>
      <c r="N323" s="359"/>
      <c r="O323" s="359"/>
      <c r="P323" s="359"/>
      <c r="Q323" s="359"/>
      <c r="R323" s="359"/>
      <c r="S323" s="359"/>
      <c r="T323" s="359"/>
      <c r="U323" s="359"/>
      <c r="V323" s="359"/>
      <c r="W323" s="359"/>
      <c r="X323" s="359"/>
      <c r="Y323" s="359"/>
      <c r="Z323" s="359"/>
    </row>
    <row r="324" spans="1:26" x14ac:dyDescent="0.2">
      <c r="A324" s="354"/>
      <c r="B324" s="359"/>
      <c r="C324" s="359"/>
      <c r="D324" s="359"/>
      <c r="E324" s="359"/>
      <c r="F324" s="359"/>
      <c r="G324" s="359"/>
      <c r="H324" s="359"/>
      <c r="I324" s="359"/>
      <c r="J324" s="359"/>
      <c r="K324" s="359"/>
      <c r="L324" s="359"/>
      <c r="M324" s="359"/>
      <c r="N324" s="359"/>
      <c r="O324" s="359"/>
      <c r="P324" s="359"/>
      <c r="Q324" s="359"/>
      <c r="R324" s="359"/>
      <c r="S324" s="359"/>
      <c r="T324" s="359"/>
      <c r="U324" s="359"/>
      <c r="V324" s="359"/>
      <c r="W324" s="359"/>
      <c r="X324" s="359"/>
      <c r="Y324" s="359"/>
      <c r="Z324" s="359"/>
    </row>
    <row r="325" spans="1:26" x14ac:dyDescent="0.2">
      <c r="A325" s="354"/>
      <c r="B325" s="359"/>
      <c r="C325" s="359"/>
      <c r="D325" s="359"/>
      <c r="E325" s="359"/>
      <c r="F325" s="359"/>
      <c r="G325" s="359"/>
      <c r="H325" s="359"/>
      <c r="I325" s="359"/>
      <c r="J325" s="359"/>
      <c r="K325" s="359"/>
      <c r="L325" s="359"/>
      <c r="M325" s="359"/>
      <c r="N325" s="359"/>
      <c r="O325" s="359"/>
      <c r="P325" s="359"/>
      <c r="Q325" s="359"/>
      <c r="R325" s="359"/>
      <c r="S325" s="359"/>
      <c r="T325" s="359"/>
      <c r="U325" s="359"/>
      <c r="V325" s="359"/>
      <c r="W325" s="359"/>
      <c r="X325" s="359"/>
      <c r="Y325" s="359"/>
      <c r="Z325" s="359"/>
    </row>
    <row r="326" spans="1:26" x14ac:dyDescent="0.2">
      <c r="A326" s="354"/>
      <c r="B326" s="359"/>
      <c r="C326" s="359"/>
      <c r="D326" s="359"/>
      <c r="E326" s="359"/>
      <c r="F326" s="359"/>
      <c r="G326" s="359"/>
      <c r="H326" s="359"/>
      <c r="I326" s="359"/>
      <c r="J326" s="359"/>
      <c r="K326" s="359"/>
      <c r="L326" s="359"/>
      <c r="M326" s="359"/>
      <c r="N326" s="359"/>
      <c r="O326" s="359"/>
      <c r="P326" s="359"/>
      <c r="Q326" s="359"/>
      <c r="R326" s="359"/>
      <c r="S326" s="359"/>
      <c r="T326" s="359"/>
      <c r="U326" s="359"/>
      <c r="V326" s="359"/>
      <c r="W326" s="359"/>
      <c r="X326" s="359"/>
      <c r="Y326" s="359"/>
      <c r="Z326" s="359"/>
    </row>
    <row r="327" spans="1:26" x14ac:dyDescent="0.2">
      <c r="A327" s="354"/>
      <c r="B327" s="359"/>
      <c r="C327" s="359"/>
      <c r="D327" s="359"/>
      <c r="E327" s="359"/>
      <c r="F327" s="359"/>
      <c r="G327" s="359"/>
      <c r="H327" s="359"/>
      <c r="I327" s="359"/>
      <c r="J327" s="359"/>
      <c r="K327" s="359"/>
      <c r="L327" s="359"/>
      <c r="M327" s="359"/>
      <c r="N327" s="359"/>
      <c r="O327" s="359"/>
      <c r="P327" s="359"/>
      <c r="Q327" s="359"/>
      <c r="R327" s="359"/>
      <c r="S327" s="359"/>
      <c r="T327" s="359"/>
      <c r="U327" s="359"/>
      <c r="V327" s="359"/>
      <c r="W327" s="359"/>
      <c r="X327" s="359"/>
      <c r="Y327" s="359"/>
      <c r="Z327" s="359"/>
    </row>
    <row r="328" spans="1:26" x14ac:dyDescent="0.2">
      <c r="A328" s="354"/>
      <c r="B328" s="359"/>
      <c r="C328" s="359"/>
      <c r="D328" s="359"/>
      <c r="E328" s="359"/>
      <c r="F328" s="359"/>
      <c r="G328" s="359"/>
      <c r="H328" s="359"/>
      <c r="I328" s="359"/>
      <c r="J328" s="359"/>
      <c r="K328" s="359"/>
      <c r="L328" s="359"/>
      <c r="M328" s="359"/>
      <c r="N328" s="359"/>
      <c r="O328" s="359"/>
      <c r="P328" s="359"/>
      <c r="Q328" s="359"/>
      <c r="R328" s="359"/>
      <c r="S328" s="359"/>
      <c r="T328" s="359"/>
      <c r="U328" s="359"/>
      <c r="V328" s="359"/>
      <c r="W328" s="359"/>
      <c r="X328" s="359"/>
      <c r="Y328" s="359"/>
      <c r="Z328" s="359"/>
    </row>
    <row r="329" spans="1:26" x14ac:dyDescent="0.2">
      <c r="A329" s="354"/>
      <c r="B329" s="359"/>
      <c r="C329" s="359"/>
      <c r="D329" s="359"/>
      <c r="E329" s="359"/>
      <c r="F329" s="359"/>
      <c r="G329" s="359"/>
      <c r="H329" s="359"/>
      <c r="I329" s="359"/>
      <c r="J329" s="359"/>
      <c r="K329" s="359"/>
      <c r="L329" s="359"/>
      <c r="M329" s="359"/>
      <c r="N329" s="359"/>
      <c r="O329" s="359"/>
      <c r="P329" s="359"/>
      <c r="Q329" s="359"/>
      <c r="R329" s="359"/>
      <c r="S329" s="359"/>
      <c r="T329" s="359"/>
      <c r="U329" s="359"/>
      <c r="V329" s="359"/>
      <c r="W329" s="359"/>
      <c r="X329" s="359"/>
      <c r="Y329" s="359"/>
      <c r="Z329" s="359"/>
    </row>
    <row r="330" spans="1:26" x14ac:dyDescent="0.2">
      <c r="A330" s="354"/>
      <c r="B330" s="359"/>
      <c r="C330" s="359"/>
      <c r="D330" s="359"/>
      <c r="E330" s="359"/>
      <c r="F330" s="359"/>
      <c r="G330" s="359"/>
      <c r="H330" s="359"/>
      <c r="I330" s="359"/>
      <c r="J330" s="359"/>
      <c r="K330" s="359"/>
      <c r="L330" s="359"/>
      <c r="M330" s="359"/>
      <c r="N330" s="359"/>
      <c r="O330" s="359"/>
      <c r="P330" s="359"/>
      <c r="Q330" s="359"/>
      <c r="R330" s="359"/>
      <c r="S330" s="359"/>
      <c r="T330" s="359"/>
      <c r="U330" s="359"/>
      <c r="V330" s="359"/>
      <c r="W330" s="359"/>
      <c r="X330" s="359"/>
      <c r="Y330" s="359"/>
      <c r="Z330" s="359"/>
    </row>
    <row r="331" spans="1:26" x14ac:dyDescent="0.2">
      <c r="A331" s="354"/>
      <c r="B331" s="359"/>
      <c r="C331" s="359"/>
      <c r="D331" s="359"/>
      <c r="E331" s="359"/>
      <c r="F331" s="359"/>
      <c r="G331" s="359"/>
      <c r="H331" s="359"/>
      <c r="I331" s="359"/>
      <c r="J331" s="359"/>
      <c r="K331" s="359"/>
      <c r="L331" s="359"/>
      <c r="M331" s="359"/>
      <c r="N331" s="359"/>
      <c r="O331" s="359"/>
      <c r="P331" s="359"/>
      <c r="Q331" s="359"/>
      <c r="R331" s="359"/>
      <c r="S331" s="359"/>
      <c r="T331" s="359"/>
      <c r="U331" s="359"/>
      <c r="V331" s="359"/>
      <c r="W331" s="359"/>
      <c r="X331" s="359"/>
      <c r="Y331" s="359"/>
      <c r="Z331" s="359"/>
    </row>
    <row r="332" spans="1:26" x14ac:dyDescent="0.2">
      <c r="A332" s="354"/>
      <c r="B332" s="359"/>
      <c r="C332" s="359"/>
      <c r="D332" s="359"/>
      <c r="E332" s="359"/>
      <c r="F332" s="359"/>
      <c r="G332" s="359"/>
      <c r="H332" s="359"/>
      <c r="I332" s="359"/>
      <c r="J332" s="359"/>
      <c r="K332" s="359"/>
      <c r="L332" s="359"/>
      <c r="M332" s="359"/>
      <c r="N332" s="359"/>
      <c r="O332" s="359"/>
      <c r="P332" s="359"/>
      <c r="Q332" s="359"/>
      <c r="R332" s="359"/>
      <c r="S332" s="359"/>
      <c r="T332" s="359"/>
      <c r="U332" s="359"/>
      <c r="V332" s="359"/>
      <c r="W332" s="359"/>
      <c r="X332" s="359"/>
      <c r="Y332" s="359"/>
      <c r="Z332" s="359"/>
    </row>
    <row r="333" spans="1:26" x14ac:dyDescent="0.2">
      <c r="A333" s="354"/>
      <c r="B333" s="359"/>
      <c r="C333" s="359"/>
      <c r="D333" s="359"/>
      <c r="E333" s="359"/>
      <c r="F333" s="359"/>
      <c r="G333" s="359"/>
      <c r="H333" s="359"/>
      <c r="I333" s="359"/>
      <c r="J333" s="359"/>
      <c r="K333" s="359"/>
      <c r="L333" s="359"/>
      <c r="M333" s="359"/>
      <c r="N333" s="359"/>
      <c r="O333" s="359"/>
      <c r="P333" s="359"/>
      <c r="Q333" s="359"/>
      <c r="R333" s="359"/>
      <c r="S333" s="359"/>
      <c r="T333" s="359"/>
      <c r="U333" s="359"/>
      <c r="V333" s="359"/>
      <c r="W333" s="359"/>
      <c r="X333" s="359"/>
      <c r="Y333" s="359"/>
      <c r="Z333" s="359"/>
    </row>
    <row r="334" spans="1:26" x14ac:dyDescent="0.2">
      <c r="A334" s="354"/>
      <c r="B334" s="359"/>
      <c r="C334" s="359"/>
      <c r="D334" s="359"/>
      <c r="E334" s="359"/>
      <c r="F334" s="359"/>
      <c r="G334" s="359"/>
      <c r="H334" s="359"/>
      <c r="I334" s="359"/>
      <c r="J334" s="359"/>
      <c r="K334" s="359"/>
      <c r="L334" s="359"/>
      <c r="M334" s="359"/>
      <c r="N334" s="359"/>
      <c r="O334" s="359"/>
      <c r="P334" s="359"/>
      <c r="Q334" s="359"/>
      <c r="R334" s="359"/>
      <c r="S334" s="359"/>
      <c r="T334" s="359"/>
      <c r="U334" s="359"/>
      <c r="V334" s="359"/>
      <c r="W334" s="359"/>
      <c r="X334" s="359"/>
      <c r="Y334" s="359"/>
      <c r="Z334" s="359"/>
    </row>
    <row r="335" spans="1:26" x14ac:dyDescent="0.2">
      <c r="A335" s="354"/>
      <c r="B335" s="359"/>
      <c r="C335" s="359"/>
      <c r="D335" s="359"/>
      <c r="E335" s="359"/>
      <c r="F335" s="359"/>
      <c r="G335" s="359"/>
      <c r="H335" s="359"/>
      <c r="I335" s="359"/>
      <c r="J335" s="359"/>
      <c r="K335" s="359"/>
      <c r="L335" s="359"/>
      <c r="M335" s="359"/>
      <c r="N335" s="359"/>
      <c r="O335" s="359"/>
      <c r="P335" s="359"/>
      <c r="Q335" s="359"/>
      <c r="R335" s="359"/>
      <c r="S335" s="359"/>
      <c r="T335" s="359"/>
      <c r="U335" s="359"/>
      <c r="V335" s="359"/>
      <c r="W335" s="359"/>
      <c r="X335" s="359"/>
      <c r="Y335" s="359"/>
      <c r="Z335" s="359"/>
    </row>
    <row r="336" spans="1:26" x14ac:dyDescent="0.2">
      <c r="A336" s="354"/>
      <c r="B336" s="359"/>
      <c r="C336" s="359"/>
      <c r="D336" s="359"/>
      <c r="E336" s="359"/>
      <c r="F336" s="359"/>
      <c r="G336" s="359"/>
      <c r="H336" s="359"/>
      <c r="I336" s="359"/>
      <c r="J336" s="359"/>
      <c r="K336" s="359"/>
      <c r="L336" s="359"/>
      <c r="M336" s="359"/>
      <c r="N336" s="359"/>
      <c r="O336" s="359"/>
      <c r="P336" s="359"/>
      <c r="Q336" s="359"/>
      <c r="R336" s="359"/>
      <c r="S336" s="359"/>
      <c r="T336" s="359"/>
      <c r="U336" s="359"/>
      <c r="V336" s="359"/>
      <c r="W336" s="359"/>
      <c r="X336" s="359"/>
      <c r="Y336" s="359"/>
      <c r="Z336" s="359"/>
    </row>
    <row r="337" spans="1:26" x14ac:dyDescent="0.2">
      <c r="A337" s="354"/>
      <c r="B337" s="359"/>
      <c r="C337" s="359"/>
      <c r="D337" s="359"/>
      <c r="E337" s="359"/>
      <c r="F337" s="359"/>
      <c r="G337" s="359"/>
      <c r="H337" s="359"/>
      <c r="I337" s="359"/>
      <c r="J337" s="359"/>
      <c r="K337" s="359"/>
      <c r="L337" s="359"/>
      <c r="M337" s="359"/>
      <c r="N337" s="359"/>
      <c r="O337" s="359"/>
      <c r="P337" s="359"/>
      <c r="Q337" s="359"/>
      <c r="R337" s="359"/>
      <c r="S337" s="359"/>
      <c r="T337" s="359"/>
      <c r="U337" s="359"/>
      <c r="V337" s="359"/>
      <c r="W337" s="359"/>
      <c r="X337" s="359"/>
      <c r="Y337" s="359"/>
      <c r="Z337" s="359"/>
    </row>
    <row r="338" spans="1:26" x14ac:dyDescent="0.2">
      <c r="A338" s="354"/>
      <c r="B338" s="359"/>
      <c r="C338" s="359"/>
      <c r="D338" s="359"/>
      <c r="E338" s="359"/>
      <c r="F338" s="359"/>
      <c r="G338" s="359"/>
      <c r="H338" s="359"/>
      <c r="I338" s="359"/>
      <c r="J338" s="359"/>
      <c r="K338" s="359"/>
      <c r="L338" s="359"/>
      <c r="M338" s="359"/>
      <c r="N338" s="359"/>
      <c r="O338" s="359"/>
      <c r="P338" s="359"/>
      <c r="Q338" s="359"/>
      <c r="R338" s="359"/>
      <c r="S338" s="359"/>
      <c r="T338" s="359"/>
      <c r="U338" s="359"/>
      <c r="V338" s="359"/>
      <c r="W338" s="359"/>
      <c r="X338" s="359"/>
      <c r="Y338" s="359"/>
      <c r="Z338" s="359"/>
    </row>
    <row r="339" spans="1:26" x14ac:dyDescent="0.2">
      <c r="A339" s="354"/>
      <c r="B339" s="359"/>
      <c r="C339" s="359"/>
      <c r="D339" s="359"/>
      <c r="E339" s="359"/>
      <c r="F339" s="359"/>
      <c r="G339" s="359"/>
      <c r="H339" s="359"/>
      <c r="I339" s="359"/>
      <c r="J339" s="359"/>
      <c r="K339" s="359"/>
      <c r="L339" s="359"/>
      <c r="M339" s="359"/>
      <c r="N339" s="359"/>
      <c r="O339" s="359"/>
      <c r="P339" s="359"/>
      <c r="Q339" s="359"/>
      <c r="R339" s="359"/>
      <c r="S339" s="359"/>
      <c r="T339" s="359"/>
      <c r="U339" s="359"/>
      <c r="V339" s="359"/>
      <c r="W339" s="359"/>
      <c r="X339" s="359"/>
      <c r="Y339" s="359"/>
      <c r="Z339" s="359"/>
    </row>
    <row r="340" spans="1:26" x14ac:dyDescent="0.2">
      <c r="A340" s="354"/>
      <c r="B340" s="359"/>
      <c r="C340" s="359"/>
      <c r="D340" s="359"/>
      <c r="E340" s="359"/>
      <c r="F340" s="359"/>
      <c r="G340" s="359"/>
      <c r="H340" s="359"/>
      <c r="I340" s="359"/>
      <c r="J340" s="359"/>
      <c r="K340" s="359"/>
      <c r="L340" s="359"/>
      <c r="M340" s="359"/>
      <c r="N340" s="359"/>
      <c r="O340" s="359"/>
      <c r="P340" s="359"/>
      <c r="Q340" s="359"/>
      <c r="R340" s="359"/>
      <c r="S340" s="359"/>
      <c r="T340" s="359"/>
      <c r="U340" s="359"/>
      <c r="V340" s="359"/>
      <c r="W340" s="359"/>
      <c r="X340" s="359"/>
      <c r="Y340" s="359"/>
      <c r="Z340" s="359"/>
    </row>
    <row r="341" spans="1:26" x14ac:dyDescent="0.2">
      <c r="A341" s="354"/>
      <c r="B341" s="359"/>
      <c r="C341" s="359"/>
      <c r="D341" s="359"/>
      <c r="E341" s="359"/>
      <c r="F341" s="359"/>
      <c r="G341" s="359"/>
      <c r="H341" s="359"/>
      <c r="I341" s="359"/>
      <c r="J341" s="359"/>
      <c r="K341" s="359"/>
      <c r="L341" s="359"/>
      <c r="M341" s="359"/>
      <c r="N341" s="359"/>
      <c r="O341" s="359"/>
      <c r="P341" s="359"/>
      <c r="Q341" s="359"/>
      <c r="R341" s="359"/>
      <c r="S341" s="359"/>
      <c r="T341" s="359"/>
      <c r="U341" s="359"/>
      <c r="V341" s="359"/>
      <c r="W341" s="359"/>
      <c r="X341" s="359"/>
      <c r="Y341" s="359"/>
      <c r="Z341" s="359"/>
    </row>
    <row r="342" spans="1:26" x14ac:dyDescent="0.2">
      <c r="A342" s="354"/>
      <c r="B342" s="359"/>
      <c r="C342" s="359"/>
      <c r="D342" s="359"/>
      <c r="E342" s="359"/>
      <c r="F342" s="359"/>
      <c r="G342" s="359"/>
      <c r="H342" s="359"/>
      <c r="I342" s="359"/>
      <c r="J342" s="359"/>
      <c r="K342" s="359"/>
      <c r="L342" s="359"/>
      <c r="M342" s="359"/>
      <c r="N342" s="359"/>
      <c r="O342" s="359"/>
      <c r="P342" s="359"/>
      <c r="Q342" s="359"/>
      <c r="R342" s="359"/>
      <c r="S342" s="359"/>
      <c r="T342" s="359"/>
      <c r="U342" s="359"/>
      <c r="V342" s="359"/>
      <c r="W342" s="359"/>
      <c r="X342" s="359"/>
      <c r="Y342" s="359"/>
      <c r="Z342" s="359"/>
    </row>
    <row r="343" spans="1:26" x14ac:dyDescent="0.2">
      <c r="A343" s="354"/>
      <c r="B343" s="359"/>
      <c r="C343" s="359"/>
      <c r="D343" s="359"/>
      <c r="E343" s="359"/>
      <c r="F343" s="359"/>
      <c r="G343" s="359"/>
      <c r="H343" s="359"/>
      <c r="I343" s="359"/>
      <c r="J343" s="359"/>
      <c r="K343" s="359"/>
      <c r="L343" s="359"/>
      <c r="M343" s="359"/>
      <c r="N343" s="359"/>
      <c r="O343" s="359"/>
      <c r="P343" s="359"/>
      <c r="Q343" s="359"/>
      <c r="R343" s="359"/>
      <c r="S343" s="359"/>
      <c r="T343" s="359"/>
      <c r="U343" s="359"/>
      <c r="V343" s="359"/>
      <c r="W343" s="359"/>
      <c r="X343" s="359"/>
      <c r="Y343" s="359"/>
      <c r="Z343" s="359"/>
    </row>
    <row r="344" spans="1:26" x14ac:dyDescent="0.2">
      <c r="A344" s="354"/>
      <c r="B344" s="359"/>
      <c r="C344" s="359"/>
      <c r="D344" s="359"/>
      <c r="E344" s="359"/>
      <c r="F344" s="359"/>
      <c r="G344" s="359"/>
      <c r="H344" s="359"/>
      <c r="I344" s="359"/>
      <c r="J344" s="359"/>
      <c r="K344" s="359"/>
      <c r="L344" s="359"/>
      <c r="M344" s="359"/>
      <c r="N344" s="359"/>
      <c r="O344" s="359"/>
      <c r="P344" s="359"/>
      <c r="Q344" s="359"/>
      <c r="R344" s="359"/>
      <c r="S344" s="359"/>
      <c r="T344" s="359"/>
      <c r="U344" s="359"/>
      <c r="V344" s="359"/>
      <c r="W344" s="359"/>
      <c r="X344" s="359"/>
      <c r="Y344" s="359"/>
      <c r="Z344" s="359"/>
    </row>
    <row r="345" spans="1:26" x14ac:dyDescent="0.2">
      <c r="A345" s="354"/>
      <c r="B345" s="359"/>
      <c r="C345" s="359"/>
      <c r="D345" s="359"/>
      <c r="E345" s="359"/>
      <c r="F345" s="359"/>
      <c r="G345" s="359"/>
      <c r="H345" s="359"/>
      <c r="I345" s="359"/>
      <c r="J345" s="359"/>
      <c r="K345" s="359"/>
      <c r="L345" s="359"/>
      <c r="M345" s="359"/>
      <c r="N345" s="359"/>
      <c r="O345" s="359"/>
      <c r="P345" s="359"/>
      <c r="Q345" s="359"/>
      <c r="R345" s="359"/>
      <c r="S345" s="359"/>
      <c r="T345" s="359"/>
      <c r="U345" s="359"/>
      <c r="V345" s="359"/>
      <c r="W345" s="359"/>
      <c r="X345" s="359"/>
      <c r="Y345" s="359"/>
      <c r="Z345" s="359"/>
    </row>
    <row r="346" spans="1:26" x14ac:dyDescent="0.2">
      <c r="A346" s="354"/>
      <c r="B346" s="359"/>
      <c r="C346" s="359"/>
      <c r="D346" s="359"/>
      <c r="E346" s="359"/>
      <c r="F346" s="359"/>
      <c r="G346" s="359"/>
      <c r="H346" s="359"/>
      <c r="I346" s="359"/>
      <c r="J346" s="359"/>
      <c r="K346" s="359"/>
      <c r="L346" s="359"/>
      <c r="M346" s="359"/>
      <c r="N346" s="359"/>
      <c r="O346" s="359"/>
      <c r="P346" s="359"/>
      <c r="Q346" s="359"/>
      <c r="R346" s="359"/>
      <c r="S346" s="359"/>
      <c r="T346" s="359"/>
      <c r="U346" s="359"/>
      <c r="V346" s="359"/>
      <c r="W346" s="359"/>
      <c r="X346" s="359"/>
      <c r="Y346" s="359"/>
      <c r="Z346" s="359"/>
    </row>
    <row r="347" spans="1:26" x14ac:dyDescent="0.2">
      <c r="A347" s="354"/>
      <c r="B347" s="359"/>
      <c r="C347" s="359"/>
      <c r="D347" s="359"/>
      <c r="E347" s="359"/>
      <c r="F347" s="359"/>
      <c r="G347" s="359"/>
      <c r="H347" s="359"/>
      <c r="I347" s="359"/>
      <c r="J347" s="359"/>
      <c r="K347" s="359"/>
      <c r="L347" s="359"/>
      <c r="M347" s="359"/>
      <c r="N347" s="359"/>
      <c r="O347" s="359"/>
      <c r="P347" s="359"/>
      <c r="Q347" s="359"/>
      <c r="R347" s="359"/>
      <c r="S347" s="359"/>
      <c r="T347" s="359"/>
      <c r="U347" s="359"/>
      <c r="V347" s="359"/>
      <c r="W347" s="359"/>
      <c r="X347" s="359"/>
      <c r="Y347" s="359"/>
      <c r="Z347" s="359"/>
    </row>
    <row r="348" spans="1:26" x14ac:dyDescent="0.2">
      <c r="A348" s="354"/>
      <c r="B348" s="359"/>
      <c r="C348" s="359"/>
      <c r="D348" s="359"/>
      <c r="E348" s="359"/>
      <c r="F348" s="359"/>
      <c r="G348" s="359"/>
      <c r="H348" s="359"/>
      <c r="I348" s="359"/>
      <c r="J348" s="359"/>
      <c r="K348" s="359"/>
      <c r="L348" s="359"/>
      <c r="M348" s="359"/>
      <c r="N348" s="359"/>
      <c r="O348" s="359"/>
      <c r="P348" s="359"/>
      <c r="Q348" s="359"/>
      <c r="R348" s="359"/>
      <c r="S348" s="359"/>
      <c r="T348" s="359"/>
      <c r="U348" s="359"/>
      <c r="V348" s="359"/>
      <c r="W348" s="359"/>
      <c r="X348" s="359"/>
      <c r="Y348" s="359"/>
      <c r="Z348" s="359"/>
    </row>
    <row r="349" spans="1:26" x14ac:dyDescent="0.2">
      <c r="A349" s="354"/>
      <c r="B349" s="359"/>
      <c r="C349" s="359"/>
      <c r="D349" s="359"/>
      <c r="E349" s="359"/>
      <c r="F349" s="359"/>
      <c r="G349" s="359"/>
      <c r="H349" s="359"/>
      <c r="I349" s="359"/>
      <c r="J349" s="359"/>
      <c r="K349" s="359"/>
      <c r="L349" s="359"/>
      <c r="M349" s="359"/>
      <c r="N349" s="359"/>
      <c r="O349" s="359"/>
      <c r="P349" s="359"/>
      <c r="Q349" s="359"/>
      <c r="R349" s="359"/>
      <c r="S349" s="359"/>
      <c r="T349" s="359"/>
      <c r="U349" s="359"/>
      <c r="V349" s="359"/>
      <c r="W349" s="359"/>
      <c r="X349" s="359"/>
      <c r="Y349" s="359"/>
      <c r="Z349" s="359"/>
    </row>
    <row r="350" spans="1:26" x14ac:dyDescent="0.2">
      <c r="A350" s="354"/>
      <c r="B350" s="359"/>
      <c r="C350" s="359"/>
      <c r="D350" s="359"/>
      <c r="E350" s="359"/>
      <c r="F350" s="359"/>
      <c r="G350" s="359"/>
      <c r="H350" s="359"/>
      <c r="I350" s="359"/>
      <c r="J350" s="359"/>
      <c r="K350" s="359"/>
      <c r="L350" s="359"/>
      <c r="M350" s="359"/>
      <c r="N350" s="359"/>
      <c r="O350" s="359"/>
      <c r="P350" s="359"/>
      <c r="Q350" s="359"/>
      <c r="R350" s="359"/>
      <c r="S350" s="359"/>
      <c r="T350" s="359"/>
      <c r="U350" s="359"/>
      <c r="V350" s="359"/>
      <c r="W350" s="359"/>
      <c r="X350" s="359"/>
      <c r="Y350" s="359"/>
      <c r="Z350" s="359"/>
    </row>
    <row r="351" spans="1:26" x14ac:dyDescent="0.2">
      <c r="A351" s="354"/>
      <c r="B351" s="359"/>
      <c r="C351" s="359"/>
      <c r="D351" s="359"/>
      <c r="E351" s="359"/>
      <c r="F351" s="359"/>
      <c r="G351" s="359"/>
      <c r="H351" s="359"/>
      <c r="I351" s="359"/>
      <c r="J351" s="359"/>
      <c r="K351" s="359"/>
      <c r="L351" s="359"/>
      <c r="M351" s="359"/>
      <c r="N351" s="359"/>
      <c r="O351" s="359"/>
      <c r="P351" s="359"/>
      <c r="Q351" s="359"/>
      <c r="R351" s="359"/>
      <c r="S351" s="359"/>
      <c r="T351" s="359"/>
      <c r="U351" s="359"/>
      <c r="V351" s="359"/>
      <c r="W351" s="359"/>
      <c r="X351" s="359"/>
      <c r="Y351" s="359"/>
      <c r="Z351" s="359"/>
    </row>
    <row r="352" spans="1:26" x14ac:dyDescent="0.2">
      <c r="A352" s="354"/>
      <c r="B352" s="359"/>
      <c r="C352" s="359"/>
      <c r="D352" s="359"/>
      <c r="E352" s="359"/>
      <c r="F352" s="359"/>
      <c r="G352" s="359"/>
      <c r="H352" s="359"/>
      <c r="I352" s="359"/>
      <c r="J352" s="359"/>
      <c r="K352" s="359"/>
      <c r="L352" s="359"/>
      <c r="M352" s="359"/>
      <c r="N352" s="359"/>
      <c r="O352" s="359"/>
      <c r="P352" s="359"/>
      <c r="Q352" s="359"/>
      <c r="R352" s="359"/>
      <c r="S352" s="359"/>
      <c r="T352" s="359"/>
      <c r="U352" s="359"/>
      <c r="V352" s="359"/>
      <c r="W352" s="359"/>
      <c r="X352" s="359"/>
      <c r="Y352" s="359"/>
      <c r="Z352" s="359"/>
    </row>
    <row r="353" spans="1:26" x14ac:dyDescent="0.2">
      <c r="A353" s="354"/>
      <c r="B353" s="359"/>
      <c r="C353" s="359"/>
      <c r="D353" s="359"/>
      <c r="E353" s="359"/>
      <c r="F353" s="359"/>
      <c r="G353" s="359"/>
      <c r="H353" s="359"/>
      <c r="I353" s="359"/>
      <c r="J353" s="359"/>
      <c r="K353" s="359"/>
      <c r="L353" s="359"/>
      <c r="M353" s="359"/>
      <c r="N353" s="359"/>
      <c r="O353" s="359"/>
      <c r="P353" s="359"/>
      <c r="Q353" s="359"/>
      <c r="R353" s="359"/>
      <c r="S353" s="359"/>
      <c r="T353" s="359"/>
      <c r="U353" s="359"/>
      <c r="V353" s="359"/>
      <c r="W353" s="359"/>
      <c r="X353" s="359"/>
      <c r="Y353" s="359"/>
      <c r="Z353" s="359"/>
    </row>
    <row r="354" spans="1:26" x14ac:dyDescent="0.2">
      <c r="A354" s="354"/>
      <c r="B354" s="359"/>
      <c r="C354" s="359"/>
      <c r="D354" s="359"/>
      <c r="E354" s="359"/>
      <c r="F354" s="359"/>
      <c r="G354" s="359"/>
      <c r="H354" s="359"/>
      <c r="I354" s="359"/>
      <c r="J354" s="359"/>
      <c r="K354" s="359"/>
      <c r="L354" s="359"/>
      <c r="M354" s="359"/>
      <c r="N354" s="359"/>
      <c r="O354" s="359"/>
      <c r="P354" s="359"/>
      <c r="Q354" s="359"/>
      <c r="R354" s="359"/>
      <c r="S354" s="359"/>
      <c r="T354" s="359"/>
      <c r="U354" s="359"/>
      <c r="V354" s="359"/>
      <c r="W354" s="359"/>
      <c r="X354" s="359"/>
      <c r="Y354" s="359"/>
      <c r="Z354" s="359"/>
    </row>
    <row r="355" spans="1:26" x14ac:dyDescent="0.2">
      <c r="A355" s="354"/>
      <c r="B355" s="359"/>
      <c r="C355" s="359"/>
      <c r="D355" s="359"/>
      <c r="E355" s="359"/>
      <c r="F355" s="359"/>
      <c r="G355" s="359"/>
      <c r="H355" s="359"/>
      <c r="I355" s="359"/>
      <c r="J355" s="359"/>
      <c r="K355" s="359"/>
      <c r="L355" s="359"/>
      <c r="M355" s="359"/>
      <c r="N355" s="359"/>
      <c r="O355" s="359"/>
      <c r="P355" s="359"/>
      <c r="Q355" s="359"/>
      <c r="R355" s="359"/>
      <c r="S355" s="359"/>
      <c r="T355" s="359"/>
      <c r="U355" s="359"/>
      <c r="V355" s="359"/>
      <c r="W355" s="359"/>
      <c r="X355" s="359"/>
      <c r="Y355" s="359"/>
      <c r="Z355" s="359"/>
    </row>
    <row r="356" spans="1:26" x14ac:dyDescent="0.2">
      <c r="A356" s="354"/>
      <c r="B356" s="359"/>
      <c r="C356" s="359"/>
      <c r="D356" s="359"/>
      <c r="E356" s="359"/>
      <c r="F356" s="359"/>
      <c r="G356" s="359"/>
      <c r="H356" s="359"/>
      <c r="I356" s="359"/>
      <c r="J356" s="359"/>
      <c r="K356" s="359"/>
      <c r="L356" s="359"/>
      <c r="M356" s="359"/>
      <c r="N356" s="359"/>
      <c r="O356" s="359"/>
      <c r="P356" s="359"/>
      <c r="Q356" s="359"/>
      <c r="R356" s="359"/>
      <c r="S356" s="359"/>
      <c r="T356" s="359"/>
      <c r="U356" s="359"/>
      <c r="V356" s="359"/>
      <c r="W356" s="359"/>
      <c r="X356" s="359"/>
      <c r="Y356" s="359"/>
      <c r="Z356" s="359"/>
    </row>
    <row r="357" spans="1:26" x14ac:dyDescent="0.2">
      <c r="A357" s="354"/>
      <c r="B357" s="359"/>
      <c r="C357" s="359"/>
      <c r="D357" s="359"/>
      <c r="E357" s="359"/>
      <c r="F357" s="359"/>
      <c r="G357" s="359"/>
      <c r="H357" s="359"/>
      <c r="I357" s="359"/>
      <c r="J357" s="359"/>
      <c r="K357" s="359"/>
      <c r="L357" s="359"/>
      <c r="M357" s="359"/>
      <c r="N357" s="359"/>
      <c r="O357" s="359"/>
      <c r="P357" s="359"/>
      <c r="Q357" s="359"/>
      <c r="R357" s="359"/>
      <c r="S357" s="359"/>
      <c r="T357" s="359"/>
      <c r="U357" s="359"/>
      <c r="V357" s="359"/>
      <c r="W357" s="359"/>
      <c r="X357" s="359"/>
      <c r="Y357" s="359"/>
      <c r="Z357" s="359"/>
    </row>
    <row r="358" spans="1:26" x14ac:dyDescent="0.2">
      <c r="A358" s="354"/>
      <c r="B358" s="359"/>
      <c r="C358" s="359"/>
      <c r="D358" s="359"/>
      <c r="E358" s="359"/>
      <c r="F358" s="359"/>
      <c r="G358" s="359"/>
      <c r="H358" s="359"/>
      <c r="I358" s="359"/>
      <c r="J358" s="359"/>
      <c r="K358" s="359"/>
      <c r="L358" s="359"/>
      <c r="M358" s="359"/>
      <c r="N358" s="359"/>
      <c r="O358" s="359"/>
      <c r="P358" s="359"/>
      <c r="Q358" s="359"/>
      <c r="R358" s="359"/>
      <c r="S358" s="359"/>
      <c r="T358" s="359"/>
      <c r="U358" s="359"/>
      <c r="V358" s="359"/>
      <c r="W358" s="359"/>
      <c r="X358" s="359"/>
      <c r="Y358" s="359"/>
      <c r="Z358" s="359"/>
    </row>
    <row r="359" spans="1:26" x14ac:dyDescent="0.2">
      <c r="A359" s="354"/>
      <c r="B359" s="359"/>
      <c r="C359" s="359"/>
      <c r="D359" s="359"/>
      <c r="E359" s="359"/>
      <c r="F359" s="359"/>
      <c r="G359" s="359"/>
      <c r="H359" s="359"/>
      <c r="I359" s="359"/>
      <c r="J359" s="359"/>
      <c r="K359" s="359"/>
      <c r="L359" s="359"/>
      <c r="M359" s="359"/>
      <c r="N359" s="359"/>
      <c r="O359" s="359"/>
      <c r="P359" s="359"/>
      <c r="Q359" s="359"/>
      <c r="R359" s="359"/>
      <c r="S359" s="359"/>
      <c r="T359" s="359"/>
      <c r="U359" s="359"/>
      <c r="V359" s="359"/>
      <c r="W359" s="359"/>
      <c r="X359" s="359"/>
      <c r="Y359" s="359"/>
      <c r="Z359" s="359"/>
    </row>
    <row r="360" spans="1:26" x14ac:dyDescent="0.2">
      <c r="A360" s="354"/>
      <c r="B360" s="359"/>
      <c r="C360" s="359"/>
      <c r="D360" s="359"/>
      <c r="E360" s="359"/>
      <c r="F360" s="359"/>
      <c r="G360" s="359"/>
      <c r="H360" s="359"/>
      <c r="I360" s="359"/>
      <c r="J360" s="359"/>
      <c r="K360" s="359"/>
      <c r="L360" s="359"/>
      <c r="M360" s="359"/>
      <c r="N360" s="359"/>
      <c r="O360" s="359"/>
      <c r="P360" s="359"/>
      <c r="Q360" s="359"/>
      <c r="R360" s="359"/>
      <c r="S360" s="359"/>
      <c r="T360" s="359"/>
      <c r="U360" s="359"/>
      <c r="V360" s="359"/>
      <c r="W360" s="359"/>
      <c r="X360" s="359"/>
      <c r="Y360" s="359"/>
      <c r="Z360" s="359"/>
    </row>
    <row r="361" spans="1:26" x14ac:dyDescent="0.2">
      <c r="A361" s="354"/>
      <c r="B361" s="359"/>
      <c r="C361" s="359"/>
      <c r="D361" s="359"/>
      <c r="E361" s="359"/>
      <c r="F361" s="359"/>
      <c r="G361" s="359"/>
      <c r="H361" s="359"/>
      <c r="I361" s="359"/>
      <c r="J361" s="359"/>
      <c r="K361" s="359"/>
      <c r="L361" s="359"/>
      <c r="M361" s="359"/>
      <c r="N361" s="359"/>
      <c r="O361" s="359"/>
      <c r="P361" s="359"/>
      <c r="Q361" s="359"/>
      <c r="R361" s="359"/>
      <c r="S361" s="359"/>
      <c r="T361" s="359"/>
      <c r="U361" s="359"/>
      <c r="V361" s="359"/>
      <c r="W361" s="359"/>
      <c r="X361" s="359"/>
      <c r="Y361" s="359"/>
      <c r="Z361" s="359"/>
    </row>
    <row r="362" spans="1:26" x14ac:dyDescent="0.2">
      <c r="A362" s="354"/>
      <c r="B362" s="359"/>
      <c r="C362" s="359"/>
      <c r="D362" s="359"/>
      <c r="E362" s="359"/>
      <c r="F362" s="359"/>
      <c r="G362" s="359"/>
      <c r="H362" s="359"/>
      <c r="I362" s="359"/>
      <c r="J362" s="359"/>
      <c r="K362" s="359"/>
      <c r="L362" s="359"/>
      <c r="M362" s="359"/>
      <c r="N362" s="359"/>
      <c r="O362" s="359"/>
      <c r="P362" s="359"/>
      <c r="Q362" s="359"/>
      <c r="R362" s="359"/>
      <c r="S362" s="359"/>
      <c r="T362" s="359"/>
      <c r="U362" s="359"/>
      <c r="V362" s="359"/>
      <c r="W362" s="359"/>
      <c r="X362" s="359"/>
      <c r="Y362" s="359"/>
      <c r="Z362" s="359"/>
    </row>
    <row r="363" spans="1:26" x14ac:dyDescent="0.2">
      <c r="A363" s="354"/>
      <c r="B363" s="359"/>
      <c r="C363" s="359"/>
      <c r="D363" s="359"/>
      <c r="E363" s="359"/>
      <c r="F363" s="359"/>
      <c r="G363" s="359"/>
      <c r="H363" s="359"/>
      <c r="I363" s="359"/>
      <c r="J363" s="359"/>
      <c r="K363" s="359"/>
      <c r="L363" s="359"/>
      <c r="M363" s="359"/>
      <c r="N363" s="359"/>
      <c r="O363" s="359"/>
      <c r="P363" s="359"/>
      <c r="Q363" s="359"/>
      <c r="R363" s="359"/>
      <c r="S363" s="359"/>
      <c r="T363" s="359"/>
      <c r="U363" s="359"/>
      <c r="V363" s="359"/>
      <c r="W363" s="359"/>
      <c r="X363" s="359"/>
      <c r="Y363" s="359"/>
      <c r="Z363" s="359"/>
    </row>
    <row r="364" spans="1:26" x14ac:dyDescent="0.2">
      <c r="A364" s="354"/>
      <c r="B364" s="359"/>
      <c r="C364" s="359"/>
      <c r="D364" s="359"/>
      <c r="E364" s="359"/>
      <c r="F364" s="359"/>
      <c r="G364" s="359"/>
      <c r="H364" s="359"/>
      <c r="I364" s="359"/>
      <c r="J364" s="359"/>
      <c r="K364" s="359"/>
      <c r="L364" s="359"/>
      <c r="M364" s="359"/>
      <c r="N364" s="359"/>
      <c r="O364" s="359"/>
      <c r="P364" s="359"/>
      <c r="Q364" s="359"/>
      <c r="R364" s="359"/>
      <c r="S364" s="359"/>
      <c r="T364" s="359"/>
      <c r="U364" s="359"/>
      <c r="V364" s="359"/>
      <c r="W364" s="359"/>
      <c r="X364" s="359"/>
      <c r="Y364" s="359"/>
      <c r="Z364" s="359"/>
    </row>
    <row r="365" spans="1:26" x14ac:dyDescent="0.2">
      <c r="A365" s="354"/>
      <c r="B365" s="359"/>
      <c r="C365" s="359"/>
      <c r="D365" s="359"/>
      <c r="E365" s="359"/>
      <c r="F365" s="359"/>
      <c r="G365" s="359"/>
      <c r="H365" s="359"/>
      <c r="I365" s="359"/>
      <c r="J365" s="359"/>
      <c r="K365" s="359"/>
      <c r="L365" s="359"/>
      <c r="M365" s="359"/>
      <c r="N365" s="359"/>
      <c r="O365" s="359"/>
      <c r="P365" s="359"/>
      <c r="Q365" s="359"/>
      <c r="R365" s="359"/>
      <c r="S365" s="359"/>
      <c r="T365" s="359"/>
      <c r="U365" s="359"/>
      <c r="V365" s="359"/>
      <c r="W365" s="359"/>
      <c r="X365" s="359"/>
      <c r="Y365" s="359"/>
      <c r="Z365" s="359"/>
    </row>
    <row r="366" spans="1:26" x14ac:dyDescent="0.2">
      <c r="A366" s="354"/>
      <c r="B366" s="359"/>
      <c r="C366" s="359"/>
      <c r="D366" s="359"/>
      <c r="E366" s="359"/>
      <c r="F366" s="359"/>
      <c r="G366" s="359"/>
      <c r="H366" s="359"/>
      <c r="I366" s="359"/>
      <c r="J366" s="359"/>
      <c r="K366" s="359"/>
      <c r="L366" s="359"/>
      <c r="M366" s="359"/>
      <c r="N366" s="359"/>
      <c r="O366" s="359"/>
      <c r="P366" s="359"/>
      <c r="Q366" s="359"/>
      <c r="R366" s="359"/>
      <c r="S366" s="359"/>
      <c r="T366" s="359"/>
      <c r="U366" s="359"/>
      <c r="V366" s="359"/>
      <c r="W366" s="359"/>
      <c r="X366" s="359"/>
      <c r="Y366" s="359"/>
      <c r="Z366" s="359"/>
    </row>
    <row r="367" spans="1:26" x14ac:dyDescent="0.2">
      <c r="A367" s="354"/>
      <c r="B367" s="359"/>
      <c r="C367" s="359"/>
      <c r="D367" s="359"/>
      <c r="E367" s="359"/>
      <c r="F367" s="359"/>
      <c r="G367" s="359"/>
      <c r="H367" s="359"/>
      <c r="I367" s="359"/>
      <c r="J367" s="359"/>
      <c r="K367" s="359"/>
      <c r="L367" s="359"/>
      <c r="M367" s="359"/>
      <c r="N367" s="359"/>
      <c r="O367" s="359"/>
      <c r="P367" s="359"/>
      <c r="Q367" s="359"/>
      <c r="R367" s="359"/>
      <c r="S367" s="359"/>
      <c r="T367" s="359"/>
      <c r="U367" s="359"/>
      <c r="V367" s="359"/>
      <c r="W367" s="359"/>
      <c r="X367" s="359"/>
      <c r="Y367" s="359"/>
      <c r="Z367" s="359"/>
    </row>
    <row r="368" spans="1:26" x14ac:dyDescent="0.2">
      <c r="A368" s="354"/>
      <c r="B368" s="359"/>
      <c r="C368" s="359"/>
      <c r="D368" s="359"/>
      <c r="E368" s="359"/>
      <c r="F368" s="359"/>
      <c r="G368" s="359"/>
      <c r="H368" s="359"/>
      <c r="I368" s="359"/>
      <c r="J368" s="359"/>
      <c r="K368" s="359"/>
      <c r="L368" s="359"/>
      <c r="M368" s="359"/>
      <c r="N368" s="359"/>
      <c r="O368" s="359"/>
      <c r="P368" s="359"/>
      <c r="Q368" s="359"/>
      <c r="R368" s="359"/>
      <c r="S368" s="359"/>
      <c r="T368" s="359"/>
      <c r="U368" s="359"/>
      <c r="V368" s="359"/>
      <c r="W368" s="359"/>
      <c r="X368" s="359"/>
      <c r="Y368" s="359"/>
      <c r="Z368" s="359"/>
    </row>
    <row r="369" spans="1:26" x14ac:dyDescent="0.2">
      <c r="A369" s="354"/>
      <c r="B369" s="359"/>
      <c r="C369" s="359"/>
      <c r="D369" s="359"/>
      <c r="E369" s="359"/>
      <c r="F369" s="359"/>
      <c r="G369" s="359"/>
      <c r="H369" s="359"/>
      <c r="I369" s="359"/>
      <c r="J369" s="359"/>
      <c r="K369" s="359"/>
      <c r="L369" s="359"/>
      <c r="M369" s="359"/>
      <c r="N369" s="359"/>
      <c r="O369" s="359"/>
      <c r="P369" s="359"/>
      <c r="Q369" s="359"/>
      <c r="R369" s="359"/>
      <c r="S369" s="359"/>
      <c r="T369" s="359"/>
      <c r="U369" s="359"/>
      <c r="V369" s="359"/>
      <c r="W369" s="359"/>
      <c r="X369" s="359"/>
      <c r="Y369" s="359"/>
      <c r="Z369" s="359"/>
    </row>
    <row r="370" spans="1:26" x14ac:dyDescent="0.2">
      <c r="A370" s="354"/>
      <c r="B370" s="359"/>
      <c r="C370" s="359"/>
      <c r="D370" s="359"/>
      <c r="E370" s="359"/>
      <c r="F370" s="359"/>
      <c r="G370" s="359"/>
      <c r="H370" s="359"/>
      <c r="I370" s="359"/>
      <c r="J370" s="359"/>
      <c r="K370" s="359"/>
      <c r="L370" s="359"/>
      <c r="M370" s="359"/>
      <c r="N370" s="359"/>
      <c r="O370" s="359"/>
      <c r="P370" s="359"/>
      <c r="Q370" s="359"/>
      <c r="R370" s="359"/>
      <c r="S370" s="359"/>
      <c r="T370" s="359"/>
      <c r="U370" s="359"/>
      <c r="V370" s="359"/>
      <c r="W370" s="359"/>
      <c r="X370" s="359"/>
      <c r="Y370" s="359"/>
      <c r="Z370" s="359"/>
    </row>
    <row r="371" spans="1:26" x14ac:dyDescent="0.2">
      <c r="A371" s="354"/>
      <c r="B371" s="359"/>
      <c r="C371" s="359"/>
      <c r="D371" s="359"/>
      <c r="E371" s="359"/>
      <c r="F371" s="359"/>
      <c r="G371" s="359"/>
      <c r="H371" s="359"/>
      <c r="I371" s="359"/>
      <c r="J371" s="359"/>
      <c r="K371" s="359"/>
      <c r="L371" s="359"/>
      <c r="M371" s="359"/>
      <c r="N371" s="359"/>
      <c r="O371" s="359"/>
      <c r="P371" s="359"/>
      <c r="Q371" s="359"/>
      <c r="R371" s="359"/>
      <c r="S371" s="359"/>
      <c r="T371" s="359"/>
      <c r="U371" s="359"/>
      <c r="V371" s="359"/>
      <c r="W371" s="359"/>
      <c r="X371" s="359"/>
      <c r="Y371" s="359"/>
      <c r="Z371" s="359"/>
    </row>
    <row r="372" spans="1:26" x14ac:dyDescent="0.2">
      <c r="A372" s="354"/>
      <c r="B372" s="359"/>
      <c r="C372" s="359"/>
      <c r="D372" s="359"/>
      <c r="E372" s="359"/>
      <c r="F372" s="359"/>
      <c r="G372" s="359"/>
      <c r="H372" s="359"/>
      <c r="I372" s="359"/>
      <c r="J372" s="359"/>
      <c r="K372" s="359"/>
      <c r="L372" s="359"/>
      <c r="M372" s="359"/>
      <c r="N372" s="359"/>
      <c r="O372" s="359"/>
      <c r="P372" s="359"/>
      <c r="Q372" s="359"/>
      <c r="R372" s="359"/>
      <c r="S372" s="359"/>
      <c r="T372" s="359"/>
      <c r="U372" s="359"/>
      <c r="V372" s="359"/>
      <c r="W372" s="359"/>
      <c r="X372" s="359"/>
      <c r="Y372" s="359"/>
      <c r="Z372" s="359"/>
    </row>
    <row r="373" spans="1:26" x14ac:dyDescent="0.2">
      <c r="A373" s="354"/>
      <c r="B373" s="359"/>
      <c r="C373" s="359"/>
      <c r="D373" s="359"/>
      <c r="E373" s="359"/>
      <c r="F373" s="359"/>
      <c r="G373" s="359"/>
      <c r="H373" s="359"/>
      <c r="I373" s="359"/>
      <c r="J373" s="359"/>
      <c r="K373" s="359"/>
      <c r="L373" s="359"/>
      <c r="M373" s="359"/>
      <c r="N373" s="359"/>
      <c r="O373" s="359"/>
      <c r="P373" s="359"/>
      <c r="Q373" s="359"/>
      <c r="R373" s="359"/>
      <c r="S373" s="359"/>
      <c r="T373" s="359"/>
      <c r="U373" s="359"/>
      <c r="V373" s="359"/>
      <c r="W373" s="359"/>
      <c r="X373" s="359"/>
      <c r="Y373" s="359"/>
      <c r="Z373" s="359"/>
    </row>
    <row r="374" spans="1:26" x14ac:dyDescent="0.2">
      <c r="A374" s="354"/>
      <c r="B374" s="359"/>
      <c r="C374" s="359"/>
      <c r="D374" s="359"/>
      <c r="E374" s="359"/>
      <c r="F374" s="359"/>
      <c r="G374" s="359"/>
      <c r="H374" s="359"/>
      <c r="I374" s="359"/>
      <c r="J374" s="359"/>
      <c r="K374" s="359"/>
      <c r="L374" s="359"/>
      <c r="M374" s="359"/>
      <c r="N374" s="359"/>
      <c r="O374" s="359"/>
      <c r="P374" s="359"/>
      <c r="Q374" s="359"/>
      <c r="R374" s="359"/>
      <c r="S374" s="359"/>
      <c r="T374" s="359"/>
      <c r="U374" s="359"/>
      <c r="V374" s="359"/>
      <c r="W374" s="359"/>
      <c r="X374" s="359"/>
      <c r="Y374" s="359"/>
      <c r="Z374" s="359"/>
    </row>
    <row r="375" spans="1:26" x14ac:dyDescent="0.2">
      <c r="A375" s="354"/>
      <c r="B375" s="359"/>
      <c r="C375" s="359"/>
      <c r="D375" s="359"/>
      <c r="E375" s="359"/>
      <c r="F375" s="359"/>
      <c r="G375" s="359"/>
      <c r="H375" s="359"/>
      <c r="I375" s="359"/>
      <c r="J375" s="359"/>
      <c r="K375" s="359"/>
      <c r="L375" s="359"/>
      <c r="M375" s="359"/>
      <c r="N375" s="359"/>
      <c r="O375" s="359"/>
      <c r="P375" s="359"/>
      <c r="Q375" s="359"/>
      <c r="R375" s="359"/>
      <c r="S375" s="359"/>
      <c r="T375" s="359"/>
      <c r="U375" s="359"/>
      <c r="V375" s="359"/>
      <c r="W375" s="359"/>
      <c r="X375" s="359"/>
      <c r="Y375" s="359"/>
      <c r="Z375" s="359"/>
    </row>
    <row r="376" spans="1:26" x14ac:dyDescent="0.2">
      <c r="A376" s="354"/>
      <c r="B376" s="359"/>
      <c r="C376" s="359"/>
      <c r="D376" s="359"/>
      <c r="E376" s="359"/>
      <c r="F376" s="359"/>
      <c r="G376" s="359"/>
      <c r="H376" s="359"/>
      <c r="I376" s="359"/>
      <c r="J376" s="359"/>
      <c r="K376" s="359"/>
      <c r="L376" s="359"/>
      <c r="M376" s="359"/>
      <c r="N376" s="359"/>
      <c r="O376" s="359"/>
      <c r="P376" s="359"/>
      <c r="Q376" s="359"/>
      <c r="R376" s="359"/>
      <c r="S376" s="359"/>
      <c r="T376" s="359"/>
      <c r="U376" s="359"/>
      <c r="V376" s="359"/>
      <c r="W376" s="359"/>
      <c r="X376" s="359"/>
      <c r="Y376" s="359"/>
      <c r="Z376" s="359"/>
    </row>
    <row r="377" spans="1:26" x14ac:dyDescent="0.2">
      <c r="A377" s="354"/>
      <c r="B377" s="359"/>
      <c r="C377" s="359"/>
      <c r="D377" s="359"/>
      <c r="E377" s="359"/>
      <c r="F377" s="359"/>
      <c r="G377" s="359"/>
      <c r="H377" s="359"/>
      <c r="I377" s="359"/>
      <c r="J377" s="359"/>
      <c r="K377" s="359"/>
      <c r="L377" s="359"/>
      <c r="M377" s="359"/>
      <c r="N377" s="359"/>
      <c r="O377" s="359"/>
      <c r="P377" s="359"/>
      <c r="Q377" s="359"/>
      <c r="R377" s="359"/>
      <c r="S377" s="359"/>
      <c r="T377" s="359"/>
      <c r="U377" s="359"/>
      <c r="V377" s="359"/>
      <c r="W377" s="359"/>
      <c r="X377" s="359"/>
      <c r="Y377" s="359"/>
      <c r="Z377" s="359"/>
    </row>
    <row r="378" spans="1:26" x14ac:dyDescent="0.2">
      <c r="A378" s="354"/>
      <c r="B378" s="359"/>
      <c r="C378" s="359"/>
      <c r="D378" s="359"/>
      <c r="E378" s="359"/>
      <c r="F378" s="359"/>
      <c r="G378" s="359"/>
      <c r="H378" s="359"/>
      <c r="I378" s="359"/>
      <c r="J378" s="359"/>
      <c r="K378" s="359"/>
      <c r="L378" s="359"/>
      <c r="M378" s="359"/>
      <c r="N378" s="359"/>
      <c r="O378" s="359"/>
      <c r="P378" s="359"/>
      <c r="Q378" s="359"/>
      <c r="R378" s="359"/>
      <c r="S378" s="359"/>
      <c r="T378" s="359"/>
      <c r="U378" s="359"/>
      <c r="V378" s="359"/>
      <c r="W378" s="359"/>
      <c r="X378" s="359"/>
      <c r="Y378" s="359"/>
      <c r="Z378" s="359"/>
    </row>
    <row r="379" spans="1:26" x14ac:dyDescent="0.2">
      <c r="A379" s="354"/>
      <c r="B379" s="359"/>
      <c r="C379" s="359"/>
      <c r="D379" s="359"/>
      <c r="E379" s="359"/>
      <c r="F379" s="359"/>
      <c r="G379" s="359"/>
      <c r="H379" s="359"/>
      <c r="I379" s="359"/>
      <c r="J379" s="359"/>
      <c r="K379" s="359"/>
      <c r="L379" s="359"/>
      <c r="M379" s="359"/>
      <c r="N379" s="359"/>
      <c r="O379" s="359"/>
      <c r="P379" s="359"/>
      <c r="Q379" s="359"/>
      <c r="R379" s="359"/>
      <c r="S379" s="359"/>
      <c r="T379" s="359"/>
      <c r="U379" s="359"/>
      <c r="V379" s="359"/>
      <c r="W379" s="359"/>
      <c r="X379" s="359"/>
      <c r="Y379" s="359"/>
      <c r="Z379" s="359"/>
    </row>
    <row r="380" spans="1:26" x14ac:dyDescent="0.2">
      <c r="A380" s="354"/>
      <c r="B380" s="359"/>
      <c r="C380" s="359"/>
      <c r="D380" s="359"/>
      <c r="E380" s="359"/>
      <c r="F380" s="359"/>
      <c r="G380" s="359"/>
      <c r="H380" s="359"/>
      <c r="I380" s="359"/>
      <c r="J380" s="359"/>
      <c r="K380" s="359"/>
      <c r="L380" s="359"/>
      <c r="M380" s="359"/>
      <c r="N380" s="359"/>
      <c r="O380" s="359"/>
      <c r="P380" s="359"/>
      <c r="Q380" s="359"/>
      <c r="R380" s="359"/>
      <c r="S380" s="359"/>
      <c r="T380" s="359"/>
      <c r="U380" s="359"/>
      <c r="V380" s="359"/>
      <c r="W380" s="359"/>
      <c r="X380" s="359"/>
      <c r="Y380" s="359"/>
      <c r="Z380" s="359"/>
    </row>
    <row r="381" spans="1:26" x14ac:dyDescent="0.2">
      <c r="A381" s="354"/>
      <c r="B381" s="359"/>
      <c r="C381" s="359"/>
      <c r="D381" s="359"/>
      <c r="E381" s="359"/>
      <c r="F381" s="359"/>
      <c r="G381" s="359"/>
      <c r="H381" s="359"/>
      <c r="I381" s="359"/>
      <c r="J381" s="359"/>
      <c r="K381" s="359"/>
      <c r="L381" s="359"/>
      <c r="M381" s="359"/>
      <c r="N381" s="359"/>
      <c r="O381" s="359"/>
      <c r="P381" s="359"/>
      <c r="Q381" s="359"/>
      <c r="R381" s="359"/>
      <c r="S381" s="359"/>
      <c r="T381" s="359"/>
      <c r="U381" s="359"/>
      <c r="V381" s="359"/>
      <c r="W381" s="359"/>
      <c r="X381" s="359"/>
      <c r="Y381" s="359"/>
      <c r="Z381" s="359"/>
    </row>
    <row r="382" spans="1:26" x14ac:dyDescent="0.2">
      <c r="A382" s="354"/>
      <c r="B382" s="359"/>
      <c r="C382" s="359"/>
      <c r="D382" s="359"/>
      <c r="E382" s="359"/>
      <c r="F382" s="359"/>
      <c r="G382" s="359"/>
      <c r="H382" s="359"/>
      <c r="I382" s="359"/>
      <c r="J382" s="359"/>
      <c r="K382" s="359"/>
      <c r="L382" s="359"/>
      <c r="M382" s="359"/>
      <c r="N382" s="359"/>
      <c r="O382" s="359"/>
      <c r="P382" s="359"/>
      <c r="Q382" s="359"/>
      <c r="R382" s="359"/>
      <c r="S382" s="359"/>
      <c r="T382" s="359"/>
      <c r="U382" s="359"/>
      <c r="V382" s="359"/>
      <c r="W382" s="359"/>
      <c r="X382" s="359"/>
      <c r="Y382" s="359"/>
      <c r="Z382" s="359"/>
    </row>
    <row r="383" spans="1:26" x14ac:dyDescent="0.2">
      <c r="A383" s="354"/>
      <c r="B383" s="359"/>
      <c r="C383" s="359"/>
      <c r="D383" s="359"/>
      <c r="E383" s="359"/>
      <c r="F383" s="359"/>
      <c r="G383" s="359"/>
      <c r="H383" s="359"/>
      <c r="I383" s="359"/>
      <c r="J383" s="359"/>
      <c r="K383" s="359"/>
      <c r="L383" s="359"/>
      <c r="M383" s="359"/>
      <c r="N383" s="359"/>
      <c r="O383" s="359"/>
      <c r="P383" s="359"/>
      <c r="Q383" s="359"/>
      <c r="R383" s="359"/>
      <c r="S383" s="359"/>
      <c r="T383" s="359"/>
      <c r="U383" s="359"/>
      <c r="V383" s="359"/>
      <c r="W383" s="359"/>
      <c r="X383" s="359"/>
      <c r="Y383" s="359"/>
      <c r="Z383" s="359"/>
    </row>
    <row r="384" spans="1:26" x14ac:dyDescent="0.2">
      <c r="A384" s="354"/>
      <c r="B384" s="359"/>
      <c r="C384" s="359"/>
      <c r="D384" s="359"/>
      <c r="E384" s="359"/>
      <c r="F384" s="359"/>
      <c r="G384" s="359"/>
      <c r="H384" s="359"/>
      <c r="I384" s="359"/>
      <c r="J384" s="359"/>
      <c r="K384" s="359"/>
      <c r="L384" s="359"/>
      <c r="M384" s="359"/>
      <c r="N384" s="359"/>
      <c r="O384" s="359"/>
      <c r="P384" s="359"/>
      <c r="Q384" s="359"/>
      <c r="R384" s="359"/>
      <c r="S384" s="359"/>
      <c r="T384" s="359"/>
      <c r="U384" s="359"/>
      <c r="V384" s="359"/>
      <c r="W384" s="359"/>
      <c r="X384" s="359"/>
      <c r="Y384" s="359"/>
      <c r="Z384" s="359"/>
    </row>
    <row r="385" spans="1:26" x14ac:dyDescent="0.2">
      <c r="A385" s="354"/>
      <c r="B385" s="359"/>
      <c r="C385" s="359"/>
      <c r="D385" s="359"/>
      <c r="E385" s="359"/>
      <c r="F385" s="359"/>
      <c r="G385" s="359"/>
      <c r="H385" s="359"/>
      <c r="I385" s="359"/>
      <c r="J385" s="359"/>
      <c r="K385" s="359"/>
      <c r="L385" s="359"/>
      <c r="M385" s="359"/>
      <c r="N385" s="359"/>
      <c r="O385" s="359"/>
      <c r="P385" s="359"/>
      <c r="Q385" s="359"/>
      <c r="R385" s="359"/>
      <c r="S385" s="359"/>
      <c r="T385" s="359"/>
      <c r="U385" s="359"/>
      <c r="V385" s="359"/>
      <c r="W385" s="359"/>
      <c r="X385" s="359"/>
      <c r="Y385" s="359"/>
      <c r="Z385" s="359"/>
    </row>
    <row r="386" spans="1:26" x14ac:dyDescent="0.2">
      <c r="A386" s="354"/>
      <c r="B386" s="359"/>
      <c r="C386" s="359"/>
      <c r="D386" s="359"/>
      <c r="E386" s="359"/>
      <c r="F386" s="359"/>
      <c r="G386" s="359"/>
      <c r="H386" s="359"/>
      <c r="I386" s="359"/>
      <c r="J386" s="359"/>
      <c r="K386" s="359"/>
      <c r="L386" s="359"/>
      <c r="M386" s="359"/>
      <c r="N386" s="359"/>
      <c r="O386" s="359"/>
      <c r="P386" s="359"/>
      <c r="Q386" s="359"/>
      <c r="R386" s="359"/>
      <c r="S386" s="359"/>
      <c r="T386" s="359"/>
      <c r="U386" s="359"/>
      <c r="V386" s="359"/>
      <c r="W386" s="359"/>
      <c r="X386" s="359"/>
      <c r="Y386" s="359"/>
      <c r="Z386" s="359"/>
    </row>
    <row r="387" spans="1:26" x14ac:dyDescent="0.2">
      <c r="A387" s="354"/>
      <c r="B387" s="359"/>
      <c r="C387" s="359"/>
      <c r="D387" s="359"/>
      <c r="E387" s="359"/>
      <c r="F387" s="359"/>
      <c r="G387" s="359"/>
      <c r="H387" s="359"/>
      <c r="I387" s="359"/>
      <c r="J387" s="359"/>
      <c r="K387" s="359"/>
      <c r="L387" s="359"/>
      <c r="M387" s="359"/>
      <c r="N387" s="359"/>
      <c r="O387" s="359"/>
      <c r="P387" s="359"/>
      <c r="Q387" s="359"/>
      <c r="R387" s="359"/>
      <c r="S387" s="359"/>
      <c r="T387" s="359"/>
      <c r="U387" s="359"/>
      <c r="V387" s="359"/>
      <c r="W387" s="359"/>
      <c r="X387" s="359"/>
      <c r="Y387" s="359"/>
      <c r="Z387" s="359"/>
    </row>
    <row r="388" spans="1:26" x14ac:dyDescent="0.2">
      <c r="A388" s="354"/>
      <c r="B388" s="359"/>
      <c r="C388" s="359"/>
      <c r="D388" s="359"/>
      <c r="E388" s="359"/>
      <c r="F388" s="359"/>
      <c r="G388" s="359"/>
      <c r="H388" s="359"/>
      <c r="I388" s="359"/>
      <c r="J388" s="359"/>
      <c r="K388" s="359"/>
      <c r="L388" s="359"/>
      <c r="M388" s="359"/>
      <c r="N388" s="359"/>
      <c r="O388" s="359"/>
      <c r="P388" s="359"/>
      <c r="Q388" s="359"/>
      <c r="R388" s="359"/>
      <c r="S388" s="359"/>
      <c r="T388" s="359"/>
      <c r="U388" s="359"/>
      <c r="V388" s="359"/>
      <c r="W388" s="359"/>
      <c r="X388" s="359"/>
      <c r="Y388" s="359"/>
      <c r="Z388" s="359"/>
    </row>
    <row r="389" spans="1:26" x14ac:dyDescent="0.2">
      <c r="A389" s="354"/>
      <c r="B389" s="359"/>
      <c r="C389" s="359"/>
      <c r="D389" s="359"/>
      <c r="E389" s="359"/>
      <c r="F389" s="359"/>
      <c r="G389" s="359"/>
      <c r="H389" s="359"/>
      <c r="I389" s="359"/>
      <c r="J389" s="359"/>
      <c r="K389" s="359"/>
      <c r="L389" s="359"/>
      <c r="M389" s="359"/>
      <c r="N389" s="359"/>
      <c r="O389" s="359"/>
      <c r="P389" s="359"/>
      <c r="Q389" s="359"/>
      <c r="R389" s="359"/>
      <c r="S389" s="359"/>
      <c r="T389" s="359"/>
      <c r="U389" s="359"/>
      <c r="V389" s="359"/>
      <c r="W389" s="359"/>
      <c r="X389" s="359"/>
      <c r="Y389" s="359"/>
      <c r="Z389" s="359"/>
    </row>
    <row r="390" spans="1:26" x14ac:dyDescent="0.2">
      <c r="A390" s="354"/>
      <c r="B390" s="359"/>
      <c r="C390" s="359"/>
      <c r="D390" s="359"/>
      <c r="E390" s="359"/>
      <c r="F390" s="359"/>
      <c r="G390" s="359"/>
      <c r="H390" s="359"/>
      <c r="I390" s="359"/>
      <c r="J390" s="359"/>
      <c r="K390" s="359"/>
      <c r="L390" s="359"/>
      <c r="M390" s="359"/>
      <c r="N390" s="359"/>
      <c r="O390" s="359"/>
      <c r="P390" s="359"/>
      <c r="Q390" s="359"/>
      <c r="R390" s="359"/>
      <c r="S390" s="359"/>
      <c r="T390" s="359"/>
      <c r="U390" s="359"/>
      <c r="V390" s="359"/>
      <c r="W390" s="359"/>
      <c r="X390" s="359"/>
      <c r="Y390" s="359"/>
      <c r="Z390" s="359"/>
    </row>
    <row r="391" spans="1:26" x14ac:dyDescent="0.2">
      <c r="A391" s="354"/>
      <c r="B391" s="359"/>
      <c r="C391" s="359"/>
      <c r="D391" s="359"/>
      <c r="E391" s="359"/>
      <c r="F391" s="359"/>
      <c r="G391" s="359"/>
      <c r="H391" s="359"/>
      <c r="I391" s="359"/>
      <c r="J391" s="359"/>
      <c r="K391" s="359"/>
      <c r="L391" s="359"/>
      <c r="M391" s="359"/>
      <c r="N391" s="359"/>
      <c r="O391" s="359"/>
      <c r="P391" s="359"/>
      <c r="Q391" s="359"/>
      <c r="R391" s="359"/>
      <c r="S391" s="359"/>
      <c r="T391" s="359"/>
      <c r="U391" s="359"/>
      <c r="V391" s="359"/>
      <c r="W391" s="359"/>
      <c r="X391" s="359"/>
      <c r="Y391" s="359"/>
      <c r="Z391" s="359"/>
    </row>
    <row r="392" spans="1:26" x14ac:dyDescent="0.2">
      <c r="A392" s="354"/>
      <c r="B392" s="359"/>
      <c r="C392" s="359"/>
      <c r="D392" s="359"/>
      <c r="E392" s="359"/>
      <c r="F392" s="359"/>
      <c r="G392" s="359"/>
      <c r="H392" s="359"/>
      <c r="I392" s="359"/>
      <c r="J392" s="359"/>
      <c r="K392" s="359"/>
      <c r="L392" s="359"/>
      <c r="M392" s="359"/>
      <c r="N392" s="359"/>
      <c r="O392" s="359"/>
      <c r="P392" s="359"/>
      <c r="Q392" s="359"/>
      <c r="R392" s="359"/>
      <c r="S392" s="359"/>
      <c r="T392" s="359"/>
      <c r="U392" s="359"/>
      <c r="V392" s="359"/>
      <c r="W392" s="359"/>
      <c r="X392" s="359"/>
      <c r="Y392" s="359"/>
      <c r="Z392" s="359"/>
    </row>
    <row r="393" spans="1:26" x14ac:dyDescent="0.2">
      <c r="A393" s="354"/>
      <c r="B393" s="359"/>
      <c r="C393" s="359"/>
      <c r="D393" s="359"/>
      <c r="E393" s="359"/>
      <c r="F393" s="359"/>
      <c r="G393" s="359"/>
      <c r="H393" s="359"/>
      <c r="I393" s="359"/>
      <c r="J393" s="359"/>
      <c r="K393" s="359"/>
      <c r="L393" s="359"/>
      <c r="M393" s="359"/>
      <c r="N393" s="359"/>
      <c r="O393" s="359"/>
      <c r="P393" s="359"/>
      <c r="Q393" s="359"/>
      <c r="R393" s="359"/>
      <c r="S393" s="359"/>
      <c r="T393" s="359"/>
      <c r="U393" s="359"/>
      <c r="V393" s="359"/>
      <c r="W393" s="359"/>
      <c r="X393" s="359"/>
      <c r="Y393" s="359"/>
      <c r="Z393" s="359"/>
    </row>
    <row r="394" spans="1:26" x14ac:dyDescent="0.2">
      <c r="A394" s="354"/>
      <c r="B394" s="359"/>
      <c r="C394" s="359"/>
      <c r="D394" s="359"/>
      <c r="E394" s="359"/>
      <c r="F394" s="359"/>
      <c r="G394" s="359"/>
      <c r="H394" s="359"/>
      <c r="I394" s="359"/>
      <c r="J394" s="359"/>
      <c r="K394" s="359"/>
      <c r="L394" s="359"/>
      <c r="M394" s="359"/>
      <c r="N394" s="359"/>
      <c r="O394" s="359"/>
      <c r="P394" s="359"/>
      <c r="Q394" s="359"/>
      <c r="R394" s="359"/>
      <c r="S394" s="359"/>
      <c r="T394" s="359"/>
      <c r="U394" s="359"/>
      <c r="V394" s="359"/>
      <c r="W394" s="359"/>
      <c r="X394" s="359"/>
      <c r="Y394" s="359"/>
      <c r="Z394" s="359"/>
    </row>
    <row r="395" spans="1:26" x14ac:dyDescent="0.2">
      <c r="A395" s="354"/>
      <c r="B395" s="359"/>
      <c r="C395" s="359"/>
      <c r="D395" s="359"/>
      <c r="E395" s="359"/>
      <c r="F395" s="359"/>
      <c r="G395" s="359"/>
      <c r="H395" s="359"/>
      <c r="I395" s="359"/>
      <c r="J395" s="359"/>
      <c r="K395" s="359"/>
      <c r="L395" s="359"/>
      <c r="M395" s="359"/>
      <c r="N395" s="359"/>
      <c r="O395" s="359"/>
      <c r="P395" s="359"/>
      <c r="Q395" s="359"/>
      <c r="R395" s="359"/>
      <c r="S395" s="359"/>
      <c r="T395" s="359"/>
      <c r="U395" s="359"/>
      <c r="V395" s="359"/>
      <c r="W395" s="359"/>
      <c r="X395" s="359"/>
      <c r="Y395" s="359"/>
      <c r="Z395" s="359"/>
    </row>
    <row r="396" spans="1:26" x14ac:dyDescent="0.2">
      <c r="A396" s="354"/>
      <c r="B396" s="359"/>
      <c r="C396" s="359"/>
      <c r="D396" s="359"/>
      <c r="E396" s="359"/>
      <c r="F396" s="359"/>
      <c r="G396" s="359"/>
      <c r="H396" s="359"/>
      <c r="I396" s="359"/>
      <c r="J396" s="359"/>
      <c r="K396" s="359"/>
      <c r="L396" s="359"/>
      <c r="M396" s="359"/>
      <c r="N396" s="359"/>
      <c r="O396" s="359"/>
      <c r="P396" s="359"/>
      <c r="Q396" s="359"/>
      <c r="R396" s="359"/>
      <c r="S396" s="359"/>
      <c r="T396" s="359"/>
      <c r="U396" s="359"/>
      <c r="V396" s="359"/>
      <c r="W396" s="359"/>
      <c r="X396" s="359"/>
      <c r="Y396" s="359"/>
      <c r="Z396" s="359"/>
    </row>
    <row r="397" spans="1:26" x14ac:dyDescent="0.2">
      <c r="A397" s="354"/>
      <c r="B397" s="359"/>
      <c r="C397" s="359"/>
      <c r="D397" s="359"/>
      <c r="E397" s="359"/>
      <c r="F397" s="359"/>
      <c r="G397" s="359"/>
      <c r="H397" s="359"/>
      <c r="I397" s="359"/>
      <c r="J397" s="359"/>
      <c r="K397" s="359"/>
      <c r="L397" s="359"/>
      <c r="M397" s="359"/>
      <c r="N397" s="359"/>
      <c r="O397" s="359"/>
      <c r="P397" s="359"/>
      <c r="Q397" s="359"/>
      <c r="R397" s="359"/>
      <c r="S397" s="359"/>
      <c r="T397" s="359"/>
      <c r="U397" s="359"/>
      <c r="V397" s="359"/>
      <c r="W397" s="359"/>
      <c r="X397" s="359"/>
      <c r="Y397" s="359"/>
      <c r="Z397" s="359"/>
    </row>
    <row r="398" spans="1:26" x14ac:dyDescent="0.2">
      <c r="A398" s="354"/>
      <c r="B398" s="359"/>
      <c r="C398" s="359"/>
      <c r="D398" s="359"/>
      <c r="E398" s="359"/>
      <c r="F398" s="359"/>
      <c r="G398" s="359"/>
      <c r="H398" s="359"/>
      <c r="I398" s="359"/>
      <c r="J398" s="359"/>
      <c r="K398" s="359"/>
      <c r="L398" s="359"/>
      <c r="M398" s="359"/>
      <c r="N398" s="359"/>
      <c r="O398" s="359"/>
      <c r="P398" s="359"/>
      <c r="Q398" s="359"/>
      <c r="R398" s="359"/>
      <c r="S398" s="359"/>
      <c r="T398" s="359"/>
      <c r="U398" s="359"/>
      <c r="V398" s="359"/>
      <c r="W398" s="359"/>
      <c r="X398" s="359"/>
      <c r="Y398" s="359"/>
      <c r="Z398" s="359"/>
    </row>
    <row r="399" spans="1:26" x14ac:dyDescent="0.2">
      <c r="A399" s="354"/>
      <c r="B399" s="359"/>
      <c r="C399" s="359"/>
      <c r="D399" s="359"/>
      <c r="E399" s="359"/>
      <c r="F399" s="359"/>
      <c r="G399" s="359"/>
      <c r="H399" s="359"/>
      <c r="I399" s="359"/>
      <c r="J399" s="359"/>
      <c r="K399" s="359"/>
      <c r="L399" s="359"/>
      <c r="M399" s="359"/>
      <c r="N399" s="359"/>
      <c r="O399" s="359"/>
      <c r="P399" s="359"/>
      <c r="Q399" s="359"/>
      <c r="R399" s="359"/>
      <c r="S399" s="359"/>
      <c r="T399" s="359"/>
      <c r="U399" s="359"/>
      <c r="V399" s="359"/>
      <c r="W399" s="359"/>
      <c r="X399" s="359"/>
      <c r="Y399" s="359"/>
      <c r="Z399" s="359"/>
    </row>
    <row r="400" spans="1:26" x14ac:dyDescent="0.2">
      <c r="A400" s="354"/>
      <c r="B400" s="359"/>
      <c r="C400" s="359"/>
      <c r="D400" s="359"/>
      <c r="E400" s="359"/>
      <c r="F400" s="359"/>
      <c r="G400" s="359"/>
      <c r="H400" s="359"/>
      <c r="I400" s="359"/>
      <c r="J400" s="359"/>
      <c r="K400" s="359"/>
      <c r="L400" s="359"/>
      <c r="M400" s="359"/>
      <c r="N400" s="359"/>
      <c r="O400" s="359"/>
      <c r="P400" s="359"/>
      <c r="Q400" s="359"/>
      <c r="R400" s="359"/>
      <c r="S400" s="359"/>
      <c r="T400" s="359"/>
      <c r="U400" s="359"/>
      <c r="V400" s="359"/>
      <c r="W400" s="359"/>
      <c r="X400" s="359"/>
      <c r="Y400" s="359"/>
      <c r="Z400" s="359"/>
    </row>
    <row r="401" spans="1:26" x14ac:dyDescent="0.2">
      <c r="A401" s="354"/>
      <c r="B401" s="359"/>
      <c r="C401" s="359"/>
      <c r="D401" s="359"/>
      <c r="E401" s="359"/>
      <c r="F401" s="359"/>
      <c r="G401" s="359"/>
      <c r="H401" s="359"/>
      <c r="I401" s="359"/>
      <c r="J401" s="359"/>
      <c r="K401" s="359"/>
      <c r="L401" s="359"/>
      <c r="M401" s="359"/>
      <c r="N401" s="359"/>
      <c r="O401" s="359"/>
      <c r="P401" s="359"/>
      <c r="Q401" s="359"/>
      <c r="R401" s="359"/>
      <c r="S401" s="359"/>
      <c r="T401" s="359"/>
      <c r="U401" s="359"/>
      <c r="V401" s="359"/>
      <c r="W401" s="359"/>
      <c r="X401" s="359"/>
      <c r="Y401" s="359"/>
      <c r="Z401" s="359"/>
    </row>
    <row r="402" spans="1:26" x14ac:dyDescent="0.2">
      <c r="A402" s="354"/>
      <c r="B402" s="359"/>
      <c r="C402" s="359"/>
      <c r="D402" s="359"/>
      <c r="E402" s="359"/>
      <c r="F402" s="359"/>
      <c r="G402" s="359"/>
      <c r="H402" s="359"/>
      <c r="I402" s="359"/>
      <c r="J402" s="359"/>
      <c r="K402" s="359"/>
      <c r="L402" s="359"/>
      <c r="M402" s="359"/>
      <c r="N402" s="359"/>
      <c r="O402" s="359"/>
      <c r="P402" s="359"/>
      <c r="Q402" s="359"/>
      <c r="R402" s="359"/>
      <c r="S402" s="359"/>
      <c r="T402" s="359"/>
      <c r="U402" s="359"/>
      <c r="V402" s="359"/>
      <c r="W402" s="359"/>
      <c r="X402" s="359"/>
      <c r="Y402" s="359"/>
      <c r="Z402" s="359"/>
    </row>
    <row r="403" spans="1:26" x14ac:dyDescent="0.2">
      <c r="A403" s="354"/>
      <c r="B403" s="359"/>
      <c r="C403" s="359"/>
      <c r="D403" s="359"/>
      <c r="E403" s="359"/>
      <c r="F403" s="359"/>
      <c r="G403" s="359"/>
      <c r="H403" s="359"/>
      <c r="I403" s="359"/>
      <c r="J403" s="359"/>
      <c r="K403" s="359"/>
      <c r="L403" s="359"/>
      <c r="M403" s="359"/>
      <c r="N403" s="359"/>
      <c r="O403" s="359"/>
      <c r="P403" s="359"/>
      <c r="Q403" s="359"/>
      <c r="R403" s="359"/>
      <c r="S403" s="359"/>
      <c r="T403" s="359"/>
      <c r="U403" s="359"/>
      <c r="V403" s="359"/>
      <c r="W403" s="359"/>
      <c r="X403" s="359"/>
      <c r="Y403" s="359"/>
      <c r="Z403" s="359"/>
    </row>
    <row r="404" spans="1:26" x14ac:dyDescent="0.2">
      <c r="A404" s="354"/>
      <c r="B404" s="359"/>
      <c r="C404" s="359"/>
      <c r="D404" s="359"/>
      <c r="E404" s="359"/>
      <c r="F404" s="359"/>
      <c r="G404" s="359"/>
      <c r="H404" s="359"/>
      <c r="I404" s="359"/>
      <c r="J404" s="359"/>
      <c r="K404" s="359"/>
      <c r="L404" s="359"/>
      <c r="M404" s="359"/>
      <c r="N404" s="359"/>
      <c r="O404" s="359"/>
      <c r="P404" s="359"/>
      <c r="Q404" s="359"/>
      <c r="R404" s="359"/>
      <c r="S404" s="359"/>
      <c r="T404" s="359"/>
      <c r="U404" s="359"/>
      <c r="V404" s="359"/>
      <c r="W404" s="359"/>
      <c r="X404" s="359"/>
      <c r="Y404" s="359"/>
      <c r="Z404" s="359"/>
    </row>
    <row r="405" spans="1:26" x14ac:dyDescent="0.2">
      <c r="A405" s="354"/>
      <c r="B405" s="359"/>
      <c r="C405" s="359"/>
      <c r="D405" s="359"/>
      <c r="E405" s="359"/>
      <c r="F405" s="359"/>
      <c r="G405" s="359"/>
      <c r="H405" s="359"/>
      <c r="I405" s="359"/>
      <c r="J405" s="359"/>
      <c r="K405" s="359"/>
      <c r="L405" s="359"/>
      <c r="M405" s="359"/>
      <c r="N405" s="359"/>
      <c r="O405" s="359"/>
      <c r="P405" s="359"/>
      <c r="Q405" s="359"/>
      <c r="R405" s="359"/>
      <c r="S405" s="359"/>
      <c r="T405" s="359"/>
      <c r="U405" s="359"/>
      <c r="V405" s="359"/>
      <c r="W405" s="359"/>
      <c r="X405" s="359"/>
      <c r="Y405" s="359"/>
      <c r="Z405" s="359"/>
    </row>
    <row r="406" spans="1:26" x14ac:dyDescent="0.2">
      <c r="A406" s="354"/>
      <c r="B406" s="359"/>
      <c r="C406" s="359"/>
      <c r="D406" s="359"/>
      <c r="E406" s="359"/>
      <c r="F406" s="359"/>
      <c r="G406" s="359"/>
      <c r="H406" s="359"/>
      <c r="I406" s="359"/>
      <c r="J406" s="359"/>
      <c r="K406" s="359"/>
      <c r="L406" s="359"/>
      <c r="M406" s="359"/>
      <c r="N406" s="359"/>
      <c r="O406" s="359"/>
      <c r="P406" s="359"/>
      <c r="Q406" s="359"/>
      <c r="R406" s="359"/>
      <c r="S406" s="359"/>
      <c r="T406" s="359"/>
      <c r="U406" s="359"/>
      <c r="V406" s="359"/>
      <c r="W406" s="359"/>
      <c r="X406" s="359"/>
      <c r="Y406" s="359"/>
      <c r="Z406" s="359"/>
    </row>
    <row r="407" spans="1:26" x14ac:dyDescent="0.2">
      <c r="A407" s="354"/>
      <c r="B407" s="359"/>
      <c r="C407" s="359"/>
      <c r="D407" s="359"/>
      <c r="E407" s="359"/>
      <c r="F407" s="359"/>
      <c r="G407" s="359"/>
      <c r="H407" s="359"/>
      <c r="I407" s="359"/>
      <c r="J407" s="359"/>
      <c r="K407" s="359"/>
      <c r="L407" s="359"/>
      <c r="M407" s="359"/>
      <c r="N407" s="359"/>
      <c r="O407" s="359"/>
      <c r="P407" s="359"/>
      <c r="Q407" s="359"/>
      <c r="R407" s="359"/>
      <c r="S407" s="359"/>
      <c r="T407" s="359"/>
      <c r="U407" s="359"/>
      <c r="V407" s="359"/>
      <c r="W407" s="359"/>
      <c r="X407" s="359"/>
      <c r="Y407" s="359"/>
      <c r="Z407" s="359"/>
    </row>
    <row r="408" spans="1:26" x14ac:dyDescent="0.2">
      <c r="A408" s="354"/>
      <c r="B408" s="359"/>
      <c r="C408" s="359"/>
      <c r="D408" s="359"/>
      <c r="E408" s="359"/>
      <c r="F408" s="359"/>
      <c r="G408" s="359"/>
      <c r="H408" s="359"/>
      <c r="I408" s="359"/>
      <c r="J408" s="359"/>
      <c r="K408" s="359"/>
      <c r="L408" s="359"/>
      <c r="M408" s="359"/>
      <c r="N408" s="359"/>
      <c r="O408" s="359"/>
      <c r="P408" s="359"/>
      <c r="Q408" s="359"/>
      <c r="R408" s="359"/>
      <c r="S408" s="359"/>
      <c r="T408" s="359"/>
      <c r="U408" s="359"/>
      <c r="V408" s="359"/>
      <c r="W408" s="359"/>
      <c r="X408" s="359"/>
      <c r="Y408" s="359"/>
      <c r="Z408" s="359"/>
    </row>
    <row r="409" spans="1:26" x14ac:dyDescent="0.2">
      <c r="A409" s="354"/>
      <c r="B409" s="359"/>
      <c r="C409" s="359"/>
      <c r="D409" s="359"/>
      <c r="E409" s="359"/>
      <c r="F409" s="359"/>
      <c r="G409" s="359"/>
      <c r="H409" s="359"/>
      <c r="I409" s="359"/>
      <c r="J409" s="359"/>
      <c r="K409" s="359"/>
      <c r="L409" s="359"/>
      <c r="M409" s="359"/>
      <c r="N409" s="359"/>
      <c r="O409" s="359"/>
      <c r="P409" s="359"/>
      <c r="Q409" s="359"/>
      <c r="R409" s="359"/>
      <c r="S409" s="359"/>
      <c r="T409" s="359"/>
      <c r="U409" s="359"/>
      <c r="V409" s="359"/>
      <c r="W409" s="359"/>
      <c r="X409" s="359"/>
      <c r="Y409" s="359"/>
      <c r="Z409" s="359"/>
    </row>
    <row r="410" spans="1:26" x14ac:dyDescent="0.2">
      <c r="A410" s="354"/>
      <c r="B410" s="359"/>
      <c r="C410" s="359"/>
      <c r="D410" s="359"/>
      <c r="E410" s="359"/>
      <c r="F410" s="359"/>
      <c r="G410" s="359"/>
      <c r="H410" s="359"/>
      <c r="I410" s="359"/>
      <c r="J410" s="359"/>
      <c r="K410" s="359"/>
      <c r="L410" s="359"/>
      <c r="M410" s="359"/>
      <c r="N410" s="359"/>
      <c r="O410" s="359"/>
      <c r="P410" s="359"/>
      <c r="Q410" s="359"/>
      <c r="R410" s="359"/>
      <c r="S410" s="359"/>
      <c r="T410" s="359"/>
      <c r="U410" s="359"/>
      <c r="V410" s="359"/>
      <c r="W410" s="359"/>
      <c r="X410" s="359"/>
      <c r="Y410" s="359"/>
      <c r="Z410" s="359"/>
    </row>
    <row r="411" spans="1:26" x14ac:dyDescent="0.2">
      <c r="A411" s="354"/>
      <c r="B411" s="359"/>
      <c r="C411" s="359"/>
      <c r="D411" s="359"/>
      <c r="E411" s="359"/>
      <c r="F411" s="359"/>
      <c r="G411" s="359"/>
      <c r="H411" s="359"/>
      <c r="I411" s="359"/>
      <c r="J411" s="359"/>
      <c r="K411" s="359"/>
      <c r="L411" s="359"/>
      <c r="M411" s="359"/>
      <c r="N411" s="359"/>
      <c r="O411" s="359"/>
      <c r="P411" s="359"/>
      <c r="Q411" s="359"/>
      <c r="R411" s="359"/>
      <c r="S411" s="359"/>
      <c r="T411" s="359"/>
      <c r="U411" s="359"/>
      <c r="V411" s="359"/>
      <c r="W411" s="359"/>
      <c r="X411" s="359"/>
      <c r="Y411" s="359"/>
      <c r="Z411" s="359"/>
    </row>
    <row r="412" spans="1:26" x14ac:dyDescent="0.2">
      <c r="A412" s="354"/>
      <c r="B412" s="359"/>
      <c r="C412" s="359"/>
      <c r="D412" s="359"/>
      <c r="E412" s="359"/>
      <c r="F412" s="359"/>
      <c r="G412" s="359"/>
      <c r="H412" s="359"/>
      <c r="I412" s="359"/>
      <c r="J412" s="359"/>
      <c r="K412" s="359"/>
      <c r="L412" s="359"/>
      <c r="M412" s="359"/>
      <c r="N412" s="359"/>
      <c r="O412" s="359"/>
      <c r="P412" s="359"/>
      <c r="Q412" s="359"/>
      <c r="R412" s="359"/>
      <c r="S412" s="359"/>
      <c r="T412" s="359"/>
      <c r="U412" s="359"/>
      <c r="V412" s="359"/>
      <c r="W412" s="359"/>
      <c r="X412" s="359"/>
      <c r="Y412" s="359"/>
      <c r="Z412" s="359"/>
    </row>
    <row r="413" spans="1:26" x14ac:dyDescent="0.2">
      <c r="A413" s="354"/>
      <c r="B413" s="359"/>
      <c r="C413" s="359"/>
      <c r="D413" s="359"/>
      <c r="E413" s="359"/>
      <c r="F413" s="359"/>
      <c r="G413" s="359"/>
      <c r="H413" s="359"/>
      <c r="I413" s="359"/>
      <c r="J413" s="359"/>
      <c r="K413" s="359"/>
      <c r="L413" s="359"/>
      <c r="M413" s="359"/>
      <c r="N413" s="359"/>
      <c r="O413" s="359"/>
      <c r="P413" s="359"/>
      <c r="Q413" s="359"/>
      <c r="R413" s="359"/>
      <c r="S413" s="359"/>
      <c r="T413" s="359"/>
      <c r="U413" s="359"/>
      <c r="V413" s="359"/>
      <c r="W413" s="359"/>
      <c r="X413" s="359"/>
      <c r="Y413" s="359"/>
      <c r="Z413" s="359"/>
    </row>
    <row r="414" spans="1:26" x14ac:dyDescent="0.2">
      <c r="A414" s="354"/>
      <c r="B414" s="359"/>
      <c r="C414" s="359"/>
      <c r="D414" s="359"/>
      <c r="E414" s="359"/>
      <c r="F414" s="359"/>
      <c r="G414" s="359"/>
      <c r="H414" s="359"/>
      <c r="I414" s="359"/>
      <c r="J414" s="359"/>
      <c r="K414" s="359"/>
      <c r="L414" s="359"/>
      <c r="M414" s="359"/>
      <c r="N414" s="359"/>
      <c r="O414" s="359"/>
      <c r="P414" s="359"/>
      <c r="Q414" s="359"/>
      <c r="R414" s="359"/>
      <c r="S414" s="359"/>
      <c r="T414" s="359"/>
      <c r="U414" s="359"/>
      <c r="V414" s="359"/>
      <c r="W414" s="359"/>
      <c r="X414" s="359"/>
      <c r="Y414" s="359"/>
      <c r="Z414" s="359"/>
    </row>
    <row r="415" spans="1:26" x14ac:dyDescent="0.2">
      <c r="A415" s="354"/>
      <c r="B415" s="359"/>
      <c r="C415" s="359"/>
      <c r="D415" s="359"/>
      <c r="E415" s="359"/>
      <c r="F415" s="359"/>
      <c r="G415" s="359"/>
      <c r="H415" s="359"/>
      <c r="I415" s="359"/>
      <c r="J415" s="359"/>
      <c r="K415" s="359"/>
      <c r="L415" s="359"/>
      <c r="M415" s="359"/>
      <c r="N415" s="359"/>
      <c r="O415" s="359"/>
      <c r="P415" s="359"/>
      <c r="Q415" s="359"/>
      <c r="R415" s="359"/>
      <c r="S415" s="359"/>
      <c r="T415" s="359"/>
      <c r="U415" s="359"/>
      <c r="V415" s="359"/>
      <c r="W415" s="359"/>
      <c r="X415" s="359"/>
      <c r="Y415" s="359"/>
      <c r="Z415" s="359"/>
    </row>
    <row r="416" spans="1:26" x14ac:dyDescent="0.2">
      <c r="A416" s="354"/>
      <c r="B416" s="359"/>
      <c r="C416" s="359"/>
      <c r="D416" s="359"/>
      <c r="E416" s="359"/>
      <c r="F416" s="359"/>
      <c r="G416" s="359"/>
      <c r="H416" s="359"/>
      <c r="I416" s="359"/>
      <c r="J416" s="359"/>
      <c r="K416" s="359"/>
      <c r="L416" s="359"/>
      <c r="M416" s="359"/>
      <c r="N416" s="359"/>
      <c r="O416" s="359"/>
      <c r="P416" s="359"/>
      <c r="Q416" s="359"/>
      <c r="R416" s="359"/>
      <c r="S416" s="359"/>
      <c r="T416" s="359"/>
      <c r="U416" s="359"/>
      <c r="V416" s="359"/>
      <c r="W416" s="359"/>
      <c r="X416" s="359"/>
      <c r="Y416" s="359"/>
      <c r="Z416" s="359"/>
    </row>
    <row r="417" spans="1:26" x14ac:dyDescent="0.2">
      <c r="A417" s="354"/>
      <c r="B417" s="359"/>
      <c r="C417" s="359"/>
      <c r="D417" s="359"/>
      <c r="E417" s="359"/>
      <c r="F417" s="359"/>
      <c r="G417" s="359"/>
      <c r="H417" s="359"/>
      <c r="I417" s="359"/>
      <c r="J417" s="359"/>
      <c r="K417" s="359"/>
      <c r="L417" s="359"/>
      <c r="M417" s="359"/>
      <c r="N417" s="359"/>
      <c r="O417" s="359"/>
      <c r="P417" s="359"/>
      <c r="Q417" s="359"/>
      <c r="R417" s="359"/>
      <c r="S417" s="359"/>
      <c r="T417" s="359"/>
      <c r="U417" s="359"/>
      <c r="V417" s="359"/>
      <c r="W417" s="359"/>
      <c r="X417" s="359"/>
      <c r="Y417" s="359"/>
      <c r="Z417" s="359"/>
    </row>
    <row r="418" spans="1:26" x14ac:dyDescent="0.2">
      <c r="A418" s="354"/>
      <c r="B418" s="359"/>
      <c r="C418" s="359"/>
      <c r="D418" s="359"/>
      <c r="E418" s="359"/>
      <c r="F418" s="359"/>
      <c r="G418" s="359"/>
      <c r="H418" s="359"/>
      <c r="I418" s="359"/>
      <c r="J418" s="359"/>
      <c r="K418" s="359"/>
      <c r="L418" s="359"/>
      <c r="M418" s="359"/>
      <c r="N418" s="359"/>
      <c r="O418" s="359"/>
      <c r="P418" s="359"/>
      <c r="Q418" s="359"/>
      <c r="R418" s="359"/>
      <c r="S418" s="359"/>
      <c r="T418" s="359"/>
      <c r="U418" s="359"/>
      <c r="V418" s="359"/>
      <c r="W418" s="359"/>
      <c r="X418" s="359"/>
      <c r="Y418" s="359"/>
      <c r="Z418" s="359"/>
    </row>
    <row r="419" spans="1:26" x14ac:dyDescent="0.2">
      <c r="A419" s="354"/>
      <c r="B419" s="359"/>
      <c r="C419" s="359"/>
      <c r="D419" s="359"/>
      <c r="E419" s="359"/>
      <c r="F419" s="359"/>
      <c r="G419" s="359"/>
      <c r="H419" s="359"/>
      <c r="I419" s="359"/>
      <c r="J419" s="359"/>
      <c r="K419" s="359"/>
      <c r="L419" s="359"/>
      <c r="M419" s="359"/>
      <c r="N419" s="359"/>
      <c r="O419" s="359"/>
      <c r="P419" s="359"/>
      <c r="Q419" s="359"/>
      <c r="R419" s="359"/>
      <c r="S419" s="359"/>
      <c r="T419" s="359"/>
      <c r="U419" s="359"/>
      <c r="V419" s="359"/>
      <c r="W419" s="359"/>
      <c r="X419" s="359"/>
      <c r="Y419" s="359"/>
      <c r="Z419" s="359"/>
    </row>
    <row r="420" spans="1:26" x14ac:dyDescent="0.2">
      <c r="A420" s="354"/>
      <c r="B420" s="359"/>
      <c r="C420" s="359"/>
      <c r="D420" s="359"/>
      <c r="E420" s="359"/>
      <c r="F420" s="359"/>
      <c r="G420" s="359"/>
      <c r="H420" s="359"/>
      <c r="I420" s="359"/>
      <c r="J420" s="359"/>
      <c r="K420" s="359"/>
      <c r="L420" s="359"/>
      <c r="M420" s="359"/>
      <c r="N420" s="359"/>
      <c r="O420" s="359"/>
      <c r="P420" s="359"/>
      <c r="Q420" s="359"/>
      <c r="R420" s="359"/>
      <c r="S420" s="359"/>
      <c r="T420" s="359"/>
      <c r="U420" s="359"/>
      <c r="V420" s="359"/>
      <c r="W420" s="359"/>
      <c r="X420" s="359"/>
      <c r="Y420" s="359"/>
      <c r="Z420" s="359"/>
    </row>
    <row r="421" spans="1:26" x14ac:dyDescent="0.2">
      <c r="A421" s="354"/>
      <c r="B421" s="359"/>
      <c r="C421" s="359"/>
      <c r="D421" s="359"/>
      <c r="E421" s="359"/>
      <c r="F421" s="359"/>
      <c r="G421" s="359"/>
      <c r="H421" s="359"/>
      <c r="I421" s="359"/>
      <c r="J421" s="359"/>
      <c r="K421" s="359"/>
      <c r="L421" s="359"/>
      <c r="M421" s="359"/>
      <c r="N421" s="359"/>
      <c r="O421" s="359"/>
      <c r="P421" s="359"/>
      <c r="Q421" s="359"/>
      <c r="R421" s="359"/>
      <c r="S421" s="359"/>
      <c r="T421" s="359"/>
      <c r="U421" s="359"/>
      <c r="V421" s="359"/>
      <c r="W421" s="359"/>
      <c r="X421" s="359"/>
      <c r="Y421" s="359"/>
      <c r="Z421" s="359"/>
    </row>
    <row r="422" spans="1:26" x14ac:dyDescent="0.2">
      <c r="A422" s="354"/>
      <c r="B422" s="359"/>
      <c r="C422" s="359"/>
      <c r="D422" s="359"/>
      <c r="E422" s="359"/>
      <c r="F422" s="359"/>
      <c r="G422" s="359"/>
      <c r="H422" s="359"/>
      <c r="I422" s="359"/>
      <c r="J422" s="359"/>
      <c r="K422" s="359"/>
      <c r="L422" s="359"/>
      <c r="M422" s="359"/>
      <c r="N422" s="359"/>
      <c r="O422" s="359"/>
      <c r="P422" s="359"/>
      <c r="Q422" s="359"/>
      <c r="R422" s="359"/>
      <c r="S422" s="359"/>
      <c r="T422" s="359"/>
      <c r="U422" s="359"/>
      <c r="V422" s="359"/>
      <c r="W422" s="359"/>
      <c r="X422" s="359"/>
      <c r="Y422" s="359"/>
      <c r="Z422" s="359"/>
    </row>
    <row r="423" spans="1:26" x14ac:dyDescent="0.2">
      <c r="A423" s="354"/>
      <c r="B423" s="359"/>
      <c r="C423" s="359"/>
      <c r="D423" s="359"/>
      <c r="E423" s="359"/>
      <c r="F423" s="359"/>
      <c r="G423" s="359"/>
      <c r="H423" s="359"/>
      <c r="I423" s="359"/>
      <c r="J423" s="359"/>
      <c r="K423" s="359"/>
      <c r="L423" s="359"/>
      <c r="M423" s="359"/>
      <c r="N423" s="359"/>
      <c r="O423" s="359"/>
      <c r="P423" s="359"/>
      <c r="Q423" s="359"/>
      <c r="R423" s="359"/>
      <c r="S423" s="359"/>
      <c r="T423" s="359"/>
      <c r="U423" s="359"/>
      <c r="V423" s="359"/>
      <c r="W423" s="359"/>
      <c r="X423" s="359"/>
      <c r="Y423" s="359"/>
      <c r="Z423" s="359"/>
    </row>
    <row r="424" spans="1:26" x14ac:dyDescent="0.2">
      <c r="A424" s="354"/>
      <c r="B424" s="359"/>
      <c r="C424" s="359"/>
      <c r="D424" s="359"/>
      <c r="E424" s="359"/>
      <c r="F424" s="359"/>
      <c r="G424" s="359"/>
      <c r="H424" s="359"/>
      <c r="I424" s="359"/>
      <c r="J424" s="359"/>
      <c r="K424" s="359"/>
      <c r="L424" s="359"/>
      <c r="M424" s="359"/>
      <c r="N424" s="359"/>
      <c r="O424" s="359"/>
      <c r="P424" s="359"/>
      <c r="Q424" s="359"/>
      <c r="R424" s="359"/>
      <c r="S424" s="359"/>
      <c r="T424" s="359"/>
      <c r="U424" s="359"/>
      <c r="V424" s="359"/>
      <c r="W424" s="359"/>
      <c r="X424" s="359"/>
      <c r="Y424" s="359"/>
      <c r="Z424" s="359"/>
    </row>
    <row r="425" spans="1:26" x14ac:dyDescent="0.2">
      <c r="A425" s="354"/>
      <c r="B425" s="359"/>
      <c r="C425" s="359"/>
      <c r="D425" s="359"/>
      <c r="E425" s="359"/>
      <c r="F425" s="359"/>
      <c r="G425" s="359"/>
      <c r="H425" s="359"/>
      <c r="I425" s="359"/>
      <c r="J425" s="359"/>
      <c r="K425" s="359"/>
      <c r="L425" s="359"/>
      <c r="M425" s="359"/>
      <c r="N425" s="359"/>
      <c r="O425" s="359"/>
      <c r="P425" s="359"/>
      <c r="Q425" s="359"/>
      <c r="R425" s="359"/>
      <c r="S425" s="359"/>
      <c r="T425" s="359"/>
      <c r="U425" s="359"/>
      <c r="V425" s="359"/>
      <c r="W425" s="359"/>
      <c r="X425" s="359"/>
      <c r="Y425" s="359"/>
      <c r="Z425" s="359"/>
    </row>
    <row r="426" spans="1:26" x14ac:dyDescent="0.2">
      <c r="A426" s="354"/>
      <c r="B426" s="359"/>
      <c r="C426" s="359"/>
      <c r="D426" s="359"/>
      <c r="E426" s="359"/>
      <c r="F426" s="359"/>
      <c r="G426" s="359"/>
      <c r="H426" s="359"/>
      <c r="I426" s="359"/>
      <c r="J426" s="359"/>
      <c r="K426" s="359"/>
      <c r="L426" s="359"/>
      <c r="M426" s="359"/>
      <c r="N426" s="359"/>
      <c r="O426" s="359"/>
      <c r="P426" s="359"/>
      <c r="Q426" s="359"/>
      <c r="R426" s="359"/>
      <c r="S426" s="359"/>
      <c r="T426" s="359"/>
      <c r="U426" s="359"/>
      <c r="V426" s="359"/>
      <c r="W426" s="359"/>
      <c r="X426" s="359"/>
      <c r="Y426" s="359"/>
      <c r="Z426" s="359"/>
    </row>
    <row r="427" spans="1:26" x14ac:dyDescent="0.2">
      <c r="A427" s="354"/>
      <c r="B427" s="359"/>
      <c r="C427" s="359"/>
      <c r="D427" s="359"/>
      <c r="E427" s="359"/>
      <c r="F427" s="359"/>
      <c r="G427" s="359"/>
      <c r="H427" s="359"/>
      <c r="I427" s="359"/>
      <c r="J427" s="359"/>
      <c r="K427" s="359"/>
      <c r="L427" s="359"/>
      <c r="M427" s="359"/>
      <c r="N427" s="359"/>
      <c r="O427" s="359"/>
      <c r="P427" s="359"/>
      <c r="Q427" s="359"/>
      <c r="R427" s="359"/>
      <c r="S427" s="359"/>
      <c r="T427" s="359"/>
      <c r="U427" s="359"/>
      <c r="V427" s="359"/>
      <c r="W427" s="359"/>
      <c r="X427" s="359"/>
      <c r="Y427" s="359"/>
      <c r="Z427" s="359"/>
    </row>
    <row r="428" spans="1:26" x14ac:dyDescent="0.2">
      <c r="A428" s="354"/>
      <c r="B428" s="359"/>
      <c r="C428" s="359"/>
      <c r="D428" s="359"/>
      <c r="E428" s="359"/>
      <c r="F428" s="359"/>
      <c r="G428" s="359"/>
      <c r="H428" s="359"/>
      <c r="I428" s="359"/>
      <c r="J428" s="359"/>
      <c r="K428" s="359"/>
      <c r="L428" s="359"/>
      <c r="M428" s="359"/>
      <c r="N428" s="359"/>
      <c r="O428" s="359"/>
      <c r="P428" s="359"/>
      <c r="Q428" s="359"/>
      <c r="R428" s="359"/>
      <c r="S428" s="359"/>
      <c r="T428" s="359"/>
      <c r="U428" s="359"/>
      <c r="V428" s="359"/>
      <c r="W428" s="359"/>
      <c r="X428" s="359"/>
      <c r="Y428" s="359"/>
      <c r="Z428" s="359"/>
    </row>
    <row r="429" spans="1:26" x14ac:dyDescent="0.2">
      <c r="A429" s="354"/>
      <c r="B429" s="359"/>
      <c r="C429" s="359"/>
      <c r="D429" s="359"/>
      <c r="E429" s="359"/>
      <c r="F429" s="359"/>
      <c r="G429" s="359"/>
      <c r="H429" s="359"/>
      <c r="I429" s="359"/>
      <c r="J429" s="359"/>
      <c r="K429" s="359"/>
      <c r="L429" s="359"/>
      <c r="M429" s="359"/>
      <c r="N429" s="359"/>
      <c r="O429" s="359"/>
      <c r="P429" s="359"/>
      <c r="Q429" s="359"/>
      <c r="R429" s="359"/>
      <c r="S429" s="359"/>
      <c r="T429" s="359"/>
      <c r="U429" s="359"/>
      <c r="V429" s="359"/>
      <c r="W429" s="359"/>
      <c r="X429" s="359"/>
      <c r="Y429" s="359"/>
      <c r="Z429" s="359"/>
    </row>
    <row r="430" spans="1:26" x14ac:dyDescent="0.2">
      <c r="A430" s="354"/>
      <c r="B430" s="359"/>
      <c r="C430" s="359"/>
      <c r="D430" s="359"/>
      <c r="E430" s="359"/>
      <c r="F430" s="359"/>
      <c r="G430" s="359"/>
      <c r="H430" s="359"/>
      <c r="I430" s="359"/>
      <c r="J430" s="359"/>
      <c r="K430" s="359"/>
      <c r="L430" s="359"/>
      <c r="M430" s="359"/>
      <c r="N430" s="359"/>
      <c r="O430" s="359"/>
      <c r="P430" s="359"/>
      <c r="Q430" s="359"/>
      <c r="R430" s="359"/>
      <c r="S430" s="359"/>
      <c r="T430" s="359"/>
      <c r="U430" s="359"/>
      <c r="V430" s="359"/>
      <c r="W430" s="359"/>
      <c r="X430" s="359"/>
      <c r="Y430" s="359"/>
      <c r="Z430" s="359"/>
    </row>
    <row r="431" spans="1:26" x14ac:dyDescent="0.2">
      <c r="A431" s="354"/>
      <c r="B431" s="359"/>
      <c r="C431" s="359"/>
      <c r="D431" s="359"/>
      <c r="E431" s="359"/>
      <c r="F431" s="359"/>
      <c r="G431" s="359"/>
      <c r="H431" s="359"/>
      <c r="I431" s="359"/>
      <c r="J431" s="359"/>
      <c r="K431" s="359"/>
      <c r="L431" s="359"/>
      <c r="M431" s="359"/>
      <c r="N431" s="359"/>
      <c r="O431" s="359"/>
      <c r="P431" s="359"/>
      <c r="Q431" s="359"/>
      <c r="R431" s="359"/>
      <c r="S431" s="359"/>
      <c r="T431" s="359"/>
      <c r="U431" s="359"/>
      <c r="V431" s="359"/>
      <c r="W431" s="359"/>
      <c r="X431" s="359"/>
      <c r="Y431" s="359"/>
      <c r="Z431" s="359"/>
    </row>
    <row r="432" spans="1:26" x14ac:dyDescent="0.2">
      <c r="A432" s="354"/>
      <c r="B432" s="359"/>
      <c r="C432" s="359"/>
      <c r="D432" s="359"/>
      <c r="E432" s="359"/>
      <c r="F432" s="359"/>
      <c r="G432" s="359"/>
      <c r="H432" s="359"/>
      <c r="I432" s="359"/>
      <c r="J432" s="359"/>
      <c r="K432" s="359"/>
      <c r="L432" s="359"/>
      <c r="M432" s="359"/>
      <c r="N432" s="359"/>
      <c r="O432" s="359"/>
      <c r="P432" s="359"/>
      <c r="Q432" s="359"/>
      <c r="R432" s="359"/>
      <c r="S432" s="359"/>
      <c r="T432" s="359"/>
      <c r="U432" s="359"/>
      <c r="V432" s="359"/>
      <c r="W432" s="359"/>
      <c r="X432" s="359"/>
      <c r="Y432" s="359"/>
      <c r="Z432" s="359"/>
    </row>
    <row r="433" spans="1:26" x14ac:dyDescent="0.2">
      <c r="A433" s="354"/>
      <c r="B433" s="359"/>
      <c r="C433" s="359"/>
      <c r="D433" s="359"/>
      <c r="E433" s="359"/>
      <c r="F433" s="359"/>
      <c r="G433" s="359"/>
      <c r="H433" s="359"/>
      <c r="I433" s="359"/>
      <c r="J433" s="359"/>
      <c r="K433" s="359"/>
      <c r="L433" s="359"/>
      <c r="M433" s="359"/>
      <c r="N433" s="359"/>
      <c r="O433" s="359"/>
      <c r="P433" s="359"/>
      <c r="Q433" s="359"/>
      <c r="R433" s="359"/>
      <c r="S433" s="359"/>
      <c r="T433" s="359"/>
      <c r="U433" s="359"/>
      <c r="V433" s="359"/>
      <c r="W433" s="359"/>
      <c r="X433" s="359"/>
      <c r="Y433" s="359"/>
      <c r="Z433" s="359"/>
    </row>
    <row r="434" spans="1:26" x14ac:dyDescent="0.2">
      <c r="A434" s="354"/>
      <c r="B434" s="359"/>
      <c r="C434" s="359"/>
      <c r="D434" s="359"/>
      <c r="E434" s="359"/>
      <c r="F434" s="359"/>
      <c r="G434" s="359"/>
      <c r="H434" s="359"/>
      <c r="I434" s="359"/>
      <c r="J434" s="359"/>
      <c r="K434" s="359"/>
      <c r="L434" s="359"/>
      <c r="M434" s="359"/>
      <c r="N434" s="359"/>
      <c r="O434" s="359"/>
      <c r="P434" s="359"/>
      <c r="Q434" s="359"/>
      <c r="R434" s="359"/>
      <c r="S434" s="359"/>
      <c r="T434" s="359"/>
      <c r="U434" s="359"/>
      <c r="V434" s="359"/>
      <c r="W434" s="359"/>
      <c r="X434" s="359"/>
      <c r="Y434" s="359"/>
      <c r="Z434" s="359"/>
    </row>
    <row r="435" spans="1:26" x14ac:dyDescent="0.2">
      <c r="A435" s="354"/>
      <c r="B435" s="359"/>
      <c r="C435" s="359"/>
      <c r="D435" s="359"/>
      <c r="E435" s="359"/>
      <c r="F435" s="359"/>
      <c r="G435" s="359"/>
      <c r="H435" s="359"/>
      <c r="I435" s="359"/>
      <c r="J435" s="359"/>
      <c r="K435" s="359"/>
      <c r="L435" s="359"/>
      <c r="M435" s="359"/>
      <c r="N435" s="359"/>
      <c r="O435" s="359"/>
      <c r="P435" s="359"/>
      <c r="Q435" s="359"/>
      <c r="R435" s="359"/>
      <c r="S435" s="359"/>
      <c r="T435" s="359"/>
      <c r="U435" s="359"/>
      <c r="V435" s="359"/>
      <c r="W435" s="359"/>
      <c r="X435" s="359"/>
      <c r="Y435" s="359"/>
      <c r="Z435" s="359"/>
    </row>
    <row r="436" spans="1:26" x14ac:dyDescent="0.2">
      <c r="A436" s="354"/>
      <c r="B436" s="359"/>
      <c r="C436" s="359"/>
      <c r="D436" s="359"/>
      <c r="E436" s="359"/>
      <c r="F436" s="359"/>
      <c r="G436" s="359"/>
      <c r="H436" s="359"/>
      <c r="I436" s="359"/>
      <c r="J436" s="359"/>
      <c r="K436" s="359"/>
      <c r="L436" s="359"/>
      <c r="M436" s="359"/>
      <c r="N436" s="359"/>
      <c r="O436" s="359"/>
      <c r="P436" s="359"/>
      <c r="Q436" s="359"/>
      <c r="R436" s="359"/>
      <c r="S436" s="359"/>
      <c r="T436" s="359"/>
      <c r="U436" s="359"/>
      <c r="V436" s="359"/>
      <c r="W436" s="359"/>
      <c r="X436" s="359"/>
      <c r="Y436" s="359"/>
      <c r="Z436" s="359"/>
    </row>
    <row r="437" spans="1:26" x14ac:dyDescent="0.2">
      <c r="A437" s="354"/>
      <c r="B437" s="359"/>
      <c r="C437" s="359"/>
      <c r="D437" s="359"/>
      <c r="E437" s="359"/>
      <c r="F437" s="359"/>
      <c r="G437" s="359"/>
      <c r="H437" s="359"/>
      <c r="I437" s="359"/>
      <c r="J437" s="359"/>
      <c r="K437" s="359"/>
      <c r="L437" s="359"/>
      <c r="M437" s="359"/>
      <c r="N437" s="359"/>
      <c r="O437" s="359"/>
      <c r="P437" s="359"/>
      <c r="Q437" s="359"/>
      <c r="R437" s="359"/>
      <c r="S437" s="359"/>
      <c r="T437" s="359"/>
      <c r="U437" s="359"/>
      <c r="V437" s="359"/>
      <c r="W437" s="359"/>
      <c r="X437" s="359"/>
      <c r="Y437" s="359"/>
      <c r="Z437" s="359"/>
    </row>
    <row r="438" spans="1:26" x14ac:dyDescent="0.2">
      <c r="A438" s="354"/>
      <c r="B438" s="359"/>
      <c r="C438" s="359"/>
      <c r="D438" s="359"/>
      <c r="E438" s="359"/>
      <c r="F438" s="359"/>
      <c r="G438" s="359"/>
      <c r="H438" s="359"/>
      <c r="I438" s="359"/>
      <c r="J438" s="359"/>
      <c r="K438" s="359"/>
      <c r="L438" s="359"/>
      <c r="M438" s="359"/>
      <c r="N438" s="359"/>
      <c r="O438" s="359"/>
      <c r="P438" s="359"/>
      <c r="Q438" s="359"/>
      <c r="R438" s="359"/>
      <c r="S438" s="359"/>
      <c r="T438" s="359"/>
      <c r="U438" s="359"/>
      <c r="V438" s="359"/>
      <c r="W438" s="359"/>
      <c r="X438" s="359"/>
      <c r="Y438" s="359"/>
      <c r="Z438" s="359"/>
    </row>
    <row r="439" spans="1:26" x14ac:dyDescent="0.2">
      <c r="A439" s="354"/>
      <c r="B439" s="359"/>
      <c r="C439" s="359"/>
      <c r="D439" s="359"/>
      <c r="E439" s="359"/>
      <c r="F439" s="359"/>
      <c r="G439" s="359"/>
      <c r="H439" s="359"/>
      <c r="I439" s="359"/>
      <c r="J439" s="359"/>
      <c r="K439" s="359"/>
      <c r="L439" s="359"/>
      <c r="M439" s="359"/>
      <c r="N439" s="359"/>
      <c r="O439" s="359"/>
      <c r="P439" s="359"/>
      <c r="Q439" s="359"/>
      <c r="R439" s="359"/>
      <c r="S439" s="359"/>
      <c r="T439" s="359"/>
      <c r="U439" s="359"/>
      <c r="V439" s="359"/>
      <c r="W439" s="359"/>
      <c r="X439" s="359"/>
      <c r="Y439" s="359"/>
      <c r="Z439" s="359"/>
    </row>
    <row r="440" spans="1:26" x14ac:dyDescent="0.2">
      <c r="A440" s="354"/>
      <c r="B440" s="359"/>
      <c r="C440" s="359"/>
      <c r="D440" s="359"/>
      <c r="E440" s="359"/>
      <c r="F440" s="359"/>
      <c r="G440" s="359"/>
      <c r="H440" s="359"/>
      <c r="I440" s="359"/>
      <c r="J440" s="359"/>
      <c r="K440" s="359"/>
      <c r="L440" s="359"/>
      <c r="M440" s="359"/>
      <c r="N440" s="359"/>
      <c r="O440" s="359"/>
      <c r="P440" s="359"/>
      <c r="Q440" s="359"/>
      <c r="R440" s="359"/>
      <c r="S440" s="359"/>
      <c r="T440" s="359"/>
      <c r="U440" s="359"/>
      <c r="V440" s="359"/>
      <c r="W440" s="359"/>
      <c r="X440" s="359"/>
      <c r="Y440" s="359"/>
      <c r="Z440" s="359"/>
    </row>
    <row r="441" spans="1:26" x14ac:dyDescent="0.2">
      <c r="A441" s="354"/>
      <c r="B441" s="359"/>
      <c r="C441" s="359"/>
      <c r="D441" s="359"/>
      <c r="E441" s="359"/>
      <c r="F441" s="359"/>
      <c r="G441" s="359"/>
      <c r="H441" s="359"/>
      <c r="I441" s="359"/>
      <c r="J441" s="359"/>
      <c r="K441" s="359"/>
      <c r="L441" s="359"/>
      <c r="M441" s="359"/>
      <c r="N441" s="359"/>
      <c r="O441" s="359"/>
      <c r="P441" s="359"/>
      <c r="Q441" s="359"/>
      <c r="R441" s="359"/>
      <c r="S441" s="359"/>
      <c r="T441" s="359"/>
      <c r="U441" s="359"/>
      <c r="V441" s="359"/>
      <c r="W441" s="359"/>
      <c r="X441" s="359"/>
      <c r="Y441" s="359"/>
      <c r="Z441" s="359"/>
    </row>
    <row r="442" spans="1:26" x14ac:dyDescent="0.2">
      <c r="A442" s="354"/>
      <c r="B442" s="359"/>
      <c r="C442" s="359"/>
      <c r="D442" s="359"/>
      <c r="E442" s="359"/>
      <c r="F442" s="359"/>
      <c r="G442" s="359"/>
      <c r="H442" s="359"/>
      <c r="I442" s="359"/>
      <c r="J442" s="359"/>
      <c r="K442" s="359"/>
      <c r="L442" s="359"/>
      <c r="M442" s="359"/>
      <c r="N442" s="359"/>
      <c r="O442" s="359"/>
      <c r="P442" s="359"/>
      <c r="Q442" s="359"/>
      <c r="R442" s="359"/>
      <c r="S442" s="359"/>
      <c r="T442" s="359"/>
      <c r="U442" s="359"/>
      <c r="V442" s="359"/>
      <c r="W442" s="359"/>
      <c r="X442" s="359"/>
      <c r="Y442" s="359"/>
      <c r="Z442" s="359"/>
    </row>
    <row r="443" spans="1:26" x14ac:dyDescent="0.2">
      <c r="A443" s="354"/>
      <c r="B443" s="359"/>
      <c r="C443" s="359"/>
      <c r="D443" s="359"/>
      <c r="E443" s="359"/>
      <c r="F443" s="359"/>
      <c r="G443" s="359"/>
      <c r="H443" s="359"/>
      <c r="I443" s="359"/>
      <c r="J443" s="359"/>
      <c r="K443" s="359"/>
      <c r="L443" s="359"/>
      <c r="M443" s="359"/>
      <c r="N443" s="359"/>
      <c r="O443" s="359"/>
      <c r="P443" s="359"/>
      <c r="Q443" s="359"/>
      <c r="R443" s="359"/>
      <c r="S443" s="359"/>
      <c r="T443" s="359"/>
      <c r="U443" s="359"/>
      <c r="V443" s="359"/>
      <c r="W443" s="359"/>
      <c r="X443" s="359"/>
      <c r="Y443" s="359"/>
      <c r="Z443" s="359"/>
    </row>
    <row r="444" spans="1:26" x14ac:dyDescent="0.2">
      <c r="A444" s="354"/>
      <c r="B444" s="359"/>
      <c r="C444" s="359"/>
      <c r="D444" s="359"/>
      <c r="E444" s="359"/>
      <c r="F444" s="359"/>
      <c r="G444" s="359"/>
      <c r="H444" s="359"/>
      <c r="I444" s="359"/>
      <c r="J444" s="359"/>
      <c r="K444" s="359"/>
      <c r="L444" s="359"/>
      <c r="M444" s="359"/>
      <c r="N444" s="359"/>
      <c r="O444" s="359"/>
      <c r="P444" s="359"/>
      <c r="Q444" s="359"/>
      <c r="R444" s="359"/>
      <c r="S444" s="359"/>
      <c r="T444" s="359"/>
      <c r="U444" s="359"/>
      <c r="V444" s="359"/>
      <c r="W444" s="359"/>
      <c r="X444" s="359"/>
      <c r="Y444" s="359"/>
      <c r="Z444" s="359"/>
    </row>
    <row r="445" spans="1:26" x14ac:dyDescent="0.2">
      <c r="A445" s="354"/>
      <c r="B445" s="359"/>
      <c r="C445" s="359"/>
      <c r="D445" s="359"/>
      <c r="E445" s="359"/>
      <c r="F445" s="359"/>
      <c r="G445" s="359"/>
      <c r="H445" s="359"/>
      <c r="I445" s="359"/>
      <c r="J445" s="359"/>
      <c r="K445" s="359"/>
      <c r="L445" s="359"/>
      <c r="M445" s="359"/>
      <c r="N445" s="359"/>
      <c r="O445" s="359"/>
      <c r="P445" s="359"/>
      <c r="Q445" s="359"/>
      <c r="R445" s="359"/>
      <c r="S445" s="359"/>
      <c r="T445" s="359"/>
      <c r="U445" s="359"/>
      <c r="V445" s="359"/>
      <c r="W445" s="359"/>
      <c r="X445" s="359"/>
      <c r="Y445" s="359"/>
      <c r="Z445" s="359"/>
    </row>
    <row r="446" spans="1:26" x14ac:dyDescent="0.2">
      <c r="A446" s="354"/>
      <c r="B446" s="359"/>
      <c r="C446" s="359"/>
      <c r="D446" s="359"/>
      <c r="E446" s="359"/>
      <c r="F446" s="359"/>
      <c r="G446" s="359"/>
      <c r="H446" s="359"/>
      <c r="I446" s="359"/>
      <c r="J446" s="359"/>
      <c r="K446" s="359"/>
      <c r="L446" s="359"/>
      <c r="M446" s="359"/>
      <c r="N446" s="359"/>
      <c r="O446" s="359"/>
      <c r="P446" s="359"/>
      <c r="Q446" s="359"/>
      <c r="R446" s="359"/>
      <c r="S446" s="359"/>
      <c r="T446" s="359"/>
      <c r="U446" s="359"/>
      <c r="V446" s="359"/>
      <c r="W446" s="359"/>
      <c r="X446" s="359"/>
      <c r="Y446" s="359"/>
      <c r="Z446" s="359"/>
    </row>
    <row r="447" spans="1:26" x14ac:dyDescent="0.2">
      <c r="A447" s="354"/>
      <c r="B447" s="359"/>
      <c r="C447" s="359"/>
      <c r="D447" s="359"/>
      <c r="E447" s="359"/>
      <c r="F447" s="359"/>
      <c r="G447" s="359"/>
      <c r="H447" s="359"/>
      <c r="I447" s="359"/>
      <c r="J447" s="359"/>
      <c r="K447" s="359"/>
      <c r="L447" s="359"/>
      <c r="M447" s="359"/>
      <c r="N447" s="359"/>
      <c r="O447" s="359"/>
      <c r="P447" s="359"/>
      <c r="Q447" s="359"/>
      <c r="R447" s="359"/>
      <c r="S447" s="359"/>
      <c r="T447" s="359"/>
      <c r="U447" s="359"/>
      <c r="V447" s="359"/>
      <c r="W447" s="359"/>
      <c r="X447" s="359"/>
      <c r="Y447" s="359"/>
      <c r="Z447" s="359"/>
    </row>
    <row r="448" spans="1:26" x14ac:dyDescent="0.2">
      <c r="A448" s="354"/>
      <c r="B448" s="359"/>
      <c r="C448" s="359"/>
      <c r="D448" s="359"/>
      <c r="E448" s="359"/>
      <c r="F448" s="359"/>
      <c r="G448" s="359"/>
      <c r="H448" s="359"/>
      <c r="I448" s="359"/>
      <c r="J448" s="359"/>
      <c r="K448" s="359"/>
      <c r="L448" s="359"/>
      <c r="M448" s="359"/>
      <c r="N448" s="359"/>
      <c r="O448" s="359"/>
      <c r="P448" s="359"/>
      <c r="Q448" s="359"/>
      <c r="R448" s="359"/>
      <c r="S448" s="359"/>
      <c r="T448" s="359"/>
      <c r="U448" s="359"/>
      <c r="V448" s="359"/>
      <c r="W448" s="359"/>
      <c r="X448" s="359"/>
      <c r="Y448" s="359"/>
      <c r="Z448" s="359"/>
    </row>
    <row r="449" spans="1:26" x14ac:dyDescent="0.2">
      <c r="A449" s="354"/>
      <c r="B449" s="359"/>
      <c r="C449" s="359"/>
      <c r="D449" s="359"/>
      <c r="E449" s="359"/>
      <c r="F449" s="359"/>
      <c r="G449" s="359"/>
      <c r="H449" s="359"/>
      <c r="I449" s="359"/>
      <c r="J449" s="359"/>
      <c r="K449" s="359"/>
      <c r="L449" s="359"/>
      <c r="M449" s="359"/>
      <c r="N449" s="359"/>
      <c r="O449" s="359"/>
      <c r="P449" s="359"/>
      <c r="Q449" s="359"/>
      <c r="R449" s="359"/>
      <c r="S449" s="359"/>
      <c r="T449" s="359"/>
      <c r="U449" s="359"/>
      <c r="V449" s="359"/>
      <c r="W449" s="359"/>
      <c r="X449" s="359"/>
      <c r="Y449" s="359"/>
      <c r="Z449" s="359"/>
    </row>
    <row r="450" spans="1:26" x14ac:dyDescent="0.2">
      <c r="A450" s="354"/>
      <c r="B450" s="359"/>
      <c r="C450" s="359"/>
      <c r="D450" s="359"/>
      <c r="E450" s="359"/>
      <c r="F450" s="359"/>
      <c r="G450" s="359"/>
      <c r="H450" s="359"/>
      <c r="I450" s="359"/>
      <c r="J450" s="359"/>
      <c r="K450" s="359"/>
      <c r="L450" s="359"/>
      <c r="M450" s="359"/>
      <c r="N450" s="359"/>
      <c r="O450" s="359"/>
      <c r="P450" s="359"/>
      <c r="Q450" s="359"/>
      <c r="R450" s="359"/>
      <c r="S450" s="359"/>
      <c r="T450" s="359"/>
      <c r="U450" s="359"/>
      <c r="V450" s="359"/>
      <c r="W450" s="359"/>
      <c r="X450" s="359"/>
      <c r="Y450" s="359"/>
      <c r="Z450" s="359"/>
    </row>
    <row r="451" spans="1:26" x14ac:dyDescent="0.2">
      <c r="A451" s="354"/>
      <c r="B451" s="359"/>
      <c r="C451" s="359"/>
      <c r="D451" s="359"/>
      <c r="E451" s="359"/>
      <c r="F451" s="359"/>
      <c r="G451" s="359"/>
      <c r="H451" s="359"/>
      <c r="I451" s="359"/>
      <c r="J451" s="359"/>
      <c r="K451" s="359"/>
      <c r="L451" s="359"/>
      <c r="M451" s="359"/>
      <c r="N451" s="359"/>
      <c r="O451" s="359"/>
      <c r="P451" s="359"/>
      <c r="Q451" s="359"/>
      <c r="R451" s="359"/>
      <c r="S451" s="359"/>
      <c r="T451" s="359"/>
      <c r="U451" s="359"/>
      <c r="V451" s="359"/>
      <c r="W451" s="359"/>
      <c r="X451" s="359"/>
      <c r="Y451" s="359"/>
      <c r="Z451" s="359"/>
    </row>
    <row r="452" spans="1:26" x14ac:dyDescent="0.2">
      <c r="A452" s="354"/>
      <c r="B452" s="359"/>
      <c r="C452" s="359"/>
      <c r="D452" s="359"/>
      <c r="E452" s="359"/>
      <c r="F452" s="359"/>
      <c r="G452" s="359"/>
      <c r="H452" s="359"/>
      <c r="I452" s="359"/>
      <c r="J452" s="359"/>
      <c r="K452" s="359"/>
      <c r="L452" s="359"/>
      <c r="M452" s="359"/>
      <c r="N452" s="359"/>
      <c r="O452" s="359"/>
      <c r="P452" s="359"/>
      <c r="Q452" s="359"/>
      <c r="R452" s="359"/>
      <c r="S452" s="359"/>
      <c r="T452" s="359"/>
      <c r="U452" s="359"/>
      <c r="V452" s="359"/>
      <c r="W452" s="359"/>
      <c r="X452" s="359"/>
      <c r="Y452" s="359"/>
      <c r="Z452" s="359"/>
    </row>
    <row r="453" spans="1:26" x14ac:dyDescent="0.2">
      <c r="A453" s="354"/>
      <c r="B453" s="359"/>
      <c r="C453" s="359"/>
      <c r="D453" s="359"/>
      <c r="E453" s="359"/>
      <c r="F453" s="359"/>
      <c r="G453" s="359"/>
      <c r="H453" s="359"/>
      <c r="I453" s="359"/>
      <c r="J453" s="359"/>
      <c r="K453" s="359"/>
      <c r="L453" s="359"/>
      <c r="M453" s="359"/>
      <c r="N453" s="359"/>
      <c r="O453" s="359"/>
      <c r="P453" s="359"/>
      <c r="Q453" s="359"/>
      <c r="R453" s="359"/>
      <c r="S453" s="359"/>
      <c r="T453" s="359"/>
      <c r="U453" s="359"/>
      <c r="V453" s="359"/>
      <c r="W453" s="359"/>
      <c r="X453" s="359"/>
      <c r="Y453" s="359"/>
      <c r="Z453" s="359"/>
    </row>
    <row r="454" spans="1:26" x14ac:dyDescent="0.2">
      <c r="A454" s="354"/>
      <c r="B454" s="359"/>
      <c r="C454" s="359"/>
      <c r="D454" s="359"/>
      <c r="E454" s="359"/>
      <c r="F454" s="359"/>
      <c r="G454" s="359"/>
      <c r="H454" s="359"/>
      <c r="I454" s="359"/>
      <c r="J454" s="359"/>
      <c r="K454" s="359"/>
      <c r="L454" s="359"/>
      <c r="M454" s="359"/>
      <c r="N454" s="359"/>
      <c r="O454" s="359"/>
      <c r="P454" s="359"/>
      <c r="Q454" s="359"/>
      <c r="R454" s="359"/>
      <c r="S454" s="359"/>
      <c r="T454" s="359"/>
      <c r="U454" s="359"/>
      <c r="V454" s="359"/>
      <c r="W454" s="359"/>
      <c r="X454" s="359"/>
      <c r="Y454" s="359"/>
      <c r="Z454" s="359"/>
    </row>
    <row r="455" spans="1:26" x14ac:dyDescent="0.2">
      <c r="A455" s="354"/>
      <c r="B455" s="359"/>
      <c r="C455" s="359"/>
      <c r="D455" s="359"/>
      <c r="E455" s="359"/>
      <c r="F455" s="359"/>
      <c r="G455" s="359"/>
      <c r="H455" s="359"/>
      <c r="I455" s="359"/>
      <c r="J455" s="359"/>
      <c r="K455" s="359"/>
      <c r="L455" s="359"/>
      <c r="M455" s="359"/>
      <c r="N455" s="359"/>
      <c r="O455" s="359"/>
      <c r="P455" s="359"/>
      <c r="Q455" s="359"/>
      <c r="R455" s="359"/>
      <c r="S455" s="359"/>
      <c r="T455" s="359"/>
      <c r="U455" s="359"/>
      <c r="V455" s="359"/>
      <c r="W455" s="359"/>
      <c r="X455" s="359"/>
      <c r="Y455" s="359"/>
      <c r="Z455" s="359"/>
    </row>
    <row r="456" spans="1:26" x14ac:dyDescent="0.2">
      <c r="A456" s="354"/>
      <c r="B456" s="359"/>
      <c r="C456" s="359"/>
      <c r="D456" s="359"/>
      <c r="E456" s="359"/>
      <c r="F456" s="359"/>
      <c r="G456" s="359"/>
      <c r="H456" s="359"/>
      <c r="I456" s="359"/>
      <c r="J456" s="359"/>
      <c r="K456" s="359"/>
      <c r="L456" s="359"/>
      <c r="M456" s="359"/>
      <c r="N456" s="359"/>
      <c r="O456" s="359"/>
      <c r="P456" s="359"/>
      <c r="Q456" s="359"/>
      <c r="R456" s="359"/>
      <c r="S456" s="359"/>
      <c r="T456" s="359"/>
      <c r="U456" s="359"/>
      <c r="V456" s="359"/>
      <c r="W456" s="359"/>
      <c r="X456" s="359"/>
      <c r="Y456" s="359"/>
      <c r="Z456" s="359"/>
    </row>
    <row r="457" spans="1:26" x14ac:dyDescent="0.2">
      <c r="A457" s="354"/>
      <c r="B457" s="359"/>
      <c r="C457" s="359"/>
      <c r="D457" s="359"/>
      <c r="E457" s="359"/>
      <c r="F457" s="359"/>
      <c r="G457" s="359"/>
      <c r="H457" s="359"/>
      <c r="I457" s="359"/>
      <c r="J457" s="359"/>
      <c r="K457" s="359"/>
      <c r="L457" s="359"/>
      <c r="M457" s="359"/>
      <c r="N457" s="359"/>
      <c r="O457" s="359"/>
      <c r="P457" s="359"/>
      <c r="Q457" s="359"/>
      <c r="R457" s="359"/>
      <c r="S457" s="359"/>
      <c r="T457" s="359"/>
      <c r="U457" s="359"/>
      <c r="V457" s="359"/>
      <c r="W457" s="359"/>
      <c r="X457" s="359"/>
      <c r="Y457" s="359"/>
      <c r="Z457" s="359"/>
    </row>
    <row r="458" spans="1:26" x14ac:dyDescent="0.2">
      <c r="A458" s="354"/>
      <c r="B458" s="359"/>
      <c r="C458" s="359"/>
      <c r="D458" s="359"/>
      <c r="E458" s="359"/>
      <c r="F458" s="359"/>
      <c r="G458" s="359"/>
      <c r="H458" s="359"/>
      <c r="I458" s="359"/>
      <c r="J458" s="359"/>
      <c r="K458" s="359"/>
      <c r="L458" s="359"/>
      <c r="M458" s="359"/>
      <c r="N458" s="359"/>
      <c r="O458" s="359"/>
      <c r="P458" s="359"/>
      <c r="Q458" s="359"/>
      <c r="R458" s="359"/>
      <c r="S458" s="359"/>
      <c r="T458" s="359"/>
      <c r="U458" s="359"/>
      <c r="V458" s="359"/>
      <c r="W458" s="359"/>
      <c r="X458" s="359"/>
      <c r="Y458" s="359"/>
      <c r="Z458" s="359"/>
    </row>
    <row r="459" spans="1:26" x14ac:dyDescent="0.2">
      <c r="A459" s="354"/>
      <c r="B459" s="359"/>
      <c r="C459" s="359"/>
      <c r="D459" s="359"/>
      <c r="E459" s="359"/>
      <c r="F459" s="359"/>
      <c r="G459" s="359"/>
      <c r="H459" s="359"/>
      <c r="I459" s="359"/>
      <c r="J459" s="359"/>
      <c r="K459" s="359"/>
      <c r="L459" s="359"/>
      <c r="M459" s="359"/>
      <c r="N459" s="359"/>
      <c r="O459" s="359"/>
      <c r="P459" s="359"/>
      <c r="Q459" s="359"/>
      <c r="R459" s="359"/>
      <c r="S459" s="359"/>
      <c r="T459" s="359"/>
      <c r="U459" s="359"/>
      <c r="V459" s="359"/>
      <c r="W459" s="359"/>
      <c r="X459" s="359"/>
      <c r="Y459" s="359"/>
      <c r="Z459" s="359"/>
    </row>
    <row r="460" spans="1:26" x14ac:dyDescent="0.2">
      <c r="A460" s="354"/>
      <c r="B460" s="359"/>
      <c r="C460" s="359"/>
      <c r="D460" s="359"/>
      <c r="E460" s="359"/>
      <c r="F460" s="359"/>
      <c r="G460" s="359"/>
      <c r="H460" s="359"/>
      <c r="I460" s="359"/>
      <c r="J460" s="359"/>
      <c r="K460" s="359"/>
      <c r="L460" s="359"/>
      <c r="M460" s="359"/>
      <c r="N460" s="359"/>
      <c r="O460" s="359"/>
      <c r="P460" s="359"/>
      <c r="Q460" s="359"/>
      <c r="R460" s="359"/>
      <c r="S460" s="359"/>
      <c r="T460" s="359"/>
      <c r="U460" s="359"/>
      <c r="V460" s="359"/>
      <c r="W460" s="359"/>
      <c r="X460" s="359"/>
      <c r="Y460" s="359"/>
      <c r="Z460" s="359"/>
    </row>
    <row r="461" spans="1:26" x14ac:dyDescent="0.2">
      <c r="A461" s="354"/>
      <c r="B461" s="359"/>
      <c r="C461" s="359"/>
      <c r="D461" s="359"/>
      <c r="E461" s="359"/>
      <c r="F461" s="359"/>
      <c r="G461" s="359"/>
      <c r="H461" s="359"/>
      <c r="I461" s="359"/>
      <c r="J461" s="359"/>
      <c r="K461" s="359"/>
      <c r="L461" s="359"/>
      <c r="M461" s="359"/>
      <c r="N461" s="359"/>
      <c r="O461" s="359"/>
      <c r="P461" s="359"/>
      <c r="Q461" s="359"/>
      <c r="R461" s="359"/>
      <c r="S461" s="359"/>
      <c r="T461" s="359"/>
      <c r="U461" s="359"/>
      <c r="V461" s="359"/>
      <c r="W461" s="359"/>
      <c r="X461" s="359"/>
      <c r="Y461" s="359"/>
      <c r="Z461" s="359"/>
    </row>
    <row r="462" spans="1:26" x14ac:dyDescent="0.2">
      <c r="A462" s="354"/>
      <c r="B462" s="359"/>
      <c r="C462" s="359"/>
      <c r="D462" s="359"/>
      <c r="E462" s="359"/>
      <c r="F462" s="359"/>
      <c r="G462" s="359"/>
      <c r="H462" s="359"/>
      <c r="I462" s="359"/>
      <c r="J462" s="359"/>
      <c r="K462" s="359"/>
      <c r="L462" s="359"/>
      <c r="M462" s="359"/>
      <c r="N462" s="359"/>
      <c r="O462" s="359"/>
      <c r="P462" s="359"/>
      <c r="Q462" s="359"/>
      <c r="R462" s="359"/>
      <c r="S462" s="359"/>
      <c r="T462" s="359"/>
      <c r="U462" s="359"/>
      <c r="V462" s="359"/>
      <c r="W462" s="359"/>
      <c r="X462" s="359"/>
      <c r="Y462" s="359"/>
      <c r="Z462" s="359"/>
    </row>
    <row r="463" spans="1:26" x14ac:dyDescent="0.2">
      <c r="A463" s="354"/>
      <c r="B463" s="359"/>
      <c r="C463" s="359"/>
      <c r="D463" s="359"/>
      <c r="E463" s="359"/>
      <c r="F463" s="359"/>
      <c r="G463" s="359"/>
      <c r="H463" s="359"/>
      <c r="I463" s="359"/>
      <c r="J463" s="359"/>
      <c r="K463" s="359"/>
      <c r="L463" s="359"/>
      <c r="M463" s="359"/>
      <c r="N463" s="359"/>
      <c r="O463" s="359"/>
      <c r="P463" s="359"/>
      <c r="Q463" s="359"/>
      <c r="R463" s="359"/>
      <c r="S463" s="359"/>
      <c r="T463" s="359"/>
      <c r="U463" s="359"/>
      <c r="V463" s="359"/>
      <c r="W463" s="359"/>
      <c r="X463" s="359"/>
      <c r="Y463" s="359"/>
      <c r="Z463" s="359"/>
    </row>
    <row r="464" spans="1:26" x14ac:dyDescent="0.2">
      <c r="A464" s="354"/>
      <c r="B464" s="359"/>
      <c r="C464" s="359"/>
      <c r="D464" s="359"/>
      <c r="E464" s="359"/>
      <c r="F464" s="359"/>
      <c r="G464" s="359"/>
      <c r="H464" s="359"/>
      <c r="I464" s="359"/>
      <c r="J464" s="359"/>
      <c r="K464" s="359"/>
      <c r="L464" s="359"/>
      <c r="M464" s="359"/>
      <c r="N464" s="359"/>
      <c r="O464" s="359"/>
      <c r="P464" s="359"/>
      <c r="Q464" s="359"/>
      <c r="R464" s="359"/>
      <c r="S464" s="359"/>
      <c r="T464" s="359"/>
      <c r="U464" s="359"/>
      <c r="V464" s="359"/>
      <c r="W464" s="359"/>
      <c r="X464" s="359"/>
      <c r="Y464" s="359"/>
      <c r="Z464" s="359"/>
    </row>
    <row r="465" spans="1:26" x14ac:dyDescent="0.2">
      <c r="A465" s="354"/>
      <c r="B465" s="359"/>
      <c r="C465" s="359"/>
      <c r="D465" s="359"/>
      <c r="E465" s="359"/>
      <c r="F465" s="359"/>
      <c r="G465" s="359"/>
      <c r="H465" s="359"/>
      <c r="I465" s="359"/>
      <c r="J465" s="359"/>
      <c r="K465" s="359"/>
      <c r="L465" s="359"/>
      <c r="M465" s="359"/>
      <c r="N465" s="359"/>
      <c r="O465" s="359"/>
      <c r="P465" s="359"/>
      <c r="Q465" s="359"/>
      <c r="R465" s="359"/>
      <c r="S465" s="359"/>
      <c r="T465" s="359"/>
      <c r="U465" s="359"/>
      <c r="V465" s="359"/>
      <c r="W465" s="359"/>
      <c r="X465" s="359"/>
      <c r="Y465" s="359"/>
      <c r="Z465" s="359"/>
    </row>
    <row r="466" spans="1:26" x14ac:dyDescent="0.2">
      <c r="A466" s="354"/>
      <c r="B466" s="359"/>
      <c r="C466" s="359"/>
      <c r="D466" s="359"/>
      <c r="E466" s="359"/>
      <c r="F466" s="359"/>
      <c r="G466" s="359"/>
      <c r="H466" s="359"/>
      <c r="I466" s="359"/>
      <c r="J466" s="359"/>
      <c r="K466" s="359"/>
      <c r="L466" s="359"/>
      <c r="M466" s="359"/>
      <c r="N466" s="359"/>
      <c r="O466" s="359"/>
      <c r="P466" s="359"/>
      <c r="Q466" s="359"/>
      <c r="R466" s="359"/>
      <c r="S466" s="359"/>
      <c r="T466" s="359"/>
      <c r="U466" s="359"/>
      <c r="V466" s="359"/>
      <c r="W466" s="359"/>
      <c r="X466" s="359"/>
      <c r="Y466" s="359"/>
      <c r="Z466" s="359"/>
    </row>
    <row r="467" spans="1:26" x14ac:dyDescent="0.2">
      <c r="A467" s="354"/>
      <c r="B467" s="359"/>
      <c r="C467" s="359"/>
      <c r="D467" s="359"/>
      <c r="E467" s="359"/>
      <c r="F467" s="359"/>
      <c r="G467" s="359"/>
      <c r="H467" s="359"/>
      <c r="I467" s="359"/>
      <c r="J467" s="359"/>
      <c r="K467" s="359"/>
      <c r="L467" s="359"/>
      <c r="M467" s="359"/>
      <c r="N467" s="359"/>
      <c r="O467" s="359"/>
      <c r="P467" s="359"/>
      <c r="Q467" s="359"/>
      <c r="R467" s="359"/>
      <c r="S467" s="359"/>
      <c r="T467" s="359"/>
      <c r="U467" s="359"/>
      <c r="V467" s="359"/>
      <c r="W467" s="359"/>
      <c r="X467" s="359"/>
      <c r="Y467" s="359"/>
      <c r="Z467" s="359"/>
    </row>
    <row r="468" spans="1:26" x14ac:dyDescent="0.2">
      <c r="A468" s="354"/>
      <c r="B468" s="359"/>
      <c r="C468" s="359"/>
      <c r="D468" s="359"/>
      <c r="E468" s="359"/>
      <c r="F468" s="359"/>
      <c r="G468" s="359"/>
      <c r="H468" s="359"/>
      <c r="I468" s="359"/>
      <c r="J468" s="359"/>
      <c r="K468" s="359"/>
      <c r="L468" s="359"/>
      <c r="M468" s="359"/>
      <c r="N468" s="359"/>
      <c r="O468" s="359"/>
      <c r="P468" s="359"/>
      <c r="Q468" s="359"/>
      <c r="R468" s="359"/>
      <c r="S468" s="359"/>
      <c r="T468" s="359"/>
      <c r="U468" s="359"/>
      <c r="V468" s="359"/>
      <c r="W468" s="359"/>
      <c r="X468" s="359"/>
      <c r="Y468" s="359"/>
      <c r="Z468" s="359"/>
    </row>
    <row r="469" spans="1:26" x14ac:dyDescent="0.2">
      <c r="A469" s="354"/>
      <c r="B469" s="359"/>
      <c r="C469" s="359"/>
      <c r="D469" s="359"/>
      <c r="E469" s="359"/>
      <c r="F469" s="359"/>
      <c r="G469" s="359"/>
      <c r="H469" s="359"/>
      <c r="I469" s="359"/>
      <c r="J469" s="359"/>
      <c r="K469" s="359"/>
      <c r="L469" s="359"/>
      <c r="M469" s="359"/>
      <c r="N469" s="359"/>
      <c r="O469" s="359"/>
      <c r="P469" s="359"/>
      <c r="Q469" s="359"/>
      <c r="R469" s="359"/>
      <c r="S469" s="359"/>
      <c r="T469" s="359"/>
      <c r="U469" s="359"/>
      <c r="V469" s="359"/>
      <c r="W469" s="359"/>
      <c r="X469" s="359"/>
      <c r="Y469" s="359"/>
      <c r="Z469" s="359"/>
    </row>
    <row r="470" spans="1:26" x14ac:dyDescent="0.2">
      <c r="A470" s="354"/>
      <c r="B470" s="359"/>
      <c r="C470" s="359"/>
      <c r="D470" s="359"/>
      <c r="E470" s="359"/>
      <c r="F470" s="359"/>
      <c r="G470" s="359"/>
      <c r="H470" s="359"/>
      <c r="I470" s="359"/>
      <c r="J470" s="359"/>
      <c r="K470" s="359"/>
      <c r="L470" s="359"/>
      <c r="M470" s="359"/>
      <c r="N470" s="359"/>
      <c r="O470" s="359"/>
      <c r="P470" s="359"/>
      <c r="Q470" s="359"/>
      <c r="R470" s="359"/>
      <c r="S470" s="359"/>
      <c r="T470" s="359"/>
      <c r="U470" s="359"/>
      <c r="V470" s="359"/>
      <c r="W470" s="359"/>
      <c r="X470" s="359"/>
      <c r="Y470" s="359"/>
      <c r="Z470" s="359"/>
    </row>
    <row r="471" spans="1:26" x14ac:dyDescent="0.2">
      <c r="A471" s="354"/>
      <c r="B471" s="359"/>
      <c r="C471" s="359"/>
      <c r="D471" s="359"/>
      <c r="E471" s="359"/>
      <c r="F471" s="359"/>
      <c r="G471" s="359"/>
      <c r="H471" s="359"/>
      <c r="I471" s="359"/>
      <c r="J471" s="359"/>
      <c r="K471" s="359"/>
      <c r="L471" s="359"/>
      <c r="M471" s="359"/>
      <c r="N471" s="359"/>
      <c r="O471" s="359"/>
      <c r="P471" s="359"/>
      <c r="Q471" s="359"/>
      <c r="R471" s="359"/>
      <c r="S471" s="359"/>
      <c r="T471" s="359"/>
      <c r="U471" s="359"/>
      <c r="V471" s="359"/>
      <c r="W471" s="359"/>
      <c r="X471" s="359"/>
      <c r="Y471" s="359"/>
      <c r="Z471" s="359"/>
    </row>
    <row r="472" spans="1:26" x14ac:dyDescent="0.2">
      <c r="A472" s="354"/>
      <c r="B472" s="359"/>
      <c r="C472" s="359"/>
      <c r="D472" s="359"/>
      <c r="E472" s="359"/>
      <c r="F472" s="359"/>
      <c r="G472" s="359"/>
      <c r="H472" s="359"/>
      <c r="I472" s="359"/>
      <c r="J472" s="359"/>
      <c r="K472" s="359"/>
      <c r="L472" s="359"/>
      <c r="M472" s="359"/>
      <c r="N472" s="359"/>
      <c r="O472" s="359"/>
      <c r="P472" s="359"/>
      <c r="Q472" s="359"/>
      <c r="R472" s="359"/>
      <c r="S472" s="359"/>
      <c r="T472" s="359"/>
      <c r="U472" s="359"/>
      <c r="V472" s="359"/>
      <c r="W472" s="359"/>
      <c r="X472" s="359"/>
      <c r="Y472" s="359"/>
      <c r="Z472" s="359"/>
    </row>
    <row r="473" spans="1:26" x14ac:dyDescent="0.2">
      <c r="A473" s="354"/>
      <c r="B473" s="359"/>
      <c r="C473" s="359"/>
      <c r="D473" s="359"/>
      <c r="E473" s="359"/>
      <c r="F473" s="359"/>
      <c r="G473" s="359"/>
      <c r="H473" s="359"/>
      <c r="I473" s="359"/>
      <c r="J473" s="359"/>
      <c r="K473" s="359"/>
      <c r="L473" s="359"/>
      <c r="M473" s="359"/>
      <c r="N473" s="359"/>
      <c r="O473" s="359"/>
      <c r="P473" s="359"/>
      <c r="Q473" s="359"/>
      <c r="R473" s="359"/>
      <c r="S473" s="359"/>
      <c r="T473" s="359"/>
      <c r="U473" s="359"/>
      <c r="V473" s="359"/>
      <c r="W473" s="359"/>
      <c r="X473" s="359"/>
      <c r="Y473" s="359"/>
      <c r="Z473" s="359"/>
    </row>
    <row r="474" spans="1:26" x14ac:dyDescent="0.2">
      <c r="A474" s="354"/>
      <c r="B474" s="359"/>
      <c r="C474" s="359"/>
      <c r="D474" s="359"/>
      <c r="E474" s="359"/>
      <c r="F474" s="359"/>
      <c r="G474" s="359"/>
      <c r="H474" s="359"/>
      <c r="I474" s="359"/>
      <c r="J474" s="359"/>
      <c r="K474" s="359"/>
      <c r="L474" s="359"/>
      <c r="M474" s="359"/>
      <c r="N474" s="359"/>
      <c r="O474" s="359"/>
      <c r="P474" s="359"/>
      <c r="Q474" s="359"/>
      <c r="R474" s="359"/>
      <c r="S474" s="359"/>
      <c r="T474" s="359"/>
      <c r="U474" s="359"/>
      <c r="V474" s="359"/>
      <c r="W474" s="359"/>
      <c r="X474" s="359"/>
      <c r="Y474" s="359"/>
      <c r="Z474" s="359"/>
    </row>
    <row r="475" spans="1:26" x14ac:dyDescent="0.2">
      <c r="A475" s="354"/>
      <c r="B475" s="359"/>
      <c r="C475" s="359"/>
      <c r="D475" s="359"/>
      <c r="E475" s="359"/>
      <c r="F475" s="359"/>
      <c r="G475" s="359"/>
      <c r="H475" s="359"/>
      <c r="I475" s="359"/>
      <c r="J475" s="359"/>
      <c r="K475" s="359"/>
      <c r="L475" s="359"/>
      <c r="M475" s="359"/>
      <c r="N475" s="359"/>
      <c r="O475" s="359"/>
      <c r="P475" s="359"/>
      <c r="Q475" s="359"/>
      <c r="R475" s="359"/>
      <c r="S475" s="359"/>
      <c r="T475" s="359"/>
      <c r="U475" s="359"/>
      <c r="V475" s="359"/>
      <c r="W475" s="359"/>
      <c r="X475" s="359"/>
      <c r="Y475" s="359"/>
      <c r="Z475" s="359"/>
    </row>
    <row r="476" spans="1:26" x14ac:dyDescent="0.2">
      <c r="A476" s="354"/>
      <c r="B476" s="359"/>
      <c r="C476" s="359"/>
      <c r="D476" s="359"/>
      <c r="E476" s="359"/>
      <c r="F476" s="359"/>
      <c r="G476" s="359"/>
      <c r="H476" s="359"/>
      <c r="I476" s="359"/>
      <c r="J476" s="359"/>
      <c r="K476" s="359"/>
      <c r="L476" s="359"/>
      <c r="M476" s="359"/>
      <c r="N476" s="359"/>
      <c r="O476" s="359"/>
      <c r="P476" s="359"/>
      <c r="Q476" s="359"/>
      <c r="R476" s="359"/>
      <c r="S476" s="359"/>
      <c r="T476" s="359"/>
      <c r="U476" s="359"/>
      <c r="V476" s="359"/>
      <c r="W476" s="359"/>
      <c r="X476" s="359"/>
      <c r="Y476" s="359"/>
      <c r="Z476" s="359"/>
    </row>
    <row r="477" spans="1:26" x14ac:dyDescent="0.2">
      <c r="A477" s="354"/>
      <c r="B477" s="359"/>
      <c r="C477" s="359"/>
      <c r="D477" s="359"/>
      <c r="E477" s="359"/>
      <c r="F477" s="359"/>
      <c r="G477" s="359"/>
      <c r="H477" s="359"/>
      <c r="I477" s="359"/>
      <c r="J477" s="359"/>
      <c r="K477" s="359"/>
      <c r="L477" s="359"/>
      <c r="M477" s="359"/>
      <c r="N477" s="359"/>
      <c r="O477" s="359"/>
      <c r="P477" s="359"/>
      <c r="Q477" s="359"/>
      <c r="R477" s="359"/>
      <c r="S477" s="359"/>
      <c r="T477" s="359"/>
      <c r="U477" s="359"/>
      <c r="V477" s="359"/>
      <c r="W477" s="359"/>
      <c r="X477" s="359"/>
      <c r="Y477" s="359"/>
      <c r="Z477" s="359"/>
    </row>
    <row r="478" spans="1:26" x14ac:dyDescent="0.2">
      <c r="A478" s="354"/>
      <c r="B478" s="359"/>
      <c r="C478" s="359"/>
      <c r="D478" s="359"/>
      <c r="E478" s="359"/>
      <c r="F478" s="359"/>
      <c r="G478" s="359"/>
      <c r="H478" s="359"/>
      <c r="I478" s="359"/>
      <c r="J478" s="359"/>
      <c r="K478" s="359"/>
      <c r="L478" s="359"/>
      <c r="M478" s="359"/>
      <c r="N478" s="359"/>
      <c r="O478" s="359"/>
      <c r="P478" s="359"/>
      <c r="Q478" s="359"/>
      <c r="R478" s="359"/>
      <c r="S478" s="359"/>
      <c r="T478" s="359"/>
      <c r="U478" s="359"/>
      <c r="V478" s="359"/>
      <c r="W478" s="359"/>
      <c r="X478" s="359"/>
      <c r="Y478" s="359"/>
      <c r="Z478" s="359"/>
    </row>
    <row r="479" spans="1:26" x14ac:dyDescent="0.2">
      <c r="A479" s="354"/>
      <c r="B479" s="359"/>
      <c r="C479" s="359"/>
      <c r="D479" s="359"/>
      <c r="E479" s="359"/>
      <c r="F479" s="359"/>
      <c r="G479" s="359"/>
      <c r="H479" s="359"/>
      <c r="I479" s="359"/>
      <c r="J479" s="359"/>
      <c r="K479" s="359"/>
      <c r="L479" s="359"/>
      <c r="M479" s="359"/>
      <c r="N479" s="359"/>
      <c r="O479" s="359"/>
      <c r="P479" s="359"/>
      <c r="Q479" s="359"/>
      <c r="R479" s="359"/>
      <c r="S479" s="359"/>
      <c r="T479" s="359"/>
      <c r="U479" s="359"/>
      <c r="V479" s="359"/>
      <c r="W479" s="359"/>
      <c r="X479" s="359"/>
      <c r="Y479" s="359"/>
      <c r="Z479" s="359"/>
    </row>
    <row r="480" spans="1:26" x14ac:dyDescent="0.2">
      <c r="A480" s="354"/>
      <c r="B480" s="359"/>
      <c r="C480" s="359"/>
      <c r="D480" s="359"/>
      <c r="E480" s="359"/>
      <c r="F480" s="359"/>
      <c r="G480" s="359"/>
      <c r="H480" s="359"/>
      <c r="I480" s="359"/>
      <c r="J480" s="359"/>
      <c r="K480" s="359"/>
      <c r="L480" s="359"/>
      <c r="M480" s="359"/>
      <c r="N480" s="359"/>
      <c r="O480" s="359"/>
      <c r="P480" s="359"/>
      <c r="Q480" s="359"/>
      <c r="R480" s="359"/>
      <c r="S480" s="359"/>
      <c r="T480" s="359"/>
      <c r="U480" s="359"/>
      <c r="V480" s="359"/>
      <c r="W480" s="359"/>
      <c r="X480" s="359"/>
      <c r="Y480" s="359"/>
      <c r="Z480" s="359"/>
    </row>
    <row r="481" spans="1:26" x14ac:dyDescent="0.2">
      <c r="A481" s="354"/>
      <c r="B481" s="359"/>
      <c r="C481" s="359"/>
      <c r="D481" s="359"/>
      <c r="E481" s="359"/>
      <c r="F481" s="359"/>
      <c r="G481" s="359"/>
      <c r="H481" s="359"/>
      <c r="I481" s="359"/>
      <c r="J481" s="359"/>
      <c r="K481" s="359"/>
      <c r="L481" s="359"/>
      <c r="M481" s="359"/>
      <c r="N481" s="359"/>
      <c r="O481" s="359"/>
      <c r="P481" s="359"/>
      <c r="Q481" s="359"/>
      <c r="R481" s="359"/>
      <c r="S481" s="359"/>
      <c r="T481" s="359"/>
      <c r="U481" s="359"/>
      <c r="V481" s="359"/>
      <c r="W481" s="359"/>
      <c r="X481" s="359"/>
      <c r="Y481" s="359"/>
      <c r="Z481" s="359"/>
    </row>
    <row r="482" spans="1:26" x14ac:dyDescent="0.2">
      <c r="A482" s="354"/>
      <c r="B482" s="359"/>
      <c r="C482" s="359"/>
      <c r="D482" s="359"/>
      <c r="E482" s="359"/>
      <c r="F482" s="359"/>
      <c r="G482" s="359"/>
      <c r="H482" s="359"/>
      <c r="I482" s="359"/>
      <c r="J482" s="359"/>
      <c r="K482" s="359"/>
      <c r="L482" s="359"/>
      <c r="M482" s="359"/>
      <c r="N482" s="359"/>
      <c r="O482" s="359"/>
      <c r="P482" s="359"/>
      <c r="Q482" s="359"/>
      <c r="R482" s="359"/>
      <c r="S482" s="359"/>
      <c r="T482" s="359"/>
      <c r="U482" s="359"/>
      <c r="V482" s="359"/>
      <c r="W482" s="359"/>
      <c r="X482" s="359"/>
      <c r="Y482" s="359"/>
      <c r="Z482" s="359"/>
    </row>
    <row r="483" spans="1:26" x14ac:dyDescent="0.2">
      <c r="A483" s="354"/>
      <c r="B483" s="359"/>
      <c r="C483" s="359"/>
      <c r="D483" s="359"/>
      <c r="E483" s="359"/>
      <c r="F483" s="359"/>
      <c r="G483" s="359"/>
      <c r="H483" s="359"/>
      <c r="I483" s="359"/>
      <c r="J483" s="359"/>
      <c r="K483" s="359"/>
      <c r="L483" s="359"/>
      <c r="M483" s="359"/>
      <c r="N483" s="359"/>
      <c r="O483" s="359"/>
      <c r="P483" s="359"/>
      <c r="Q483" s="359"/>
      <c r="R483" s="359"/>
      <c r="S483" s="359"/>
      <c r="T483" s="359"/>
      <c r="U483" s="359"/>
      <c r="V483" s="359"/>
      <c r="W483" s="359"/>
      <c r="X483" s="359"/>
      <c r="Y483" s="359"/>
      <c r="Z483" s="359"/>
    </row>
    <row r="484" spans="1:26" x14ac:dyDescent="0.2">
      <c r="A484" s="354"/>
      <c r="B484" s="359"/>
      <c r="C484" s="359"/>
      <c r="D484" s="359"/>
      <c r="E484" s="359"/>
      <c r="F484" s="359"/>
      <c r="G484" s="359"/>
      <c r="H484" s="359"/>
      <c r="I484" s="359"/>
      <c r="J484" s="359"/>
      <c r="K484" s="359"/>
      <c r="L484" s="359"/>
      <c r="M484" s="359"/>
      <c r="N484" s="359"/>
      <c r="O484" s="359"/>
      <c r="P484" s="359"/>
      <c r="Q484" s="359"/>
      <c r="R484" s="359"/>
      <c r="S484" s="359"/>
      <c r="T484" s="359"/>
      <c r="U484" s="359"/>
      <c r="V484" s="359"/>
      <c r="W484" s="359"/>
      <c r="X484" s="359"/>
      <c r="Y484" s="359"/>
      <c r="Z484" s="359"/>
    </row>
    <row r="485" spans="1:26" x14ac:dyDescent="0.2">
      <c r="A485" s="354"/>
      <c r="B485" s="359"/>
      <c r="C485" s="359"/>
      <c r="D485" s="359"/>
      <c r="E485" s="359"/>
      <c r="F485" s="359"/>
      <c r="G485" s="359"/>
      <c r="H485" s="359"/>
      <c r="I485" s="359"/>
      <c r="J485" s="359"/>
      <c r="K485" s="359"/>
      <c r="L485" s="359"/>
      <c r="M485" s="359"/>
      <c r="N485" s="359"/>
      <c r="O485" s="359"/>
      <c r="P485" s="359"/>
      <c r="Q485" s="359"/>
      <c r="R485" s="359"/>
      <c r="S485" s="359"/>
      <c r="T485" s="359"/>
      <c r="U485" s="359"/>
      <c r="V485" s="359"/>
      <c r="W485" s="359"/>
      <c r="X485" s="359"/>
      <c r="Y485" s="359"/>
      <c r="Z485" s="359"/>
    </row>
    <row r="486" spans="1:26" x14ac:dyDescent="0.2">
      <c r="A486" s="354"/>
      <c r="B486" s="359"/>
      <c r="C486" s="359"/>
      <c r="D486" s="359"/>
      <c r="E486" s="359"/>
      <c r="F486" s="359"/>
      <c r="G486" s="359"/>
      <c r="H486" s="359"/>
      <c r="I486" s="359"/>
      <c r="J486" s="359"/>
      <c r="K486" s="359"/>
      <c r="L486" s="359"/>
      <c r="M486" s="359"/>
      <c r="N486" s="359"/>
      <c r="O486" s="359"/>
      <c r="P486" s="359"/>
      <c r="Q486" s="359"/>
      <c r="R486" s="359"/>
      <c r="S486" s="359"/>
      <c r="T486" s="359"/>
      <c r="U486" s="359"/>
      <c r="V486" s="359"/>
      <c r="W486" s="359"/>
      <c r="X486" s="359"/>
      <c r="Y486" s="359"/>
      <c r="Z486" s="359"/>
    </row>
    <row r="487" spans="1:26" x14ac:dyDescent="0.2">
      <c r="A487" s="354"/>
      <c r="B487" s="359"/>
      <c r="C487" s="359"/>
      <c r="D487" s="359"/>
      <c r="E487" s="359"/>
      <c r="F487" s="359"/>
      <c r="G487" s="359"/>
      <c r="H487" s="359"/>
      <c r="I487" s="359"/>
      <c r="J487" s="359"/>
      <c r="K487" s="359"/>
      <c r="L487" s="359"/>
      <c r="M487" s="359"/>
      <c r="N487" s="359"/>
      <c r="O487" s="359"/>
      <c r="P487" s="359"/>
      <c r="Q487" s="359"/>
      <c r="R487" s="359"/>
      <c r="S487" s="359"/>
      <c r="T487" s="359"/>
      <c r="U487" s="359"/>
      <c r="V487" s="359"/>
      <c r="W487" s="359"/>
      <c r="X487" s="359"/>
      <c r="Y487" s="359"/>
      <c r="Z487" s="359"/>
    </row>
    <row r="488" spans="1:26" x14ac:dyDescent="0.2">
      <c r="A488" s="354"/>
      <c r="B488" s="359"/>
      <c r="C488" s="359"/>
      <c r="D488" s="359"/>
      <c r="E488" s="359"/>
      <c r="F488" s="359"/>
      <c r="G488" s="359"/>
      <c r="H488" s="359"/>
      <c r="I488" s="359"/>
      <c r="J488" s="359"/>
      <c r="K488" s="359"/>
      <c r="L488" s="359"/>
      <c r="M488" s="359"/>
      <c r="N488" s="359"/>
      <c r="O488" s="359"/>
      <c r="P488" s="359"/>
      <c r="Q488" s="359"/>
      <c r="R488" s="359"/>
      <c r="S488" s="359"/>
      <c r="T488" s="359"/>
      <c r="U488" s="359"/>
      <c r="V488" s="359"/>
      <c r="W488" s="359"/>
      <c r="X488" s="359"/>
      <c r="Y488" s="359"/>
      <c r="Z488" s="359"/>
    </row>
    <row r="489" spans="1:26" x14ac:dyDescent="0.2">
      <c r="A489" s="354"/>
      <c r="B489" s="359"/>
      <c r="C489" s="359"/>
      <c r="D489" s="359"/>
      <c r="E489" s="359"/>
      <c r="F489" s="359"/>
      <c r="G489" s="359"/>
      <c r="H489" s="359"/>
      <c r="I489" s="359"/>
      <c r="J489" s="359"/>
      <c r="K489" s="359"/>
      <c r="L489" s="359"/>
      <c r="M489" s="359"/>
      <c r="N489" s="359"/>
      <c r="O489" s="359"/>
      <c r="P489" s="359"/>
      <c r="Q489" s="359"/>
      <c r="R489" s="359"/>
      <c r="S489" s="359"/>
      <c r="T489" s="359"/>
      <c r="U489" s="359"/>
      <c r="V489" s="359"/>
      <c r="W489" s="359"/>
      <c r="X489" s="359"/>
      <c r="Y489" s="359"/>
      <c r="Z489" s="359"/>
    </row>
    <row r="490" spans="1:26" x14ac:dyDescent="0.2">
      <c r="A490" s="354"/>
      <c r="B490" s="359"/>
      <c r="C490" s="359"/>
      <c r="D490" s="359"/>
      <c r="E490" s="359"/>
      <c r="F490" s="359"/>
      <c r="G490" s="359"/>
      <c r="H490" s="359"/>
      <c r="I490" s="359"/>
      <c r="J490" s="359"/>
      <c r="K490" s="359"/>
      <c r="L490" s="359"/>
      <c r="M490" s="359"/>
      <c r="N490" s="359"/>
      <c r="O490" s="359"/>
      <c r="P490" s="359"/>
      <c r="Q490" s="359"/>
      <c r="R490" s="359"/>
      <c r="S490" s="359"/>
      <c r="T490" s="359"/>
      <c r="U490" s="359"/>
      <c r="V490" s="359"/>
      <c r="W490" s="359"/>
      <c r="X490" s="359"/>
      <c r="Y490" s="359"/>
      <c r="Z490" s="359"/>
    </row>
    <row r="491" spans="1:26" x14ac:dyDescent="0.2">
      <c r="A491" s="354"/>
      <c r="B491" s="359"/>
      <c r="C491" s="359"/>
      <c r="D491" s="359"/>
      <c r="E491" s="359"/>
      <c r="F491" s="359"/>
      <c r="G491" s="359"/>
      <c r="H491" s="359"/>
      <c r="I491" s="359"/>
      <c r="J491" s="359"/>
      <c r="K491" s="359"/>
      <c r="L491" s="359"/>
      <c r="M491" s="359"/>
      <c r="N491" s="359"/>
      <c r="O491" s="359"/>
      <c r="P491" s="359"/>
      <c r="Q491" s="359"/>
      <c r="R491" s="359"/>
      <c r="S491" s="359"/>
      <c r="T491" s="359"/>
      <c r="U491" s="359"/>
      <c r="V491" s="359"/>
      <c r="W491" s="359"/>
      <c r="X491" s="359"/>
      <c r="Y491" s="359"/>
      <c r="Z491" s="359"/>
    </row>
    <row r="492" spans="1:26" x14ac:dyDescent="0.2">
      <c r="A492" s="354"/>
      <c r="B492" s="359"/>
      <c r="C492" s="359"/>
      <c r="D492" s="359"/>
      <c r="E492" s="359"/>
      <c r="F492" s="359"/>
      <c r="G492" s="359"/>
      <c r="H492" s="359"/>
      <c r="I492" s="359"/>
      <c r="J492" s="359"/>
      <c r="K492" s="359"/>
      <c r="L492" s="359"/>
      <c r="M492" s="359"/>
      <c r="N492" s="359"/>
      <c r="O492" s="359"/>
      <c r="P492" s="359"/>
      <c r="Q492" s="359"/>
      <c r="R492" s="359"/>
      <c r="S492" s="359"/>
      <c r="T492" s="359"/>
      <c r="U492" s="359"/>
      <c r="V492" s="359"/>
      <c r="W492" s="359"/>
      <c r="X492" s="359"/>
      <c r="Y492" s="359"/>
      <c r="Z492" s="359"/>
    </row>
    <row r="493" spans="1:26" x14ac:dyDescent="0.2">
      <c r="A493" s="354"/>
      <c r="B493" s="359"/>
      <c r="C493" s="359"/>
      <c r="D493" s="359"/>
      <c r="E493" s="359"/>
      <c r="F493" s="359"/>
      <c r="G493" s="359"/>
      <c r="H493" s="359"/>
      <c r="I493" s="359"/>
      <c r="J493" s="359"/>
      <c r="K493" s="359"/>
      <c r="L493" s="359"/>
      <c r="M493" s="359"/>
      <c r="N493" s="359"/>
      <c r="O493" s="359"/>
      <c r="P493" s="359"/>
      <c r="Q493" s="359"/>
      <c r="R493" s="359"/>
      <c r="S493" s="359"/>
      <c r="T493" s="359"/>
      <c r="U493" s="359"/>
      <c r="V493" s="359"/>
      <c r="W493" s="359"/>
      <c r="X493" s="359"/>
      <c r="Y493" s="359"/>
      <c r="Z493" s="359"/>
    </row>
    <row r="494" spans="1:26" x14ac:dyDescent="0.2">
      <c r="A494" s="354"/>
      <c r="B494" s="359"/>
      <c r="C494" s="359"/>
      <c r="D494" s="359"/>
      <c r="E494" s="359"/>
      <c r="F494" s="359"/>
      <c r="G494" s="359"/>
      <c r="H494" s="359"/>
      <c r="I494" s="359"/>
      <c r="J494" s="359"/>
      <c r="K494" s="359"/>
      <c r="L494" s="359"/>
      <c r="M494" s="359"/>
      <c r="N494" s="359"/>
      <c r="O494" s="359"/>
      <c r="P494" s="359"/>
      <c r="Q494" s="359"/>
      <c r="R494" s="359"/>
      <c r="S494" s="359"/>
      <c r="T494" s="359"/>
      <c r="U494" s="359"/>
      <c r="V494" s="359"/>
      <c r="W494" s="359"/>
      <c r="X494" s="359"/>
      <c r="Y494" s="359"/>
      <c r="Z494" s="359"/>
    </row>
    <row r="495" spans="1:26" x14ac:dyDescent="0.2">
      <c r="A495" s="354"/>
      <c r="B495" s="359"/>
      <c r="C495" s="359"/>
      <c r="D495" s="359"/>
      <c r="E495" s="359"/>
      <c r="F495" s="359"/>
      <c r="G495" s="359"/>
      <c r="H495" s="359"/>
      <c r="I495" s="359"/>
      <c r="J495" s="359"/>
      <c r="K495" s="359"/>
      <c r="L495" s="359"/>
      <c r="M495" s="359"/>
      <c r="N495" s="359"/>
      <c r="O495" s="359"/>
      <c r="P495" s="359"/>
      <c r="Q495" s="359"/>
      <c r="R495" s="359"/>
      <c r="S495" s="359"/>
      <c r="T495" s="359"/>
      <c r="U495" s="359"/>
      <c r="V495" s="359"/>
      <c r="W495" s="359"/>
      <c r="X495" s="359"/>
      <c r="Y495" s="359"/>
      <c r="Z495" s="359"/>
    </row>
    <row r="496" spans="1:26" x14ac:dyDescent="0.2">
      <c r="A496" s="354"/>
      <c r="B496" s="359"/>
      <c r="C496" s="359"/>
      <c r="D496" s="359"/>
      <c r="E496" s="359"/>
      <c r="F496" s="359"/>
      <c r="G496" s="359"/>
      <c r="H496" s="359"/>
      <c r="I496" s="359"/>
      <c r="J496" s="359"/>
      <c r="K496" s="359"/>
      <c r="L496" s="359"/>
      <c r="M496" s="359"/>
      <c r="N496" s="359"/>
      <c r="O496" s="359"/>
      <c r="P496" s="359"/>
      <c r="Q496" s="359"/>
      <c r="R496" s="359"/>
      <c r="S496" s="359"/>
      <c r="T496" s="359"/>
      <c r="U496" s="359"/>
      <c r="V496" s="359"/>
      <c r="W496" s="359"/>
      <c r="X496" s="359"/>
      <c r="Y496" s="359"/>
      <c r="Z496" s="359"/>
    </row>
    <row r="497" spans="1:26" x14ac:dyDescent="0.2">
      <c r="A497" s="354"/>
      <c r="B497" s="359"/>
      <c r="C497" s="359"/>
      <c r="D497" s="359"/>
      <c r="E497" s="359"/>
      <c r="F497" s="359"/>
      <c r="G497" s="359"/>
      <c r="H497" s="359"/>
      <c r="I497" s="359"/>
      <c r="J497" s="359"/>
      <c r="K497" s="359"/>
      <c r="L497" s="359"/>
      <c r="M497" s="359"/>
      <c r="N497" s="359"/>
      <c r="O497" s="359"/>
      <c r="P497" s="359"/>
      <c r="Q497" s="359"/>
      <c r="R497" s="359"/>
      <c r="S497" s="359"/>
      <c r="T497" s="359"/>
      <c r="U497" s="359"/>
      <c r="V497" s="359"/>
      <c r="W497" s="359"/>
      <c r="X497" s="359"/>
      <c r="Y497" s="359"/>
      <c r="Z497" s="359"/>
    </row>
    <row r="498" spans="1:26" x14ac:dyDescent="0.2">
      <c r="A498" s="354"/>
      <c r="B498" s="359"/>
      <c r="C498" s="359"/>
      <c r="D498" s="359"/>
      <c r="E498" s="359"/>
      <c r="F498" s="359"/>
      <c r="G498" s="359"/>
      <c r="H498" s="359"/>
      <c r="I498" s="359"/>
      <c r="J498" s="359"/>
      <c r="K498" s="359"/>
      <c r="L498" s="359"/>
      <c r="M498" s="359"/>
      <c r="N498" s="359"/>
      <c r="O498" s="359"/>
      <c r="P498" s="359"/>
      <c r="Q498" s="359"/>
      <c r="R498" s="359"/>
      <c r="S498" s="359"/>
      <c r="T498" s="359"/>
      <c r="U498" s="359"/>
      <c r="V498" s="359"/>
      <c r="W498" s="359"/>
      <c r="X498" s="359"/>
      <c r="Y498" s="359"/>
      <c r="Z498" s="359"/>
    </row>
    <row r="499" spans="1:26" x14ac:dyDescent="0.2">
      <c r="A499" s="354"/>
      <c r="B499" s="359"/>
      <c r="C499" s="359"/>
      <c r="D499" s="359"/>
      <c r="E499" s="359"/>
      <c r="F499" s="359"/>
      <c r="G499" s="359"/>
      <c r="H499" s="359"/>
      <c r="I499" s="359"/>
      <c r="J499" s="359"/>
      <c r="K499" s="359"/>
      <c r="L499" s="359"/>
      <c r="M499" s="359"/>
      <c r="N499" s="359"/>
      <c r="O499" s="359"/>
      <c r="P499" s="359"/>
      <c r="Q499" s="359"/>
      <c r="R499" s="359"/>
      <c r="S499" s="359"/>
      <c r="T499" s="359"/>
      <c r="U499" s="359"/>
      <c r="V499" s="359"/>
      <c r="W499" s="359"/>
      <c r="X499" s="359"/>
      <c r="Y499" s="359"/>
      <c r="Z499" s="359"/>
    </row>
    <row r="500" spans="1:26" x14ac:dyDescent="0.2">
      <c r="A500" s="354"/>
      <c r="B500" s="359"/>
      <c r="C500" s="359"/>
      <c r="D500" s="359"/>
      <c r="E500" s="359"/>
      <c r="F500" s="359"/>
      <c r="G500" s="359"/>
      <c r="H500" s="359"/>
      <c r="I500" s="359"/>
      <c r="J500" s="359"/>
      <c r="K500" s="359"/>
      <c r="L500" s="359"/>
      <c r="M500" s="359"/>
      <c r="N500" s="359"/>
      <c r="O500" s="359"/>
      <c r="P500" s="359"/>
      <c r="Q500" s="359"/>
      <c r="R500" s="359"/>
      <c r="S500" s="359"/>
      <c r="T500" s="359"/>
      <c r="U500" s="359"/>
      <c r="V500" s="359"/>
      <c r="W500" s="359"/>
      <c r="X500" s="359"/>
      <c r="Y500" s="359"/>
      <c r="Z500" s="359"/>
    </row>
    <row r="501" spans="1:26" x14ac:dyDescent="0.2">
      <c r="A501" s="354"/>
      <c r="B501" s="359"/>
      <c r="C501" s="359"/>
      <c r="D501" s="359"/>
      <c r="E501" s="359"/>
      <c r="F501" s="359"/>
      <c r="G501" s="359"/>
      <c r="H501" s="359"/>
      <c r="I501" s="359"/>
      <c r="J501" s="359"/>
      <c r="K501" s="359"/>
      <c r="L501" s="359"/>
      <c r="M501" s="359"/>
      <c r="N501" s="359"/>
      <c r="O501" s="359"/>
      <c r="P501" s="359"/>
      <c r="Q501" s="359"/>
      <c r="R501" s="359"/>
      <c r="S501" s="359"/>
      <c r="T501" s="359"/>
      <c r="U501" s="359"/>
      <c r="V501" s="359"/>
      <c r="W501" s="359"/>
      <c r="X501" s="359"/>
      <c r="Y501" s="359"/>
      <c r="Z501" s="359"/>
    </row>
    <row r="502" spans="1:26" x14ac:dyDescent="0.2">
      <c r="A502" s="354"/>
      <c r="B502" s="359"/>
      <c r="C502" s="359"/>
      <c r="D502" s="359"/>
      <c r="E502" s="359"/>
      <c r="F502" s="359"/>
      <c r="G502" s="359"/>
      <c r="H502" s="359"/>
      <c r="I502" s="359"/>
      <c r="J502" s="359"/>
      <c r="K502" s="359"/>
      <c r="L502" s="359"/>
      <c r="M502" s="359"/>
      <c r="N502" s="359"/>
      <c r="O502" s="359"/>
      <c r="P502" s="359"/>
      <c r="Q502" s="359"/>
      <c r="R502" s="359"/>
      <c r="S502" s="359"/>
      <c r="T502" s="359"/>
      <c r="U502" s="359"/>
      <c r="V502" s="359"/>
      <c r="W502" s="359"/>
      <c r="X502" s="359"/>
      <c r="Y502" s="359"/>
      <c r="Z502" s="359"/>
    </row>
    <row r="503" spans="1:26" x14ac:dyDescent="0.2">
      <c r="A503" s="354"/>
      <c r="B503" s="359"/>
      <c r="C503" s="359"/>
      <c r="D503" s="359"/>
      <c r="E503" s="359"/>
      <c r="F503" s="359"/>
      <c r="G503" s="359"/>
      <c r="H503" s="359"/>
      <c r="I503" s="359"/>
      <c r="J503" s="359"/>
      <c r="K503" s="359"/>
      <c r="L503" s="359"/>
      <c r="M503" s="359"/>
      <c r="N503" s="359"/>
      <c r="O503" s="359"/>
      <c r="P503" s="359"/>
      <c r="Q503" s="359"/>
      <c r="R503" s="359"/>
      <c r="S503" s="359"/>
      <c r="T503" s="359"/>
      <c r="U503" s="359"/>
      <c r="V503" s="359"/>
      <c r="W503" s="359"/>
      <c r="X503" s="359"/>
      <c r="Y503" s="359"/>
      <c r="Z503" s="359"/>
    </row>
    <row r="504" spans="1:26" x14ac:dyDescent="0.2">
      <c r="A504" s="354"/>
      <c r="B504" s="359"/>
      <c r="C504" s="359"/>
      <c r="D504" s="359"/>
      <c r="E504" s="359"/>
      <c r="F504" s="359"/>
      <c r="G504" s="359"/>
      <c r="H504" s="359"/>
      <c r="I504" s="359"/>
      <c r="J504" s="359"/>
      <c r="K504" s="359"/>
      <c r="L504" s="359"/>
      <c r="M504" s="359"/>
      <c r="N504" s="359"/>
      <c r="O504" s="359"/>
      <c r="P504" s="359"/>
      <c r="Q504" s="359"/>
      <c r="R504" s="359"/>
      <c r="S504" s="359"/>
      <c r="T504" s="359"/>
      <c r="U504" s="359"/>
      <c r="V504" s="359"/>
      <c r="W504" s="359"/>
      <c r="X504" s="359"/>
      <c r="Y504" s="359"/>
      <c r="Z504" s="359"/>
    </row>
    <row r="505" spans="1:26" x14ac:dyDescent="0.2">
      <c r="A505" s="354"/>
      <c r="B505" s="359"/>
      <c r="C505" s="359"/>
      <c r="D505" s="359"/>
      <c r="E505" s="359"/>
      <c r="F505" s="359"/>
      <c r="G505" s="359"/>
      <c r="H505" s="359"/>
      <c r="I505" s="359"/>
      <c r="J505" s="359"/>
      <c r="K505" s="359"/>
      <c r="L505" s="359"/>
      <c r="M505" s="359"/>
      <c r="N505" s="359"/>
      <c r="O505" s="359"/>
      <c r="P505" s="359"/>
      <c r="Q505" s="359"/>
      <c r="R505" s="359"/>
      <c r="S505" s="359"/>
      <c r="T505" s="359"/>
      <c r="U505" s="359"/>
      <c r="V505" s="359"/>
      <c r="W505" s="359"/>
      <c r="X505" s="359"/>
      <c r="Y505" s="359"/>
      <c r="Z505" s="359"/>
    </row>
    <row r="506" spans="1:26" x14ac:dyDescent="0.2">
      <c r="A506" s="354"/>
      <c r="B506" s="359"/>
      <c r="C506" s="359"/>
      <c r="D506" s="359"/>
      <c r="E506" s="359"/>
      <c r="F506" s="359"/>
      <c r="G506" s="359"/>
      <c r="H506" s="359"/>
      <c r="I506" s="359"/>
      <c r="J506" s="359"/>
      <c r="K506" s="359"/>
      <c r="L506" s="359"/>
      <c r="M506" s="359"/>
      <c r="N506" s="359"/>
      <c r="O506" s="359"/>
      <c r="P506" s="359"/>
      <c r="Q506" s="359"/>
      <c r="R506" s="359"/>
      <c r="S506" s="359"/>
      <c r="T506" s="359"/>
      <c r="U506" s="359"/>
      <c r="V506" s="359"/>
      <c r="W506" s="359"/>
      <c r="X506" s="359"/>
      <c r="Y506" s="359"/>
      <c r="Z506" s="359"/>
    </row>
    <row r="507" spans="1:26" x14ac:dyDescent="0.2">
      <c r="A507" s="354"/>
      <c r="B507" s="359"/>
      <c r="C507" s="359"/>
      <c r="D507" s="359"/>
      <c r="E507" s="359"/>
      <c r="F507" s="359"/>
      <c r="G507" s="359"/>
      <c r="H507" s="359"/>
      <c r="I507" s="359"/>
      <c r="J507" s="359"/>
      <c r="K507" s="359"/>
      <c r="L507" s="359"/>
      <c r="M507" s="359"/>
      <c r="N507" s="359"/>
      <c r="O507" s="359"/>
      <c r="P507" s="359"/>
      <c r="Q507" s="359"/>
      <c r="R507" s="359"/>
      <c r="S507" s="359"/>
      <c r="T507" s="359"/>
      <c r="U507" s="359"/>
      <c r="V507" s="359"/>
      <c r="W507" s="359"/>
      <c r="X507" s="359"/>
      <c r="Y507" s="359"/>
      <c r="Z507" s="359"/>
    </row>
    <row r="508" spans="1:26" x14ac:dyDescent="0.2">
      <c r="A508" s="354"/>
      <c r="B508" s="359"/>
      <c r="C508" s="359"/>
      <c r="D508" s="359"/>
      <c r="E508" s="359"/>
      <c r="F508" s="359"/>
      <c r="G508" s="359"/>
      <c r="H508" s="359"/>
      <c r="I508" s="359"/>
      <c r="J508" s="359"/>
      <c r="K508" s="359"/>
      <c r="L508" s="359"/>
      <c r="M508" s="359"/>
      <c r="N508" s="359"/>
      <c r="O508" s="359"/>
      <c r="P508" s="359"/>
      <c r="Q508" s="359"/>
      <c r="R508" s="359"/>
      <c r="S508" s="359"/>
      <c r="T508" s="359"/>
      <c r="U508" s="359"/>
      <c r="V508" s="359"/>
      <c r="W508" s="359"/>
      <c r="X508" s="359"/>
      <c r="Y508" s="359"/>
      <c r="Z508" s="359"/>
    </row>
    <row r="509" spans="1:26" x14ac:dyDescent="0.2">
      <c r="A509" s="354"/>
      <c r="B509" s="359"/>
      <c r="C509" s="359"/>
      <c r="D509" s="359"/>
      <c r="E509" s="359"/>
      <c r="F509" s="359"/>
      <c r="G509" s="359"/>
      <c r="H509" s="359"/>
      <c r="I509" s="359"/>
      <c r="J509" s="359"/>
      <c r="K509" s="359"/>
      <c r="L509" s="359"/>
      <c r="M509" s="359"/>
      <c r="N509" s="359"/>
      <c r="O509" s="359"/>
      <c r="P509" s="359"/>
      <c r="Q509" s="359"/>
      <c r="R509" s="359"/>
      <c r="S509" s="359"/>
      <c r="T509" s="359"/>
      <c r="U509" s="359"/>
      <c r="V509" s="359"/>
      <c r="W509" s="359"/>
      <c r="X509" s="359"/>
      <c r="Y509" s="359"/>
      <c r="Z509" s="359"/>
    </row>
    <row r="510" spans="1:26" x14ac:dyDescent="0.2">
      <c r="A510" s="354"/>
      <c r="B510" s="359"/>
      <c r="C510" s="359"/>
      <c r="D510" s="359"/>
      <c r="E510" s="359"/>
      <c r="F510" s="359"/>
      <c r="G510" s="359"/>
      <c r="H510" s="359"/>
      <c r="I510" s="359"/>
      <c r="J510" s="359"/>
      <c r="K510" s="359"/>
      <c r="L510" s="359"/>
      <c r="M510" s="359"/>
      <c r="N510" s="359"/>
      <c r="O510" s="359"/>
      <c r="P510" s="359"/>
      <c r="Q510" s="359"/>
      <c r="R510" s="359"/>
      <c r="S510" s="359"/>
      <c r="T510" s="359"/>
      <c r="U510" s="359"/>
      <c r="V510" s="359"/>
      <c r="W510" s="359"/>
      <c r="X510" s="359"/>
      <c r="Y510" s="359"/>
      <c r="Z510" s="359"/>
    </row>
    <row r="511" spans="1:26" x14ac:dyDescent="0.2">
      <c r="A511" s="354"/>
      <c r="B511" s="359"/>
      <c r="C511" s="359"/>
      <c r="D511" s="359"/>
      <c r="E511" s="359"/>
      <c r="F511" s="359"/>
      <c r="G511" s="359"/>
      <c r="H511" s="359"/>
      <c r="I511" s="359"/>
      <c r="J511" s="359"/>
      <c r="K511" s="359"/>
      <c r="L511" s="359"/>
      <c r="M511" s="359"/>
      <c r="N511" s="359"/>
      <c r="O511" s="359"/>
      <c r="P511" s="359"/>
      <c r="Q511" s="359"/>
      <c r="R511" s="359"/>
      <c r="S511" s="359"/>
      <c r="T511" s="359"/>
      <c r="U511" s="359"/>
      <c r="V511" s="359"/>
      <c r="W511" s="359"/>
      <c r="X511" s="359"/>
      <c r="Y511" s="359"/>
      <c r="Z511" s="359"/>
    </row>
    <row r="512" spans="1:26" x14ac:dyDescent="0.2">
      <c r="A512" s="354"/>
      <c r="B512" s="359"/>
      <c r="C512" s="359"/>
      <c r="D512" s="359"/>
      <c r="E512" s="359"/>
      <c r="F512" s="359"/>
      <c r="G512" s="359"/>
      <c r="H512" s="359"/>
      <c r="I512" s="359"/>
      <c r="J512" s="359"/>
      <c r="K512" s="359"/>
      <c r="L512" s="359"/>
      <c r="M512" s="359"/>
      <c r="N512" s="359"/>
      <c r="O512" s="359"/>
      <c r="P512" s="359"/>
      <c r="Q512" s="359"/>
      <c r="R512" s="359"/>
      <c r="S512" s="359"/>
      <c r="T512" s="359"/>
      <c r="U512" s="359"/>
      <c r="V512" s="359"/>
      <c r="W512" s="359"/>
      <c r="X512" s="359"/>
      <c r="Y512" s="359"/>
      <c r="Z512" s="359"/>
    </row>
    <row r="513" spans="1:26" x14ac:dyDescent="0.2">
      <c r="A513" s="354"/>
      <c r="B513" s="359"/>
      <c r="C513" s="359"/>
      <c r="D513" s="359"/>
      <c r="E513" s="359"/>
      <c r="F513" s="359"/>
      <c r="G513" s="359"/>
      <c r="H513" s="359"/>
      <c r="I513" s="359"/>
      <c r="J513" s="359"/>
      <c r="K513" s="359"/>
      <c r="L513" s="359"/>
      <c r="M513" s="359"/>
      <c r="N513" s="359"/>
      <c r="O513" s="359"/>
      <c r="P513" s="359"/>
      <c r="Q513" s="359"/>
      <c r="R513" s="359"/>
      <c r="S513" s="359"/>
      <c r="T513" s="359"/>
      <c r="U513" s="359"/>
      <c r="V513" s="359"/>
      <c r="W513" s="359"/>
      <c r="X513" s="359"/>
      <c r="Y513" s="359"/>
      <c r="Z513" s="359"/>
    </row>
    <row r="514" spans="1:26" x14ac:dyDescent="0.2">
      <c r="A514" s="354"/>
      <c r="B514" s="359"/>
      <c r="C514" s="359"/>
      <c r="D514" s="359"/>
      <c r="E514" s="359"/>
      <c r="F514" s="359"/>
      <c r="G514" s="359"/>
      <c r="H514" s="359"/>
      <c r="I514" s="359"/>
      <c r="J514" s="359"/>
      <c r="K514" s="359"/>
      <c r="L514" s="359"/>
      <c r="M514" s="359"/>
      <c r="N514" s="359"/>
      <c r="O514" s="359"/>
      <c r="P514" s="359"/>
      <c r="Q514" s="359"/>
      <c r="R514" s="359"/>
      <c r="S514" s="359"/>
      <c r="T514" s="359"/>
      <c r="U514" s="359"/>
      <c r="V514" s="359"/>
      <c r="W514" s="359"/>
      <c r="X514" s="359"/>
      <c r="Y514" s="359"/>
      <c r="Z514" s="359"/>
    </row>
    <row r="515" spans="1:26" x14ac:dyDescent="0.2">
      <c r="A515" s="354"/>
      <c r="B515" s="359"/>
      <c r="C515" s="359"/>
      <c r="D515" s="359"/>
      <c r="E515" s="359"/>
      <c r="F515" s="359"/>
      <c r="G515" s="359"/>
      <c r="H515" s="359"/>
      <c r="I515" s="359"/>
      <c r="J515" s="359"/>
      <c r="K515" s="359"/>
      <c r="L515" s="359"/>
      <c r="M515" s="359"/>
      <c r="N515" s="359"/>
      <c r="O515" s="359"/>
      <c r="P515" s="359"/>
      <c r="Q515" s="359"/>
      <c r="R515" s="359"/>
      <c r="S515" s="359"/>
      <c r="T515" s="359"/>
      <c r="U515" s="359"/>
      <c r="V515" s="359"/>
      <c r="W515" s="359"/>
      <c r="X515" s="359"/>
      <c r="Y515" s="359"/>
      <c r="Z515" s="359"/>
    </row>
    <row r="516" spans="1:26" x14ac:dyDescent="0.2">
      <c r="A516" s="354"/>
      <c r="B516" s="359"/>
      <c r="C516" s="359"/>
      <c r="D516" s="359"/>
      <c r="E516" s="359"/>
      <c r="F516" s="359"/>
      <c r="G516" s="359"/>
      <c r="H516" s="359"/>
      <c r="I516" s="359"/>
      <c r="J516" s="359"/>
      <c r="K516" s="359"/>
      <c r="L516" s="359"/>
      <c r="M516" s="359"/>
      <c r="N516" s="359"/>
      <c r="O516" s="359"/>
      <c r="P516" s="359"/>
      <c r="Q516" s="359"/>
      <c r="R516" s="359"/>
      <c r="S516" s="359"/>
      <c r="T516" s="359"/>
      <c r="U516" s="359"/>
      <c r="V516" s="359"/>
      <c r="W516" s="359"/>
      <c r="X516" s="359"/>
      <c r="Y516" s="359"/>
      <c r="Z516" s="359"/>
    </row>
    <row r="517" spans="1:26" x14ac:dyDescent="0.2">
      <c r="A517" s="354"/>
      <c r="B517" s="359"/>
      <c r="C517" s="359"/>
      <c r="D517" s="359"/>
      <c r="E517" s="359"/>
      <c r="F517" s="359"/>
      <c r="G517" s="359"/>
      <c r="H517" s="359"/>
      <c r="I517" s="359"/>
      <c r="J517" s="359"/>
      <c r="K517" s="359"/>
      <c r="L517" s="359"/>
      <c r="M517" s="359"/>
      <c r="N517" s="359"/>
      <c r="O517" s="359"/>
      <c r="P517" s="359"/>
      <c r="Q517" s="359"/>
      <c r="R517" s="359"/>
      <c r="S517" s="359"/>
      <c r="T517" s="359"/>
      <c r="U517" s="359"/>
      <c r="V517" s="359"/>
      <c r="W517" s="359"/>
      <c r="X517" s="359"/>
      <c r="Y517" s="359"/>
      <c r="Z517" s="359"/>
    </row>
    <row r="518" spans="1:26" x14ac:dyDescent="0.2">
      <c r="A518" s="354"/>
      <c r="B518" s="359"/>
      <c r="C518" s="359"/>
      <c r="D518" s="359"/>
      <c r="E518" s="359"/>
      <c r="F518" s="359"/>
      <c r="G518" s="359"/>
      <c r="H518" s="359"/>
      <c r="I518" s="359"/>
      <c r="J518" s="359"/>
      <c r="K518" s="359"/>
      <c r="L518" s="359"/>
      <c r="M518" s="359"/>
      <c r="N518" s="359"/>
      <c r="O518" s="359"/>
      <c r="P518" s="359"/>
      <c r="Q518" s="359"/>
      <c r="R518" s="359"/>
      <c r="S518" s="359"/>
      <c r="T518" s="359"/>
      <c r="U518" s="359"/>
      <c r="V518" s="359"/>
      <c r="W518" s="359"/>
      <c r="X518" s="359"/>
      <c r="Y518" s="359"/>
      <c r="Z518" s="359"/>
    </row>
    <row r="519" spans="1:26" x14ac:dyDescent="0.2">
      <c r="A519" s="354"/>
      <c r="B519" s="359"/>
      <c r="C519" s="359"/>
      <c r="D519" s="359"/>
      <c r="E519" s="359"/>
      <c r="F519" s="359"/>
      <c r="G519" s="359"/>
      <c r="H519" s="359"/>
      <c r="I519" s="359"/>
      <c r="J519" s="359"/>
      <c r="K519" s="359"/>
      <c r="L519" s="359"/>
      <c r="M519" s="359"/>
      <c r="N519" s="359"/>
      <c r="O519" s="359"/>
      <c r="P519" s="359"/>
      <c r="Q519" s="359"/>
      <c r="R519" s="359"/>
      <c r="S519" s="359"/>
      <c r="T519" s="359"/>
      <c r="U519" s="359"/>
      <c r="V519" s="359"/>
      <c r="W519" s="359"/>
      <c r="X519" s="359"/>
      <c r="Y519" s="359"/>
      <c r="Z519" s="359"/>
    </row>
    <row r="520" spans="1:26" x14ac:dyDescent="0.2">
      <c r="A520" s="354"/>
      <c r="B520" s="359"/>
      <c r="C520" s="359"/>
      <c r="D520" s="359"/>
      <c r="E520" s="359"/>
      <c r="F520" s="359"/>
      <c r="G520" s="359"/>
      <c r="H520" s="359"/>
      <c r="I520" s="359"/>
      <c r="J520" s="359"/>
      <c r="K520" s="359"/>
      <c r="L520" s="359"/>
      <c r="M520" s="359"/>
      <c r="N520" s="359"/>
      <c r="O520" s="359"/>
      <c r="P520" s="359"/>
      <c r="Q520" s="359"/>
      <c r="R520" s="359"/>
      <c r="S520" s="359"/>
      <c r="T520" s="359"/>
      <c r="U520" s="359"/>
      <c r="V520" s="359"/>
      <c r="W520" s="359"/>
      <c r="X520" s="359"/>
      <c r="Y520" s="359"/>
      <c r="Z520" s="359"/>
    </row>
    <row r="521" spans="1:26" x14ac:dyDescent="0.2">
      <c r="A521" s="354"/>
      <c r="B521" s="359"/>
      <c r="C521" s="359"/>
      <c r="D521" s="359"/>
      <c r="E521" s="359"/>
      <c r="F521" s="359"/>
      <c r="G521" s="359"/>
      <c r="H521" s="359"/>
      <c r="I521" s="359"/>
      <c r="J521" s="359"/>
      <c r="K521" s="359"/>
      <c r="L521" s="359"/>
      <c r="M521" s="359"/>
      <c r="N521" s="359"/>
      <c r="O521" s="359"/>
      <c r="P521" s="359"/>
      <c r="Q521" s="359"/>
      <c r="R521" s="359"/>
      <c r="S521" s="359"/>
      <c r="T521" s="359"/>
      <c r="U521" s="359"/>
      <c r="V521" s="359"/>
      <c r="W521" s="359"/>
      <c r="X521" s="359"/>
      <c r="Y521" s="359"/>
      <c r="Z521" s="359"/>
    </row>
    <row r="522" spans="1:26" x14ac:dyDescent="0.2">
      <c r="A522" s="354"/>
      <c r="B522" s="359"/>
      <c r="C522" s="359"/>
      <c r="D522" s="359"/>
      <c r="E522" s="359"/>
      <c r="F522" s="359"/>
      <c r="G522" s="359"/>
      <c r="H522" s="359"/>
      <c r="I522" s="359"/>
      <c r="J522" s="359"/>
      <c r="K522" s="359"/>
      <c r="L522" s="359"/>
      <c r="M522" s="359"/>
      <c r="N522" s="359"/>
      <c r="O522" s="359"/>
      <c r="P522" s="359"/>
      <c r="Q522" s="359"/>
      <c r="R522" s="359"/>
      <c r="S522" s="359"/>
      <c r="T522" s="359"/>
      <c r="U522" s="359"/>
      <c r="V522" s="359"/>
      <c r="W522" s="359"/>
      <c r="X522" s="359"/>
      <c r="Y522" s="359"/>
      <c r="Z522" s="359"/>
    </row>
    <row r="523" spans="1:26" x14ac:dyDescent="0.2">
      <c r="A523" s="354"/>
      <c r="B523" s="359"/>
      <c r="C523" s="359"/>
      <c r="D523" s="359"/>
      <c r="E523" s="359"/>
      <c r="F523" s="359"/>
      <c r="G523" s="359"/>
      <c r="H523" s="359"/>
      <c r="I523" s="359"/>
      <c r="J523" s="359"/>
      <c r="K523" s="359"/>
      <c r="L523" s="359"/>
      <c r="M523" s="359"/>
      <c r="N523" s="359"/>
      <c r="O523" s="359"/>
      <c r="P523" s="359"/>
      <c r="Q523" s="359"/>
      <c r="R523" s="359"/>
      <c r="S523" s="359"/>
      <c r="T523" s="359"/>
      <c r="U523" s="359"/>
      <c r="V523" s="359"/>
      <c r="W523" s="359"/>
      <c r="X523" s="359"/>
      <c r="Y523" s="359"/>
      <c r="Z523" s="359"/>
    </row>
    <row r="524" spans="1:26" x14ac:dyDescent="0.2">
      <c r="A524" s="354"/>
      <c r="B524" s="359"/>
      <c r="C524" s="359"/>
      <c r="D524" s="359"/>
      <c r="E524" s="359"/>
      <c r="F524" s="359"/>
      <c r="G524" s="359"/>
      <c r="H524" s="359"/>
      <c r="I524" s="359"/>
      <c r="J524" s="359"/>
      <c r="K524" s="359"/>
      <c r="L524" s="359"/>
      <c r="M524" s="359"/>
      <c r="N524" s="359"/>
      <c r="O524" s="359"/>
      <c r="P524" s="359"/>
      <c r="Q524" s="359"/>
      <c r="R524" s="359"/>
      <c r="S524" s="359"/>
      <c r="T524" s="359"/>
      <c r="U524" s="359"/>
      <c r="V524" s="359"/>
      <c r="W524" s="359"/>
      <c r="X524" s="359"/>
      <c r="Y524" s="359"/>
      <c r="Z524" s="359"/>
    </row>
    <row r="525" spans="1:26" x14ac:dyDescent="0.2">
      <c r="A525" s="354"/>
      <c r="B525" s="359"/>
      <c r="C525" s="359"/>
      <c r="D525" s="359"/>
      <c r="E525" s="359"/>
      <c r="F525" s="359"/>
      <c r="G525" s="359"/>
      <c r="H525" s="359"/>
      <c r="I525" s="359"/>
      <c r="J525" s="359"/>
      <c r="K525" s="359"/>
      <c r="L525" s="359"/>
      <c r="M525" s="359"/>
      <c r="N525" s="359"/>
      <c r="O525" s="359"/>
      <c r="P525" s="359"/>
      <c r="Q525" s="359"/>
      <c r="R525" s="359"/>
      <c r="S525" s="359"/>
      <c r="T525" s="359"/>
      <c r="U525" s="359"/>
      <c r="V525" s="359"/>
      <c r="W525" s="359"/>
      <c r="X525" s="359"/>
      <c r="Y525" s="359"/>
      <c r="Z525" s="359"/>
    </row>
    <row r="526" spans="1:26" x14ac:dyDescent="0.2">
      <c r="A526" s="354"/>
      <c r="B526" s="359"/>
      <c r="C526" s="359"/>
      <c r="D526" s="359"/>
      <c r="E526" s="359"/>
      <c r="F526" s="359"/>
      <c r="G526" s="359"/>
      <c r="H526" s="359"/>
      <c r="I526" s="359"/>
      <c r="J526" s="359"/>
      <c r="K526" s="359"/>
      <c r="L526" s="359"/>
      <c r="M526" s="359"/>
      <c r="N526" s="359"/>
      <c r="O526" s="359"/>
      <c r="P526" s="359"/>
      <c r="Q526" s="359"/>
      <c r="R526" s="359"/>
      <c r="S526" s="359"/>
      <c r="T526" s="359"/>
      <c r="U526" s="359"/>
      <c r="V526" s="359"/>
      <c r="W526" s="359"/>
      <c r="X526" s="359"/>
      <c r="Y526" s="359"/>
      <c r="Z526" s="359"/>
    </row>
    <row r="527" spans="1:26" x14ac:dyDescent="0.2">
      <c r="A527" s="354"/>
      <c r="B527" s="359"/>
      <c r="C527" s="359"/>
      <c r="D527" s="359"/>
      <c r="E527" s="359"/>
      <c r="F527" s="359"/>
      <c r="G527" s="359"/>
      <c r="H527" s="359"/>
      <c r="I527" s="359"/>
      <c r="J527" s="359"/>
      <c r="K527" s="359"/>
      <c r="L527" s="359"/>
      <c r="M527" s="359"/>
      <c r="N527" s="359"/>
      <c r="O527" s="359"/>
      <c r="P527" s="359"/>
      <c r="Q527" s="359"/>
      <c r="R527" s="359"/>
      <c r="S527" s="359"/>
      <c r="T527" s="359"/>
      <c r="U527" s="359"/>
      <c r="V527" s="359"/>
      <c r="W527" s="359"/>
      <c r="X527" s="359"/>
      <c r="Y527" s="359"/>
      <c r="Z527" s="359"/>
    </row>
    <row r="528" spans="1:26" x14ac:dyDescent="0.2">
      <c r="A528" s="354"/>
      <c r="B528" s="359"/>
      <c r="C528" s="359"/>
      <c r="D528" s="359"/>
      <c r="E528" s="359"/>
      <c r="F528" s="359"/>
      <c r="G528" s="359"/>
      <c r="H528" s="359"/>
      <c r="I528" s="359"/>
      <c r="J528" s="359"/>
      <c r="K528" s="359"/>
      <c r="L528" s="359"/>
      <c r="M528" s="359"/>
      <c r="N528" s="359"/>
      <c r="O528" s="359"/>
      <c r="P528" s="359"/>
      <c r="Q528" s="359"/>
      <c r="R528" s="359"/>
      <c r="S528" s="359"/>
      <c r="T528" s="359"/>
      <c r="U528" s="359"/>
      <c r="V528" s="359"/>
      <c r="W528" s="359"/>
      <c r="X528" s="359"/>
      <c r="Y528" s="359"/>
      <c r="Z528" s="359"/>
    </row>
    <row r="529" spans="1:26" x14ac:dyDescent="0.2">
      <c r="A529" s="354"/>
      <c r="B529" s="359"/>
      <c r="C529" s="359"/>
      <c r="D529" s="359"/>
      <c r="E529" s="359"/>
      <c r="F529" s="359"/>
      <c r="G529" s="359"/>
      <c r="H529" s="359"/>
      <c r="I529" s="359"/>
      <c r="J529" s="359"/>
      <c r="K529" s="359"/>
      <c r="L529" s="359"/>
      <c r="M529" s="359"/>
      <c r="N529" s="359"/>
      <c r="O529" s="359"/>
      <c r="P529" s="359"/>
      <c r="Q529" s="359"/>
      <c r="R529" s="359"/>
      <c r="S529" s="359"/>
      <c r="T529" s="359"/>
      <c r="U529" s="359"/>
      <c r="V529" s="359"/>
      <c r="W529" s="359"/>
      <c r="X529" s="359"/>
      <c r="Y529" s="359"/>
      <c r="Z529" s="359"/>
    </row>
    <row r="530" spans="1:26" x14ac:dyDescent="0.2">
      <c r="A530" s="354"/>
      <c r="B530" s="359"/>
      <c r="C530" s="359"/>
      <c r="D530" s="359"/>
      <c r="E530" s="359"/>
      <c r="F530" s="359"/>
      <c r="G530" s="359"/>
      <c r="H530" s="359"/>
      <c r="I530" s="359"/>
      <c r="J530" s="359"/>
      <c r="K530" s="359"/>
      <c r="L530" s="359"/>
      <c r="M530" s="359"/>
      <c r="N530" s="359"/>
      <c r="O530" s="359"/>
      <c r="P530" s="359"/>
      <c r="Q530" s="359"/>
      <c r="R530" s="359"/>
      <c r="S530" s="359"/>
      <c r="T530" s="359"/>
      <c r="U530" s="359"/>
      <c r="V530" s="359"/>
      <c r="W530" s="359"/>
      <c r="X530" s="359"/>
      <c r="Y530" s="359"/>
      <c r="Z530" s="359"/>
    </row>
    <row r="531" spans="1:26" x14ac:dyDescent="0.2">
      <c r="A531" s="354"/>
      <c r="B531" s="359"/>
      <c r="C531" s="359"/>
      <c r="D531" s="359"/>
      <c r="E531" s="359"/>
      <c r="F531" s="359"/>
      <c r="G531" s="359"/>
      <c r="H531" s="359"/>
      <c r="I531" s="359"/>
      <c r="J531" s="359"/>
      <c r="K531" s="359"/>
      <c r="L531" s="359"/>
      <c r="M531" s="359"/>
      <c r="N531" s="359"/>
      <c r="O531" s="359"/>
      <c r="P531" s="359"/>
      <c r="Q531" s="359"/>
      <c r="R531" s="359"/>
      <c r="S531" s="359"/>
      <c r="T531" s="359"/>
      <c r="U531" s="359"/>
      <c r="V531" s="359"/>
      <c r="W531" s="359"/>
      <c r="X531" s="359"/>
      <c r="Y531" s="359"/>
      <c r="Z531" s="359"/>
    </row>
    <row r="532" spans="1:26" x14ac:dyDescent="0.2">
      <c r="A532" s="354"/>
      <c r="B532" s="359"/>
      <c r="C532" s="359"/>
      <c r="D532" s="359"/>
      <c r="E532" s="359"/>
      <c r="F532" s="359"/>
      <c r="G532" s="359"/>
      <c r="H532" s="359"/>
      <c r="I532" s="359"/>
      <c r="J532" s="359"/>
      <c r="K532" s="359"/>
      <c r="L532" s="359"/>
      <c r="M532" s="359"/>
      <c r="N532" s="359"/>
      <c r="O532" s="359"/>
      <c r="P532" s="359"/>
      <c r="Q532" s="359"/>
      <c r="R532" s="359"/>
      <c r="S532" s="359"/>
      <c r="T532" s="359"/>
      <c r="U532" s="359"/>
      <c r="V532" s="359"/>
      <c r="W532" s="359"/>
      <c r="X532" s="359"/>
      <c r="Y532" s="359"/>
      <c r="Z532" s="359"/>
    </row>
    <row r="533" spans="1:26" x14ac:dyDescent="0.2">
      <c r="A533" s="354"/>
      <c r="B533" s="359"/>
      <c r="C533" s="359"/>
      <c r="D533" s="359"/>
      <c r="E533" s="359"/>
      <c r="F533" s="359"/>
      <c r="G533" s="359"/>
      <c r="H533" s="359"/>
      <c r="I533" s="359"/>
      <c r="J533" s="359"/>
      <c r="K533" s="359"/>
      <c r="L533" s="359"/>
      <c r="M533" s="359"/>
      <c r="N533" s="359"/>
      <c r="O533" s="359"/>
      <c r="P533" s="359"/>
      <c r="Q533" s="359"/>
      <c r="R533" s="359"/>
      <c r="S533" s="359"/>
      <c r="T533" s="359"/>
      <c r="U533" s="359"/>
      <c r="V533" s="359"/>
      <c r="W533" s="359"/>
      <c r="X533" s="359"/>
      <c r="Y533" s="359"/>
      <c r="Z533" s="359"/>
    </row>
    <row r="534" spans="1:26" x14ac:dyDescent="0.2">
      <c r="A534" s="354"/>
      <c r="B534" s="359"/>
      <c r="C534" s="359"/>
      <c r="D534" s="359"/>
      <c r="E534" s="359"/>
      <c r="F534" s="359"/>
      <c r="G534" s="359"/>
      <c r="H534" s="359"/>
      <c r="I534" s="359"/>
      <c r="J534" s="359"/>
      <c r="K534" s="359"/>
      <c r="L534" s="359"/>
      <c r="M534" s="359"/>
      <c r="N534" s="359"/>
      <c r="O534" s="359"/>
      <c r="P534" s="359"/>
      <c r="Q534" s="359"/>
      <c r="R534" s="359"/>
      <c r="S534" s="359"/>
      <c r="T534" s="359"/>
      <c r="U534" s="359"/>
      <c r="V534" s="359"/>
      <c r="W534" s="359"/>
      <c r="X534" s="359"/>
      <c r="Y534" s="359"/>
      <c r="Z534" s="359"/>
    </row>
    <row r="535" spans="1:26" x14ac:dyDescent="0.2">
      <c r="A535" s="354"/>
      <c r="B535" s="359"/>
      <c r="C535" s="359"/>
      <c r="D535" s="359"/>
      <c r="E535" s="359"/>
      <c r="F535" s="359"/>
      <c r="G535" s="359"/>
      <c r="H535" s="359"/>
      <c r="I535" s="359"/>
      <c r="J535" s="359"/>
      <c r="K535" s="359"/>
      <c r="L535" s="359"/>
      <c r="M535" s="359"/>
      <c r="N535" s="359"/>
      <c r="O535" s="359"/>
      <c r="P535" s="359"/>
      <c r="Q535" s="359"/>
      <c r="R535" s="359"/>
      <c r="S535" s="359"/>
      <c r="T535" s="359"/>
      <c r="U535" s="359"/>
      <c r="V535" s="359"/>
      <c r="W535" s="359"/>
      <c r="X535" s="359"/>
      <c r="Y535" s="359"/>
      <c r="Z535" s="359"/>
    </row>
    <row r="536" spans="1:26" x14ac:dyDescent="0.2">
      <c r="A536" s="354"/>
      <c r="B536" s="359"/>
      <c r="C536" s="359"/>
      <c r="D536" s="359"/>
      <c r="E536" s="359"/>
      <c r="F536" s="359"/>
      <c r="G536" s="359"/>
      <c r="H536" s="359"/>
      <c r="I536" s="359"/>
      <c r="J536" s="359"/>
      <c r="K536" s="359"/>
      <c r="L536" s="359"/>
      <c r="M536" s="359"/>
      <c r="N536" s="359"/>
      <c r="O536" s="359"/>
      <c r="P536" s="359"/>
      <c r="Q536" s="359"/>
      <c r="R536" s="359"/>
      <c r="S536" s="359"/>
      <c r="T536" s="359"/>
      <c r="U536" s="359"/>
      <c r="V536" s="359"/>
      <c r="W536" s="359"/>
      <c r="X536" s="359"/>
      <c r="Y536" s="359"/>
      <c r="Z536" s="359"/>
    </row>
    <row r="537" spans="1:26" x14ac:dyDescent="0.2">
      <c r="A537" s="354"/>
      <c r="B537" s="359"/>
      <c r="C537" s="359"/>
      <c r="D537" s="359"/>
      <c r="E537" s="359"/>
      <c r="F537" s="359"/>
      <c r="G537" s="359"/>
      <c r="H537" s="359"/>
      <c r="I537" s="359"/>
      <c r="J537" s="359"/>
      <c r="K537" s="359"/>
      <c r="L537" s="359"/>
      <c r="M537" s="359"/>
      <c r="N537" s="359"/>
      <c r="O537" s="359"/>
      <c r="P537" s="359"/>
      <c r="Q537" s="359"/>
      <c r="R537" s="359"/>
      <c r="S537" s="359"/>
      <c r="T537" s="359"/>
      <c r="U537" s="359"/>
      <c r="V537" s="359"/>
      <c r="W537" s="359"/>
      <c r="X537" s="359"/>
      <c r="Y537" s="359"/>
      <c r="Z537" s="359"/>
    </row>
    <row r="538" spans="1:26" x14ac:dyDescent="0.2">
      <c r="A538" s="354"/>
      <c r="B538" s="359"/>
      <c r="C538" s="359"/>
      <c r="D538" s="359"/>
      <c r="E538" s="359"/>
      <c r="F538" s="359"/>
      <c r="G538" s="359"/>
      <c r="H538" s="359"/>
      <c r="I538" s="359"/>
      <c r="J538" s="359"/>
      <c r="K538" s="359"/>
      <c r="L538" s="359"/>
      <c r="M538" s="359"/>
      <c r="N538" s="359"/>
      <c r="O538" s="359"/>
      <c r="P538" s="359"/>
      <c r="Q538" s="359"/>
      <c r="R538" s="359"/>
      <c r="S538" s="359"/>
      <c r="T538" s="359"/>
      <c r="U538" s="359"/>
      <c r="V538" s="359"/>
      <c r="W538" s="359"/>
      <c r="X538" s="359"/>
      <c r="Y538" s="359"/>
      <c r="Z538" s="359"/>
    </row>
    <row r="539" spans="1:26" x14ac:dyDescent="0.2">
      <c r="A539" s="354"/>
      <c r="B539" s="359"/>
      <c r="C539" s="359"/>
      <c r="D539" s="359"/>
      <c r="E539" s="359"/>
      <c r="F539" s="359"/>
      <c r="G539" s="359"/>
      <c r="H539" s="359"/>
      <c r="I539" s="359"/>
      <c r="J539" s="359"/>
      <c r="K539" s="359"/>
      <c r="L539" s="359"/>
      <c r="M539" s="359"/>
      <c r="N539" s="359"/>
      <c r="O539" s="359"/>
      <c r="P539" s="359"/>
      <c r="Q539" s="359"/>
      <c r="R539" s="359"/>
      <c r="S539" s="359"/>
      <c r="T539" s="359"/>
      <c r="U539" s="359"/>
      <c r="V539" s="359"/>
      <c r="W539" s="359"/>
      <c r="X539" s="359"/>
      <c r="Y539" s="359"/>
      <c r="Z539" s="359"/>
    </row>
    <row r="540" spans="1:26" x14ac:dyDescent="0.2">
      <c r="A540" s="354"/>
      <c r="B540" s="359"/>
      <c r="C540" s="359"/>
      <c r="D540" s="359"/>
      <c r="E540" s="359"/>
      <c r="F540" s="359"/>
      <c r="G540" s="359"/>
      <c r="H540" s="359"/>
      <c r="I540" s="359"/>
      <c r="J540" s="359"/>
      <c r="K540" s="359"/>
      <c r="L540" s="359"/>
      <c r="M540" s="359"/>
      <c r="N540" s="359"/>
      <c r="O540" s="359"/>
      <c r="P540" s="359"/>
      <c r="Q540" s="359"/>
      <c r="R540" s="359"/>
      <c r="S540" s="359"/>
      <c r="T540" s="359"/>
      <c r="U540" s="359"/>
      <c r="V540" s="359"/>
      <c r="W540" s="359"/>
      <c r="X540" s="359"/>
      <c r="Y540" s="359"/>
      <c r="Z540" s="359"/>
    </row>
    <row r="541" spans="1:26" x14ac:dyDescent="0.2">
      <c r="A541" s="354"/>
      <c r="B541" s="359"/>
      <c r="C541" s="359"/>
      <c r="D541" s="359"/>
      <c r="E541" s="359"/>
      <c r="F541" s="359"/>
      <c r="G541" s="359"/>
      <c r="H541" s="359"/>
      <c r="I541" s="359"/>
      <c r="J541" s="359"/>
      <c r="K541" s="359"/>
      <c r="L541" s="359"/>
      <c r="M541" s="359"/>
      <c r="N541" s="359"/>
      <c r="O541" s="359"/>
      <c r="P541" s="359"/>
      <c r="Q541" s="359"/>
      <c r="R541" s="359"/>
      <c r="S541" s="359"/>
      <c r="T541" s="359"/>
      <c r="U541" s="359"/>
      <c r="V541" s="359"/>
      <c r="W541" s="359"/>
      <c r="X541" s="359"/>
      <c r="Y541" s="359"/>
      <c r="Z541" s="359"/>
    </row>
    <row r="542" spans="1:26" x14ac:dyDescent="0.2">
      <c r="A542" s="354"/>
      <c r="B542" s="359"/>
      <c r="C542" s="359"/>
      <c r="D542" s="359"/>
      <c r="E542" s="359"/>
      <c r="F542" s="359"/>
      <c r="G542" s="359"/>
      <c r="H542" s="359"/>
      <c r="I542" s="359"/>
      <c r="J542" s="359"/>
      <c r="K542" s="359"/>
      <c r="L542" s="359"/>
      <c r="M542" s="359"/>
      <c r="N542" s="359"/>
      <c r="O542" s="359"/>
      <c r="P542" s="359"/>
      <c r="Q542" s="359"/>
      <c r="R542" s="359"/>
      <c r="S542" s="359"/>
      <c r="T542" s="359"/>
      <c r="U542" s="359"/>
      <c r="V542" s="359"/>
      <c r="W542" s="359"/>
      <c r="X542" s="359"/>
      <c r="Y542" s="359"/>
      <c r="Z542" s="359"/>
    </row>
    <row r="543" spans="1:26" x14ac:dyDescent="0.2">
      <c r="A543" s="354"/>
      <c r="B543" s="359"/>
      <c r="C543" s="359"/>
      <c r="D543" s="359"/>
      <c r="E543" s="359"/>
      <c r="F543" s="359"/>
      <c r="G543" s="359"/>
      <c r="H543" s="359"/>
      <c r="I543" s="359"/>
      <c r="J543" s="359"/>
      <c r="K543" s="359"/>
      <c r="L543" s="359"/>
      <c r="M543" s="359"/>
      <c r="N543" s="359"/>
      <c r="O543" s="359"/>
      <c r="P543" s="359"/>
      <c r="Q543" s="359"/>
      <c r="R543" s="359"/>
      <c r="S543" s="359"/>
      <c r="T543" s="359"/>
      <c r="U543" s="359"/>
      <c r="V543" s="359"/>
      <c r="W543" s="359"/>
      <c r="X543" s="359"/>
      <c r="Y543" s="359"/>
      <c r="Z543" s="359"/>
    </row>
    <row r="544" spans="1:26" x14ac:dyDescent="0.2">
      <c r="A544" s="354"/>
      <c r="B544" s="359"/>
      <c r="C544" s="359"/>
      <c r="D544" s="359"/>
      <c r="E544" s="359"/>
      <c r="F544" s="359"/>
      <c r="G544" s="359"/>
      <c r="H544" s="359"/>
      <c r="I544" s="359"/>
      <c r="J544" s="359"/>
      <c r="K544" s="359"/>
      <c r="L544" s="359"/>
      <c r="M544" s="359"/>
      <c r="N544" s="359"/>
      <c r="O544" s="359"/>
      <c r="P544" s="359"/>
      <c r="Q544" s="359"/>
      <c r="R544" s="359"/>
      <c r="S544" s="359"/>
      <c r="T544" s="359"/>
      <c r="U544" s="359"/>
      <c r="V544" s="359"/>
      <c r="W544" s="359"/>
      <c r="X544" s="359"/>
      <c r="Y544" s="359"/>
      <c r="Z544" s="359"/>
    </row>
    <row r="545" spans="1:26" x14ac:dyDescent="0.2">
      <c r="A545" s="354"/>
      <c r="B545" s="359"/>
      <c r="C545" s="359"/>
      <c r="D545" s="359"/>
      <c r="E545" s="359"/>
      <c r="F545" s="359"/>
      <c r="G545" s="359"/>
      <c r="H545" s="359"/>
      <c r="I545" s="359"/>
      <c r="J545" s="359"/>
      <c r="K545" s="359"/>
      <c r="L545" s="359"/>
      <c r="M545" s="359"/>
      <c r="N545" s="359"/>
      <c r="O545" s="359"/>
      <c r="P545" s="359"/>
      <c r="Q545" s="359"/>
      <c r="R545" s="359"/>
      <c r="S545" s="359"/>
      <c r="T545" s="359"/>
      <c r="U545" s="359"/>
      <c r="V545" s="359"/>
      <c r="W545" s="359"/>
      <c r="X545" s="359"/>
      <c r="Y545" s="359"/>
      <c r="Z545" s="359"/>
    </row>
    <row r="546" spans="1:26" x14ac:dyDescent="0.2">
      <c r="A546" s="354"/>
      <c r="B546" s="359"/>
      <c r="C546" s="359"/>
      <c r="D546" s="359"/>
      <c r="E546" s="359"/>
      <c r="F546" s="359"/>
      <c r="G546" s="359"/>
      <c r="H546" s="359"/>
      <c r="I546" s="359"/>
      <c r="J546" s="359"/>
      <c r="K546" s="359"/>
      <c r="L546" s="359"/>
      <c r="M546" s="359"/>
      <c r="N546" s="359"/>
      <c r="O546" s="359"/>
      <c r="P546" s="359"/>
      <c r="Q546" s="359"/>
      <c r="R546" s="359"/>
      <c r="S546" s="359"/>
      <c r="T546" s="359"/>
      <c r="U546" s="359"/>
      <c r="V546" s="359"/>
      <c r="W546" s="359"/>
      <c r="X546" s="359"/>
      <c r="Y546" s="359"/>
      <c r="Z546" s="359"/>
    </row>
    <row r="547" spans="1:26" x14ac:dyDescent="0.2">
      <c r="A547" s="354"/>
      <c r="B547" s="359"/>
      <c r="C547" s="359"/>
      <c r="D547" s="359"/>
      <c r="E547" s="359"/>
      <c r="F547" s="359"/>
      <c r="G547" s="359"/>
      <c r="H547" s="359"/>
      <c r="I547" s="359"/>
      <c r="J547" s="359"/>
      <c r="K547" s="359"/>
      <c r="L547" s="359"/>
      <c r="M547" s="359"/>
      <c r="N547" s="359"/>
      <c r="O547" s="359"/>
      <c r="P547" s="359"/>
      <c r="Q547" s="359"/>
      <c r="R547" s="359"/>
      <c r="S547" s="359"/>
      <c r="T547" s="359"/>
      <c r="U547" s="359"/>
      <c r="V547" s="359"/>
      <c r="W547" s="359"/>
      <c r="X547" s="359"/>
      <c r="Y547" s="359"/>
      <c r="Z547" s="359"/>
    </row>
    <row r="548" spans="1:26" x14ac:dyDescent="0.2">
      <c r="A548" s="354"/>
      <c r="B548" s="359"/>
      <c r="C548" s="359"/>
      <c r="D548" s="359"/>
      <c r="E548" s="359"/>
      <c r="F548" s="359"/>
      <c r="G548" s="359"/>
      <c r="H548" s="359"/>
      <c r="I548" s="359"/>
      <c r="J548" s="359"/>
      <c r="K548" s="359"/>
      <c r="L548" s="359"/>
      <c r="M548" s="359"/>
      <c r="N548" s="359"/>
      <c r="O548" s="359"/>
      <c r="P548" s="359"/>
      <c r="Q548" s="359"/>
      <c r="R548" s="359"/>
      <c r="S548" s="359"/>
      <c r="T548" s="359"/>
      <c r="U548" s="359"/>
      <c r="V548" s="359"/>
      <c r="W548" s="359"/>
      <c r="X548" s="359"/>
      <c r="Y548" s="359"/>
      <c r="Z548" s="359"/>
    </row>
    <row r="549" spans="1:26" x14ac:dyDescent="0.2">
      <c r="A549" s="354"/>
      <c r="B549" s="359"/>
      <c r="C549" s="359"/>
      <c r="D549" s="359"/>
      <c r="E549" s="359"/>
      <c r="F549" s="359"/>
      <c r="G549" s="359"/>
      <c r="H549" s="359"/>
      <c r="I549" s="359"/>
      <c r="J549" s="359"/>
      <c r="K549" s="359"/>
      <c r="L549" s="359"/>
      <c r="M549" s="359"/>
      <c r="N549" s="359"/>
      <c r="O549" s="359"/>
      <c r="P549" s="359"/>
      <c r="Q549" s="359"/>
      <c r="R549" s="359"/>
      <c r="S549" s="359"/>
      <c r="T549" s="359"/>
      <c r="U549" s="359"/>
      <c r="V549" s="359"/>
      <c r="W549" s="359"/>
      <c r="X549" s="359"/>
      <c r="Y549" s="359"/>
      <c r="Z549" s="359"/>
    </row>
    <row r="550" spans="1:26" x14ac:dyDescent="0.2">
      <c r="A550" s="354"/>
      <c r="B550" s="359"/>
      <c r="C550" s="359"/>
      <c r="D550" s="359"/>
      <c r="E550" s="359"/>
      <c r="F550" s="359"/>
      <c r="G550" s="359"/>
      <c r="H550" s="359"/>
      <c r="I550" s="359"/>
      <c r="J550" s="359"/>
      <c r="K550" s="359"/>
      <c r="L550" s="359"/>
      <c r="M550" s="359"/>
      <c r="N550" s="359"/>
      <c r="O550" s="359"/>
      <c r="P550" s="359"/>
      <c r="Q550" s="359"/>
      <c r="R550" s="359"/>
      <c r="S550" s="359"/>
      <c r="T550" s="359"/>
      <c r="U550" s="359"/>
      <c r="V550" s="359"/>
      <c r="W550" s="359"/>
      <c r="X550" s="359"/>
      <c r="Y550" s="359"/>
      <c r="Z550" s="359"/>
    </row>
    <row r="551" spans="1:26" x14ac:dyDescent="0.2">
      <c r="A551" s="354"/>
      <c r="B551" s="359"/>
      <c r="C551" s="359"/>
      <c r="D551" s="359"/>
      <c r="E551" s="359"/>
      <c r="F551" s="359"/>
      <c r="G551" s="359"/>
      <c r="H551" s="359"/>
      <c r="I551" s="359"/>
      <c r="J551" s="359"/>
      <c r="K551" s="359"/>
      <c r="L551" s="359"/>
      <c r="M551" s="359"/>
      <c r="N551" s="359"/>
      <c r="O551" s="359"/>
      <c r="P551" s="359"/>
      <c r="Q551" s="359"/>
      <c r="R551" s="359"/>
      <c r="S551" s="359"/>
      <c r="T551" s="359"/>
      <c r="U551" s="359"/>
      <c r="V551" s="359"/>
      <c r="W551" s="359"/>
      <c r="X551" s="359"/>
      <c r="Y551" s="359"/>
      <c r="Z551" s="359"/>
    </row>
    <row r="552" spans="1:26" x14ac:dyDescent="0.2">
      <c r="A552" s="354"/>
      <c r="B552" s="359"/>
      <c r="C552" s="359"/>
      <c r="D552" s="359"/>
      <c r="E552" s="359"/>
      <c r="F552" s="359"/>
      <c r="G552" s="359"/>
      <c r="H552" s="359"/>
      <c r="I552" s="359"/>
      <c r="J552" s="359"/>
      <c r="K552" s="359"/>
      <c r="L552" s="359"/>
      <c r="M552" s="359"/>
      <c r="N552" s="359"/>
      <c r="O552" s="359"/>
      <c r="P552" s="359"/>
      <c r="Q552" s="359"/>
      <c r="R552" s="359"/>
      <c r="S552" s="359"/>
      <c r="T552" s="359"/>
      <c r="U552" s="359"/>
      <c r="V552" s="359"/>
      <c r="W552" s="359"/>
      <c r="X552" s="359"/>
      <c r="Y552" s="359"/>
      <c r="Z552" s="359"/>
    </row>
    <row r="553" spans="1:26" x14ac:dyDescent="0.2">
      <c r="A553" s="354"/>
      <c r="B553" s="359"/>
      <c r="C553" s="359"/>
      <c r="D553" s="359"/>
      <c r="E553" s="359"/>
      <c r="F553" s="359"/>
      <c r="G553" s="359"/>
      <c r="H553" s="359"/>
      <c r="I553" s="359"/>
      <c r="J553" s="359"/>
      <c r="K553" s="359"/>
      <c r="L553" s="359"/>
      <c r="M553" s="359"/>
      <c r="N553" s="359"/>
      <c r="O553" s="359"/>
      <c r="P553" s="359"/>
      <c r="Q553" s="359"/>
      <c r="R553" s="359"/>
      <c r="S553" s="359"/>
      <c r="T553" s="359"/>
      <c r="U553" s="359"/>
      <c r="V553" s="359"/>
      <c r="W553" s="359"/>
      <c r="X553" s="359"/>
      <c r="Y553" s="359"/>
      <c r="Z553" s="359"/>
    </row>
    <row r="554" spans="1:26" x14ac:dyDescent="0.2">
      <c r="A554" s="354"/>
      <c r="B554" s="359"/>
      <c r="C554" s="359"/>
      <c r="D554" s="359"/>
      <c r="E554" s="359"/>
      <c r="F554" s="359"/>
      <c r="G554" s="359"/>
      <c r="H554" s="359"/>
      <c r="I554" s="359"/>
      <c r="J554" s="359"/>
      <c r="K554" s="359"/>
      <c r="L554" s="359"/>
      <c r="M554" s="359"/>
      <c r="N554" s="359"/>
      <c r="O554" s="359"/>
      <c r="P554" s="359"/>
      <c r="Q554" s="359"/>
      <c r="R554" s="359"/>
      <c r="S554" s="359"/>
      <c r="T554" s="359"/>
      <c r="U554" s="359"/>
      <c r="V554" s="359"/>
      <c r="W554" s="359"/>
      <c r="X554" s="359"/>
      <c r="Y554" s="359"/>
      <c r="Z554" s="359"/>
    </row>
    <row r="555" spans="1:26" x14ac:dyDescent="0.2">
      <c r="A555" s="354"/>
      <c r="B555" s="359"/>
      <c r="C555" s="359"/>
      <c r="D555" s="359"/>
      <c r="E555" s="359"/>
      <c r="F555" s="359"/>
      <c r="G555" s="359"/>
      <c r="H555" s="359"/>
      <c r="I555" s="359"/>
      <c r="J555" s="359"/>
      <c r="K555" s="359"/>
      <c r="L555" s="359"/>
      <c r="M555" s="359"/>
      <c r="N555" s="359"/>
      <c r="O555" s="359"/>
      <c r="P555" s="359"/>
      <c r="Q555" s="359"/>
      <c r="R555" s="359"/>
      <c r="S555" s="359"/>
      <c r="T555" s="359"/>
      <c r="U555" s="359"/>
      <c r="V555" s="359"/>
      <c r="W555" s="359"/>
      <c r="X555" s="359"/>
      <c r="Y555" s="359"/>
      <c r="Z555" s="359"/>
    </row>
    <row r="556" spans="1:26" x14ac:dyDescent="0.2">
      <c r="A556" s="354"/>
      <c r="B556" s="359"/>
      <c r="C556" s="359"/>
      <c r="D556" s="359"/>
      <c r="E556" s="359"/>
      <c r="F556" s="359"/>
      <c r="G556" s="359"/>
      <c r="H556" s="359"/>
      <c r="I556" s="359"/>
      <c r="J556" s="359"/>
      <c r="K556" s="359"/>
      <c r="L556" s="359"/>
      <c r="M556" s="359"/>
      <c r="N556" s="359"/>
      <c r="O556" s="359"/>
      <c r="P556" s="359"/>
      <c r="Q556" s="359"/>
      <c r="R556" s="359"/>
      <c r="S556" s="359"/>
      <c r="T556" s="359"/>
      <c r="U556" s="359"/>
      <c r="V556" s="359"/>
      <c r="W556" s="359"/>
      <c r="X556" s="359"/>
      <c r="Y556" s="359"/>
      <c r="Z556" s="359"/>
    </row>
    <row r="557" spans="1:26" x14ac:dyDescent="0.2">
      <c r="A557" s="354"/>
      <c r="B557" s="359"/>
      <c r="C557" s="359"/>
      <c r="D557" s="359"/>
      <c r="E557" s="359"/>
      <c r="F557" s="359"/>
      <c r="G557" s="359"/>
      <c r="H557" s="359"/>
      <c r="I557" s="359"/>
      <c r="J557" s="359"/>
      <c r="K557" s="359"/>
      <c r="L557" s="359"/>
      <c r="M557" s="359"/>
      <c r="N557" s="359"/>
      <c r="O557" s="359"/>
      <c r="P557" s="359"/>
      <c r="Q557" s="359"/>
      <c r="R557" s="359"/>
      <c r="S557" s="359"/>
      <c r="T557" s="359"/>
      <c r="U557" s="359"/>
      <c r="V557" s="359"/>
      <c r="W557" s="359"/>
      <c r="X557" s="359"/>
      <c r="Y557" s="359"/>
      <c r="Z557" s="359"/>
    </row>
    <row r="558" spans="1:26" x14ac:dyDescent="0.2">
      <c r="A558" s="354"/>
      <c r="B558" s="359"/>
      <c r="C558" s="359"/>
      <c r="D558" s="359"/>
      <c r="E558" s="359"/>
      <c r="F558" s="359"/>
      <c r="G558" s="359"/>
      <c r="H558" s="359"/>
      <c r="I558" s="359"/>
      <c r="J558" s="359"/>
      <c r="K558" s="359"/>
      <c r="L558" s="359"/>
      <c r="M558" s="359"/>
      <c r="N558" s="359"/>
      <c r="O558" s="359"/>
      <c r="P558" s="359"/>
      <c r="Q558" s="359"/>
      <c r="R558" s="359"/>
      <c r="S558" s="359"/>
      <c r="T558" s="359"/>
      <c r="U558" s="359"/>
      <c r="V558" s="359"/>
      <c r="W558" s="359"/>
      <c r="X558" s="359"/>
      <c r="Y558" s="359"/>
      <c r="Z558" s="359"/>
    </row>
    <row r="559" spans="1:26" x14ac:dyDescent="0.2">
      <c r="A559" s="354"/>
      <c r="B559" s="359"/>
      <c r="C559" s="359"/>
      <c r="D559" s="359"/>
      <c r="E559" s="359"/>
      <c r="F559" s="359"/>
      <c r="G559" s="359"/>
      <c r="H559" s="359"/>
      <c r="I559" s="359"/>
      <c r="J559" s="359"/>
      <c r="K559" s="359"/>
      <c r="L559" s="359"/>
      <c r="M559" s="359"/>
      <c r="N559" s="359"/>
      <c r="O559" s="359"/>
      <c r="P559" s="359"/>
      <c r="Q559" s="359"/>
      <c r="R559" s="359"/>
      <c r="S559" s="359"/>
      <c r="T559" s="359"/>
      <c r="U559" s="359"/>
      <c r="V559" s="359"/>
      <c r="W559" s="359"/>
      <c r="X559" s="359"/>
      <c r="Y559" s="359"/>
      <c r="Z559" s="359"/>
    </row>
    <row r="560" spans="1:26" x14ac:dyDescent="0.2">
      <c r="A560" s="354"/>
      <c r="B560" s="359"/>
      <c r="C560" s="359"/>
      <c r="D560" s="359"/>
      <c r="E560" s="359"/>
      <c r="F560" s="359"/>
      <c r="G560" s="359"/>
      <c r="H560" s="359"/>
      <c r="I560" s="359"/>
      <c r="J560" s="359"/>
      <c r="K560" s="359"/>
      <c r="L560" s="359"/>
      <c r="M560" s="359"/>
      <c r="N560" s="359"/>
      <c r="O560" s="359"/>
      <c r="P560" s="359"/>
      <c r="Q560" s="359"/>
      <c r="R560" s="359"/>
      <c r="S560" s="359"/>
      <c r="T560" s="359"/>
      <c r="U560" s="359"/>
      <c r="V560" s="359"/>
      <c r="W560" s="359"/>
      <c r="X560" s="359"/>
      <c r="Y560" s="359"/>
      <c r="Z560" s="359"/>
    </row>
    <row r="561" spans="1:26" x14ac:dyDescent="0.2">
      <c r="A561" s="354"/>
      <c r="B561" s="359"/>
      <c r="C561" s="359"/>
      <c r="D561" s="359"/>
      <c r="E561" s="359"/>
      <c r="F561" s="359"/>
      <c r="G561" s="359"/>
      <c r="H561" s="359"/>
      <c r="I561" s="359"/>
      <c r="J561" s="359"/>
      <c r="K561" s="359"/>
      <c r="L561" s="359"/>
      <c r="M561" s="359"/>
      <c r="N561" s="359"/>
      <c r="O561" s="359"/>
      <c r="P561" s="359"/>
      <c r="Q561" s="359"/>
      <c r="R561" s="359"/>
      <c r="S561" s="359"/>
      <c r="T561" s="359"/>
      <c r="U561" s="359"/>
      <c r="V561" s="359"/>
      <c r="W561" s="359"/>
      <c r="X561" s="359"/>
      <c r="Y561" s="359"/>
      <c r="Z561" s="359"/>
    </row>
    <row r="562" spans="1:26" x14ac:dyDescent="0.2">
      <c r="A562" s="354"/>
      <c r="B562" s="359"/>
      <c r="C562" s="359"/>
      <c r="D562" s="359"/>
      <c r="E562" s="359"/>
      <c r="F562" s="359"/>
      <c r="G562" s="359"/>
      <c r="H562" s="359"/>
      <c r="I562" s="359"/>
      <c r="J562" s="359"/>
      <c r="K562" s="359"/>
      <c r="L562" s="359"/>
      <c r="M562" s="359"/>
      <c r="N562" s="359"/>
      <c r="O562" s="359"/>
      <c r="P562" s="359"/>
      <c r="Q562" s="359"/>
      <c r="R562" s="359"/>
      <c r="S562" s="359"/>
      <c r="T562" s="359"/>
      <c r="U562" s="359"/>
      <c r="V562" s="359"/>
      <c r="W562" s="359"/>
      <c r="X562" s="359"/>
      <c r="Y562" s="359"/>
      <c r="Z562" s="359"/>
    </row>
    <row r="563" spans="1:26" x14ac:dyDescent="0.2">
      <c r="A563" s="354"/>
      <c r="B563" s="359"/>
      <c r="C563" s="359"/>
      <c r="D563" s="359"/>
      <c r="E563" s="359"/>
      <c r="F563" s="359"/>
      <c r="G563" s="359"/>
      <c r="H563" s="359"/>
      <c r="I563" s="359"/>
      <c r="J563" s="359"/>
      <c r="K563" s="359"/>
      <c r="L563" s="359"/>
      <c r="M563" s="359"/>
      <c r="N563" s="359"/>
      <c r="O563" s="359"/>
      <c r="P563" s="359"/>
      <c r="Q563" s="359"/>
      <c r="R563" s="359"/>
      <c r="S563" s="359"/>
      <c r="T563" s="359"/>
      <c r="U563" s="359"/>
      <c r="V563" s="359"/>
      <c r="W563" s="359"/>
      <c r="X563" s="359"/>
      <c r="Y563" s="359"/>
      <c r="Z563" s="359"/>
    </row>
    <row r="564" spans="1:26" x14ac:dyDescent="0.2">
      <c r="A564" s="354"/>
      <c r="B564" s="359"/>
      <c r="C564" s="359"/>
      <c r="D564" s="359"/>
      <c r="E564" s="359"/>
      <c r="F564" s="359"/>
      <c r="G564" s="359"/>
      <c r="H564" s="359"/>
      <c r="I564" s="359"/>
      <c r="J564" s="359"/>
      <c r="K564" s="359"/>
      <c r="L564" s="359"/>
      <c r="M564" s="359"/>
      <c r="N564" s="359"/>
      <c r="O564" s="359"/>
      <c r="P564" s="359"/>
      <c r="Q564" s="359"/>
      <c r="R564" s="359"/>
      <c r="S564" s="359"/>
      <c r="T564" s="359"/>
      <c r="U564" s="359"/>
      <c r="V564" s="359"/>
      <c r="W564" s="359"/>
      <c r="X564" s="359"/>
      <c r="Y564" s="359"/>
      <c r="Z564" s="359"/>
    </row>
    <row r="565" spans="1:26" x14ac:dyDescent="0.2">
      <c r="A565" s="354"/>
      <c r="B565" s="359"/>
      <c r="C565" s="359"/>
      <c r="D565" s="359"/>
      <c r="E565" s="359"/>
      <c r="F565" s="359"/>
      <c r="G565" s="359"/>
      <c r="H565" s="359"/>
      <c r="I565" s="359"/>
      <c r="J565" s="359"/>
      <c r="K565" s="359"/>
      <c r="L565" s="359"/>
      <c r="M565" s="359"/>
      <c r="N565" s="359"/>
      <c r="O565" s="359"/>
      <c r="P565" s="359"/>
      <c r="Q565" s="359"/>
      <c r="R565" s="359"/>
      <c r="S565" s="359"/>
      <c r="T565" s="359"/>
      <c r="U565" s="359"/>
      <c r="V565" s="359"/>
      <c r="W565" s="359"/>
      <c r="X565" s="359"/>
      <c r="Y565" s="359"/>
      <c r="Z565" s="359"/>
    </row>
    <row r="566" spans="1:26" x14ac:dyDescent="0.2">
      <c r="A566" s="354"/>
      <c r="B566" s="359"/>
      <c r="C566" s="359"/>
      <c r="D566" s="359"/>
      <c r="E566" s="359"/>
      <c r="F566" s="359"/>
      <c r="G566" s="359"/>
      <c r="H566" s="359"/>
      <c r="I566" s="359"/>
      <c r="J566" s="359"/>
      <c r="K566" s="359"/>
      <c r="L566" s="359"/>
      <c r="M566" s="359"/>
      <c r="N566" s="359"/>
      <c r="O566" s="359"/>
      <c r="P566" s="359"/>
      <c r="Q566" s="359"/>
      <c r="R566" s="359"/>
      <c r="S566" s="359"/>
      <c r="T566" s="359"/>
      <c r="U566" s="359"/>
      <c r="V566" s="359"/>
      <c r="W566" s="359"/>
      <c r="X566" s="359"/>
      <c r="Y566" s="359"/>
      <c r="Z566" s="359"/>
    </row>
    <row r="567" spans="1:26" x14ac:dyDescent="0.2">
      <c r="A567" s="354"/>
      <c r="B567" s="359"/>
      <c r="C567" s="359"/>
      <c r="D567" s="359"/>
      <c r="E567" s="359"/>
      <c r="F567" s="359"/>
      <c r="G567" s="359"/>
      <c r="H567" s="359"/>
      <c r="I567" s="359"/>
      <c r="J567" s="359"/>
      <c r="K567" s="359"/>
      <c r="L567" s="359"/>
      <c r="M567" s="359"/>
      <c r="N567" s="359"/>
      <c r="O567" s="359"/>
      <c r="P567" s="359"/>
      <c r="Q567" s="359"/>
      <c r="R567" s="359"/>
      <c r="S567" s="359"/>
      <c r="T567" s="359"/>
      <c r="U567" s="359"/>
      <c r="V567" s="359"/>
      <c r="W567" s="359"/>
      <c r="X567" s="359"/>
      <c r="Y567" s="359"/>
      <c r="Z567" s="359"/>
    </row>
    <row r="568" spans="1:26" x14ac:dyDescent="0.2">
      <c r="A568" s="354"/>
      <c r="B568" s="359"/>
      <c r="C568" s="359"/>
      <c r="D568" s="359"/>
      <c r="E568" s="359"/>
      <c r="F568" s="359"/>
      <c r="G568" s="359"/>
      <c r="H568" s="359"/>
      <c r="I568" s="359"/>
      <c r="J568" s="359"/>
      <c r="K568" s="359"/>
      <c r="L568" s="359"/>
      <c r="M568" s="359"/>
      <c r="N568" s="359"/>
      <c r="O568" s="359"/>
      <c r="P568" s="359"/>
      <c r="Q568" s="359"/>
      <c r="R568" s="359"/>
      <c r="S568" s="359"/>
      <c r="T568" s="359"/>
      <c r="U568" s="359"/>
      <c r="V568" s="359"/>
      <c r="W568" s="359"/>
      <c r="X568" s="359"/>
      <c r="Y568" s="359"/>
      <c r="Z568" s="359"/>
    </row>
    <row r="569" spans="1:26" x14ac:dyDescent="0.2">
      <c r="A569" s="354"/>
      <c r="B569" s="359"/>
      <c r="C569" s="359"/>
      <c r="D569" s="359"/>
      <c r="E569" s="359"/>
      <c r="F569" s="359"/>
      <c r="G569" s="359"/>
      <c r="H569" s="359"/>
      <c r="I569" s="359"/>
      <c r="J569" s="359"/>
      <c r="K569" s="359"/>
      <c r="L569" s="359"/>
      <c r="M569" s="359"/>
      <c r="N569" s="359"/>
      <c r="O569" s="359"/>
      <c r="P569" s="359"/>
      <c r="Q569" s="359"/>
      <c r="R569" s="359"/>
      <c r="S569" s="359"/>
      <c r="T569" s="359"/>
      <c r="U569" s="359"/>
      <c r="V569" s="359"/>
      <c r="W569" s="359"/>
      <c r="X569" s="359"/>
      <c r="Y569" s="359"/>
      <c r="Z569" s="359"/>
    </row>
    <row r="570" spans="1:26" x14ac:dyDescent="0.2">
      <c r="A570" s="354"/>
      <c r="B570" s="359"/>
      <c r="C570" s="359"/>
      <c r="D570" s="359"/>
      <c r="E570" s="359"/>
      <c r="F570" s="359"/>
      <c r="G570" s="359"/>
      <c r="H570" s="359"/>
      <c r="I570" s="359"/>
      <c r="J570" s="359"/>
      <c r="K570" s="359"/>
      <c r="L570" s="359"/>
      <c r="M570" s="359"/>
      <c r="N570" s="359"/>
      <c r="O570" s="359"/>
      <c r="P570" s="359"/>
      <c r="Q570" s="359"/>
      <c r="R570" s="359"/>
      <c r="S570" s="359"/>
      <c r="T570" s="359"/>
      <c r="U570" s="359"/>
      <c r="V570" s="359"/>
      <c r="W570" s="359"/>
      <c r="X570" s="359"/>
      <c r="Y570" s="359"/>
      <c r="Z570" s="359"/>
    </row>
    <row r="571" spans="1:26" x14ac:dyDescent="0.2">
      <c r="A571" s="354"/>
      <c r="B571" s="359"/>
      <c r="C571" s="359"/>
      <c r="D571" s="359"/>
      <c r="E571" s="359"/>
      <c r="F571" s="359"/>
      <c r="G571" s="359"/>
      <c r="H571" s="359"/>
      <c r="I571" s="359"/>
      <c r="J571" s="359"/>
      <c r="K571" s="359"/>
      <c r="L571" s="359"/>
      <c r="M571" s="359"/>
      <c r="N571" s="359"/>
      <c r="O571" s="359"/>
      <c r="P571" s="359"/>
      <c r="Q571" s="359"/>
      <c r="R571" s="359"/>
      <c r="S571" s="359"/>
      <c r="T571" s="359"/>
      <c r="U571" s="359"/>
      <c r="V571" s="359"/>
      <c r="W571" s="359"/>
      <c r="X571" s="359"/>
      <c r="Y571" s="359"/>
      <c r="Z571" s="359"/>
    </row>
    <row r="572" spans="1:26" x14ac:dyDescent="0.2">
      <c r="A572" s="354"/>
      <c r="B572" s="359"/>
      <c r="C572" s="359"/>
      <c r="D572" s="359"/>
      <c r="E572" s="359"/>
      <c r="F572" s="359"/>
      <c r="G572" s="359"/>
      <c r="H572" s="359"/>
      <c r="I572" s="359"/>
      <c r="J572" s="359"/>
      <c r="K572" s="359"/>
      <c r="L572" s="359"/>
      <c r="M572" s="359"/>
      <c r="N572" s="359"/>
      <c r="O572" s="359"/>
      <c r="P572" s="359"/>
      <c r="Q572" s="359"/>
      <c r="R572" s="359"/>
      <c r="S572" s="359"/>
      <c r="T572" s="359"/>
      <c r="U572" s="359"/>
      <c r="V572" s="359"/>
      <c r="W572" s="359"/>
      <c r="X572" s="359"/>
      <c r="Y572" s="359"/>
      <c r="Z572" s="359"/>
    </row>
    <row r="573" spans="1:26" x14ac:dyDescent="0.2">
      <c r="A573" s="354"/>
      <c r="B573" s="359"/>
      <c r="C573" s="359"/>
      <c r="D573" s="359"/>
      <c r="E573" s="359"/>
      <c r="F573" s="359"/>
      <c r="G573" s="359"/>
      <c r="H573" s="359"/>
      <c r="I573" s="359"/>
      <c r="J573" s="359"/>
      <c r="K573" s="359"/>
      <c r="L573" s="359"/>
      <c r="M573" s="359"/>
      <c r="N573" s="359"/>
      <c r="O573" s="359"/>
      <c r="P573" s="359"/>
      <c r="Q573" s="359"/>
      <c r="R573" s="359"/>
      <c r="S573" s="359"/>
      <c r="T573" s="359"/>
      <c r="U573" s="359"/>
      <c r="V573" s="359"/>
      <c r="W573" s="359"/>
      <c r="X573" s="359"/>
      <c r="Y573" s="359"/>
      <c r="Z573" s="359"/>
    </row>
    <row r="574" spans="1:26" x14ac:dyDescent="0.2">
      <c r="A574" s="354"/>
      <c r="B574" s="359"/>
      <c r="C574" s="359"/>
      <c r="D574" s="359"/>
      <c r="E574" s="359"/>
      <c r="F574" s="359"/>
      <c r="G574" s="359"/>
      <c r="H574" s="359"/>
      <c r="I574" s="359"/>
      <c r="J574" s="359"/>
      <c r="K574" s="359"/>
      <c r="L574" s="359"/>
      <c r="M574" s="359"/>
      <c r="N574" s="359"/>
      <c r="O574" s="359"/>
      <c r="P574" s="359"/>
      <c r="Q574" s="359"/>
      <c r="R574" s="359"/>
      <c r="S574" s="359"/>
      <c r="T574" s="359"/>
      <c r="U574" s="359"/>
      <c r="V574" s="359"/>
      <c r="W574" s="359"/>
      <c r="X574" s="359"/>
      <c r="Y574" s="359"/>
      <c r="Z574" s="359"/>
    </row>
    <row r="575" spans="1:26" x14ac:dyDescent="0.2">
      <c r="A575" s="354"/>
      <c r="B575" s="359"/>
      <c r="C575" s="359"/>
      <c r="D575" s="359"/>
      <c r="E575" s="359"/>
      <c r="F575" s="359"/>
      <c r="G575" s="359"/>
      <c r="H575" s="359"/>
      <c r="I575" s="359"/>
      <c r="J575" s="359"/>
      <c r="K575" s="359"/>
      <c r="L575" s="359"/>
      <c r="M575" s="359"/>
      <c r="N575" s="359"/>
      <c r="O575" s="359"/>
      <c r="P575" s="359"/>
      <c r="Q575" s="359"/>
      <c r="R575" s="359"/>
      <c r="S575" s="359"/>
      <c r="T575" s="359"/>
      <c r="U575" s="359"/>
      <c r="V575" s="359"/>
      <c r="W575" s="359"/>
      <c r="X575" s="359"/>
      <c r="Y575" s="359"/>
      <c r="Z575" s="359"/>
    </row>
    <row r="576" spans="1:26" x14ac:dyDescent="0.2">
      <c r="A576" s="354"/>
      <c r="B576" s="359"/>
      <c r="C576" s="359"/>
      <c r="D576" s="359"/>
      <c r="E576" s="359"/>
      <c r="F576" s="359"/>
      <c r="G576" s="359"/>
      <c r="H576" s="359"/>
      <c r="I576" s="359"/>
      <c r="J576" s="359"/>
      <c r="K576" s="359"/>
      <c r="L576" s="359"/>
      <c r="M576" s="359"/>
      <c r="N576" s="359"/>
      <c r="O576" s="359"/>
      <c r="P576" s="359"/>
      <c r="Q576" s="359"/>
      <c r="R576" s="359"/>
      <c r="S576" s="359"/>
      <c r="T576" s="359"/>
      <c r="U576" s="359"/>
      <c r="V576" s="359"/>
      <c r="W576" s="359"/>
      <c r="X576" s="359"/>
      <c r="Y576" s="359"/>
      <c r="Z576" s="359"/>
    </row>
    <row r="577" spans="1:26" x14ac:dyDescent="0.2">
      <c r="A577" s="354"/>
      <c r="B577" s="359"/>
      <c r="C577" s="359"/>
      <c r="D577" s="359"/>
      <c r="E577" s="359"/>
      <c r="F577" s="359"/>
      <c r="G577" s="359"/>
      <c r="H577" s="359"/>
      <c r="I577" s="359"/>
      <c r="J577" s="359"/>
      <c r="K577" s="359"/>
      <c r="L577" s="359"/>
      <c r="M577" s="359"/>
      <c r="N577" s="359"/>
      <c r="O577" s="359"/>
      <c r="P577" s="359"/>
      <c r="Q577" s="359"/>
      <c r="R577" s="359"/>
      <c r="S577" s="359"/>
      <c r="T577" s="359"/>
      <c r="U577" s="359"/>
      <c r="V577" s="359"/>
      <c r="W577" s="359"/>
      <c r="X577" s="359"/>
      <c r="Y577" s="359"/>
      <c r="Z577" s="359"/>
    </row>
    <row r="578" spans="1:26" x14ac:dyDescent="0.2">
      <c r="A578" s="354"/>
      <c r="B578" s="359"/>
      <c r="C578" s="359"/>
      <c r="D578" s="359"/>
      <c r="E578" s="359"/>
      <c r="F578" s="359"/>
      <c r="G578" s="359"/>
      <c r="H578" s="359"/>
      <c r="I578" s="359"/>
      <c r="J578" s="359"/>
      <c r="K578" s="359"/>
      <c r="L578" s="359"/>
      <c r="M578" s="359"/>
      <c r="N578" s="359"/>
      <c r="O578" s="359"/>
      <c r="P578" s="359"/>
      <c r="Q578" s="359"/>
      <c r="R578" s="359"/>
      <c r="S578" s="359"/>
      <c r="T578" s="359"/>
      <c r="U578" s="359"/>
      <c r="V578" s="359"/>
      <c r="W578" s="359"/>
      <c r="X578" s="359"/>
      <c r="Y578" s="359"/>
      <c r="Z578" s="359"/>
    </row>
    <row r="579" spans="1:26" x14ac:dyDescent="0.2">
      <c r="A579" s="354"/>
      <c r="B579" s="359"/>
      <c r="C579" s="359"/>
      <c r="D579" s="359"/>
      <c r="E579" s="359"/>
      <c r="F579" s="359"/>
      <c r="G579" s="359"/>
      <c r="H579" s="359"/>
      <c r="I579" s="359"/>
      <c r="J579" s="359"/>
      <c r="K579" s="359"/>
      <c r="L579" s="359"/>
      <c r="M579" s="359"/>
      <c r="N579" s="359"/>
      <c r="O579" s="359"/>
      <c r="P579" s="359"/>
      <c r="Q579" s="359"/>
      <c r="R579" s="359"/>
      <c r="S579" s="359"/>
      <c r="T579" s="359"/>
      <c r="U579" s="359"/>
      <c r="V579" s="359"/>
      <c r="W579" s="359"/>
      <c r="X579" s="359"/>
      <c r="Y579" s="359"/>
      <c r="Z579" s="359"/>
    </row>
    <row r="580" spans="1:26" x14ac:dyDescent="0.2">
      <c r="A580" s="354"/>
      <c r="B580" s="359"/>
      <c r="C580" s="359"/>
      <c r="D580" s="359"/>
      <c r="E580" s="359"/>
      <c r="F580" s="359"/>
      <c r="G580" s="359"/>
      <c r="H580" s="359"/>
      <c r="I580" s="359"/>
      <c r="J580" s="359"/>
      <c r="K580" s="359"/>
      <c r="L580" s="359"/>
      <c r="M580" s="359"/>
      <c r="N580" s="359"/>
      <c r="O580" s="359"/>
      <c r="P580" s="359"/>
      <c r="Q580" s="359"/>
      <c r="R580" s="359"/>
      <c r="S580" s="359"/>
      <c r="T580" s="359"/>
      <c r="U580" s="359"/>
      <c r="V580" s="359"/>
      <c r="W580" s="359"/>
      <c r="X580" s="359"/>
      <c r="Y580" s="359"/>
      <c r="Z580" s="359"/>
    </row>
    <row r="581" spans="1:26" x14ac:dyDescent="0.2">
      <c r="A581" s="354"/>
      <c r="B581" s="359"/>
      <c r="C581" s="359"/>
      <c r="D581" s="359"/>
      <c r="E581" s="359"/>
      <c r="F581" s="359"/>
      <c r="G581" s="359"/>
      <c r="H581" s="359"/>
      <c r="I581" s="359"/>
      <c r="J581" s="359"/>
      <c r="K581" s="359"/>
      <c r="L581" s="359"/>
      <c r="M581" s="359"/>
      <c r="N581" s="359"/>
      <c r="O581" s="359"/>
      <c r="P581" s="359"/>
      <c r="Q581" s="359"/>
      <c r="R581" s="359"/>
      <c r="S581" s="359"/>
      <c r="T581" s="359"/>
      <c r="U581" s="359"/>
      <c r="V581" s="359"/>
      <c r="W581" s="359"/>
      <c r="X581" s="359"/>
      <c r="Y581" s="359"/>
      <c r="Z581" s="359"/>
    </row>
    <row r="582" spans="1:26" x14ac:dyDescent="0.2">
      <c r="A582" s="354"/>
      <c r="B582" s="359"/>
      <c r="C582" s="359"/>
      <c r="D582" s="359"/>
      <c r="E582" s="359"/>
      <c r="F582" s="359"/>
      <c r="G582" s="359"/>
      <c r="H582" s="359"/>
      <c r="I582" s="359"/>
      <c r="J582" s="359"/>
      <c r="K582" s="359"/>
      <c r="L582" s="359"/>
      <c r="M582" s="359"/>
      <c r="N582" s="359"/>
      <c r="O582" s="359"/>
      <c r="P582" s="359"/>
      <c r="Q582" s="359"/>
      <c r="R582" s="359"/>
      <c r="S582" s="359"/>
      <c r="T582" s="359"/>
      <c r="U582" s="359"/>
      <c r="V582" s="359"/>
      <c r="W582" s="359"/>
      <c r="X582" s="359"/>
      <c r="Y582" s="359"/>
      <c r="Z582" s="359"/>
    </row>
    <row r="583" spans="1:26" x14ac:dyDescent="0.2">
      <c r="A583" s="354"/>
      <c r="B583" s="359"/>
      <c r="C583" s="359"/>
      <c r="D583" s="359"/>
      <c r="E583" s="359"/>
      <c r="F583" s="359"/>
      <c r="G583" s="359"/>
      <c r="H583" s="359"/>
      <c r="I583" s="359"/>
      <c r="J583" s="359"/>
      <c r="K583" s="359"/>
      <c r="L583" s="359"/>
      <c r="M583" s="359"/>
      <c r="N583" s="359"/>
      <c r="O583" s="359"/>
      <c r="P583" s="359"/>
      <c r="Q583" s="359"/>
      <c r="R583" s="359"/>
      <c r="S583" s="359"/>
      <c r="T583" s="359"/>
      <c r="U583" s="359"/>
      <c r="V583" s="359"/>
      <c r="W583" s="359"/>
      <c r="X583" s="359"/>
      <c r="Y583" s="359"/>
      <c r="Z583" s="359"/>
    </row>
  </sheetData>
  <dataConsolidate link="1"/>
  <mergeCells count="76">
    <mergeCell ref="L13:L14"/>
    <mergeCell ref="L15:L16"/>
    <mergeCell ref="L17:L18"/>
    <mergeCell ref="L19:L20"/>
    <mergeCell ref="L21:L22"/>
    <mergeCell ref="K13:K14"/>
    <mergeCell ref="K15:K16"/>
    <mergeCell ref="K17:K18"/>
    <mergeCell ref="K19:K20"/>
    <mergeCell ref="K21:K22"/>
    <mergeCell ref="H15:H16"/>
    <mergeCell ref="H17:H18"/>
    <mergeCell ref="H19:H20"/>
    <mergeCell ref="H21:H22"/>
    <mergeCell ref="I9:J10"/>
    <mergeCell ref="I11:J12"/>
    <mergeCell ref="I13:J14"/>
    <mergeCell ref="I15:J16"/>
    <mergeCell ref="I17:J18"/>
    <mergeCell ref="I19:J20"/>
    <mergeCell ref="I21:J22"/>
    <mergeCell ref="H13:H14"/>
    <mergeCell ref="E15:E16"/>
    <mergeCell ref="E17:E18"/>
    <mergeCell ref="E19:E20"/>
    <mergeCell ref="E21:E22"/>
    <mergeCell ref="F9:F10"/>
    <mergeCell ref="F11:F12"/>
    <mergeCell ref="F13:F14"/>
    <mergeCell ref="F15:F16"/>
    <mergeCell ref="F17:F18"/>
    <mergeCell ref="F19:F20"/>
    <mergeCell ref="F21:F22"/>
    <mergeCell ref="E11:E12"/>
    <mergeCell ref="E13:E14"/>
    <mergeCell ref="B19:B20"/>
    <mergeCell ref="B21:B22"/>
    <mergeCell ref="D9:D10"/>
    <mergeCell ref="D11:D12"/>
    <mergeCell ref="D13:D14"/>
    <mergeCell ref="D15:D16"/>
    <mergeCell ref="D17:D18"/>
    <mergeCell ref="D19:D20"/>
    <mergeCell ref="D21:D22"/>
    <mergeCell ref="B13:B14"/>
    <mergeCell ref="B9:B10"/>
    <mergeCell ref="B11:B12"/>
    <mergeCell ref="B15:B16"/>
    <mergeCell ref="B17:B18"/>
    <mergeCell ref="A1:M2"/>
    <mergeCell ref="I5:J5"/>
    <mergeCell ref="K7:K8"/>
    <mergeCell ref="L7:L8"/>
    <mergeCell ref="K9:K10"/>
    <mergeCell ref="H7:H8"/>
    <mergeCell ref="I7:J8"/>
    <mergeCell ref="H9:H10"/>
    <mergeCell ref="D7:D8"/>
    <mergeCell ref="B7:B8"/>
    <mergeCell ref="F7:F8"/>
    <mergeCell ref="E7:E8"/>
    <mergeCell ref="E9:E10"/>
    <mergeCell ref="K11:K12"/>
    <mergeCell ref="L9:L10"/>
    <mergeCell ref="L11:L12"/>
    <mergeCell ref="D5:F5"/>
    <mergeCell ref="B6:L6"/>
    <mergeCell ref="H11:H12"/>
    <mergeCell ref="I30:J30"/>
    <mergeCell ref="I23:J23"/>
    <mergeCell ref="I24:J24"/>
    <mergeCell ref="I25:J25"/>
    <mergeCell ref="I26:J26"/>
    <mergeCell ref="I27:J27"/>
    <mergeCell ref="I28:J28"/>
    <mergeCell ref="I29:J29"/>
  </mergeCells>
  <conditionalFormatting sqref="A60:A61 A5:A6 A9 A17 A24:A26 A28:A30 A32:A34 A36:A38 A40:A42 A44:A46 A48:A50 A52:A54 A56:A58 A11 A13 A19 A21">
    <cfRule type="expression" dxfId="152" priority="32" stopIfTrue="1">
      <formula>IF(AND($C$5=3,$C$6=3,#REF!=3,$C$7=3),1,0)</formula>
    </cfRule>
  </conditionalFormatting>
  <conditionalFormatting sqref="B6 B31:L31 B35:L36 B40:L41 B45:L46 B50:L51 B55:L56 B60:L61 I30 I7 K7:L7 I17 I25:I26 K25:L26 K30:L30 B5:D5 G5:L5 L9 L17 L19">
    <cfRule type="expression" dxfId="151" priority="33" stopIfTrue="1">
      <formula>IF(AND($C$5=3,$C$6=3,#REF!=3,$C$7=3),1,0)</formula>
    </cfRule>
  </conditionalFormatting>
  <conditionalFormatting sqref="I11 L11 L13 I13">
    <cfRule type="expression" dxfId="150" priority="31" stopIfTrue="1">
      <formula>IF(AND($C$5=3,$C$6=3,#REF!=3,$C$7=3),1,0)</formula>
    </cfRule>
  </conditionalFormatting>
  <conditionalFormatting sqref="I15 L15">
    <cfRule type="expression" dxfId="149" priority="30" stopIfTrue="1">
      <formula>IF(AND($C$5=3,$C$6=3,#REF!=3,$C$7=3),1,0)</formula>
    </cfRule>
  </conditionalFormatting>
  <conditionalFormatting sqref="I23 L21 K23:L23">
    <cfRule type="expression" dxfId="148" priority="29" stopIfTrue="1">
      <formula>IF(AND($C$5=3,$C$6=3,#REF!=3,$C$7=3),1,0)</formula>
    </cfRule>
  </conditionalFormatting>
  <conditionalFormatting sqref="I24 K24:L24">
    <cfRule type="expression" dxfId="147" priority="28" stopIfTrue="1">
      <formula>IF(AND($C$5=3,$C$6=3,#REF!=3,$C$7=3),1,0)</formula>
    </cfRule>
  </conditionalFormatting>
  <conditionalFormatting sqref="I27:I28 K27:L28">
    <cfRule type="expression" dxfId="146" priority="27" stopIfTrue="1">
      <formula>IF(AND($C$5=3,$C$6=3,#REF!=3,$C$7=3),1,0)</formula>
    </cfRule>
  </conditionalFormatting>
  <conditionalFormatting sqref="I29 K29:L29">
    <cfRule type="expression" dxfId="145" priority="26" stopIfTrue="1">
      <formula>IF(AND($C$5=3,$C$6=3,#REF!=3,$C$7=3),1,0)</formula>
    </cfRule>
  </conditionalFormatting>
  <conditionalFormatting sqref="B32:L33">
    <cfRule type="expression" dxfId="144" priority="25" stopIfTrue="1">
      <formula>IF(AND($C$5=3,$C$6=3,#REF!=3,$C$7=3),1,0)</formula>
    </cfRule>
  </conditionalFormatting>
  <conditionalFormatting sqref="B34:L34">
    <cfRule type="expression" dxfId="143" priority="24" stopIfTrue="1">
      <formula>IF(AND($C$5=3,$C$6=3,#REF!=3,$C$7=3),1,0)</formula>
    </cfRule>
  </conditionalFormatting>
  <conditionalFormatting sqref="B37:L38">
    <cfRule type="expression" dxfId="142" priority="23" stopIfTrue="1">
      <formula>IF(AND($C$5=3,$C$6=3,#REF!=3,$C$7=3),1,0)</formula>
    </cfRule>
  </conditionalFormatting>
  <conditionalFormatting sqref="B39:L39">
    <cfRule type="expression" dxfId="141" priority="22" stopIfTrue="1">
      <formula>IF(AND($C$5=3,$C$6=3,#REF!=3,$C$7=3),1,0)</formula>
    </cfRule>
  </conditionalFormatting>
  <conditionalFormatting sqref="B42:L43">
    <cfRule type="expression" dxfId="140" priority="21" stopIfTrue="1">
      <formula>IF(AND($C$5=3,$C$6=3,#REF!=3,$C$7=3),1,0)</formula>
    </cfRule>
  </conditionalFormatting>
  <conditionalFormatting sqref="B44:L44">
    <cfRule type="expression" dxfId="139" priority="20" stopIfTrue="1">
      <formula>IF(AND($C$5=3,$C$6=3,#REF!=3,$C$7=3),1,0)</formula>
    </cfRule>
  </conditionalFormatting>
  <conditionalFormatting sqref="B47:L48">
    <cfRule type="expression" dxfId="138" priority="19" stopIfTrue="1">
      <formula>IF(AND($C$5=3,$C$6=3,#REF!=3,$C$7=3),1,0)</formula>
    </cfRule>
  </conditionalFormatting>
  <conditionalFormatting sqref="B49:L49">
    <cfRule type="expression" dxfId="137" priority="18" stopIfTrue="1">
      <formula>IF(AND($C$5=3,$C$6=3,#REF!=3,$C$7=3),1,0)</formula>
    </cfRule>
  </conditionalFormatting>
  <conditionalFormatting sqref="B52:L53">
    <cfRule type="expression" dxfId="136" priority="17" stopIfTrue="1">
      <formula>IF(AND($C$5=3,$C$6=3,#REF!=3,$C$7=3),1,0)</formula>
    </cfRule>
  </conditionalFormatting>
  <conditionalFormatting sqref="B54:L54">
    <cfRule type="expression" dxfId="135" priority="16" stopIfTrue="1">
      <formula>IF(AND($C$5=3,$C$6=3,#REF!=3,$C$7=3),1,0)</formula>
    </cfRule>
  </conditionalFormatting>
  <conditionalFormatting sqref="B57:L58">
    <cfRule type="expression" dxfId="134" priority="15" stopIfTrue="1">
      <formula>IF(AND($C$5=3,$C$6=3,#REF!=3,$C$7=3),1,0)</formula>
    </cfRule>
  </conditionalFormatting>
  <conditionalFormatting sqref="B59:L59">
    <cfRule type="expression" dxfId="133" priority="14" stopIfTrue="1">
      <formula>IF(AND($C$5=3,$C$6=3,#REF!=3,$C$7=3),1,0)</formula>
    </cfRule>
  </conditionalFormatting>
  <conditionalFormatting sqref="I21">
    <cfRule type="expression" dxfId="132" priority="13" stopIfTrue="1">
      <formula>IF(AND($C$5=3,$C$6=3,#REF!=3,$C$7=3),1,0)</formula>
    </cfRule>
  </conditionalFormatting>
  <conditionalFormatting sqref="K9 K11 K13 K15 K17 K19 K21">
    <cfRule type="expression" dxfId="131" priority="5" stopIfTrue="1">
      <formula>IF(AND($C$5=3,$C$6=3,#REF!=3,$C$7=3),1,0)</formula>
    </cfRule>
  </conditionalFormatting>
  <conditionalFormatting sqref="I9">
    <cfRule type="expression" dxfId="130" priority="4" stopIfTrue="1">
      <formula>IF(AND($C$5=3,$C$6=3,#REF!=3,$C$7=3),1,0)</formula>
    </cfRule>
  </conditionalFormatting>
  <conditionalFormatting sqref="I19">
    <cfRule type="expression" dxfId="129" priority="1" stopIfTrue="1">
      <formula>IF(AND($C$5=3,$C$6=3,#REF!=3,$C$7=3),1,0)</formula>
    </cfRule>
  </conditionalFormatting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83"/>
  <sheetViews>
    <sheetView showGridLines="0" showOutlineSymbols="0" workbookViewId="0">
      <selection activeCell="F26" sqref="F26"/>
    </sheetView>
  </sheetViews>
  <sheetFormatPr baseColWidth="10" defaultRowHeight="12.75" x14ac:dyDescent="0.2"/>
  <cols>
    <col min="1" max="1" width="26.28515625" style="116" customWidth="1"/>
    <col min="2" max="2" width="8.7109375" style="116" bestFit="1" customWidth="1"/>
    <col min="3" max="3" width="33.7109375" style="116" customWidth="1"/>
    <col min="4" max="4" width="8.42578125" style="116" customWidth="1"/>
    <col min="5" max="5" width="4.5703125" style="116" bestFit="1" customWidth="1"/>
    <col min="6" max="6" width="8.5703125" style="116" customWidth="1"/>
    <col min="7" max="7" width="34.28515625" style="116" customWidth="1"/>
    <col min="8" max="8" width="26.42578125" style="116" customWidth="1"/>
    <col min="9" max="9" width="12.7109375" style="116" customWidth="1"/>
    <col min="10" max="10" width="8.7109375" style="116" customWidth="1"/>
    <col min="11" max="11" width="24.42578125" style="116" customWidth="1"/>
    <col min="12" max="12" width="15.7109375" style="116" customWidth="1"/>
    <col min="13" max="13" width="5.7109375" style="116" customWidth="1"/>
    <col min="14" max="15" width="26.28515625" style="116" customWidth="1"/>
    <col min="16" max="16" width="5.7109375" style="116" customWidth="1"/>
    <col min="17" max="17" width="7.7109375" style="116" customWidth="1"/>
    <col min="18" max="16384" width="11.42578125" style="116"/>
  </cols>
  <sheetData>
    <row r="1" spans="1:40" s="174" customFormat="1" ht="69.75" customHeight="1" x14ac:dyDescent="0.2">
      <c r="A1" s="606" t="s">
        <v>349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419"/>
      <c r="O1" s="419"/>
      <c r="P1" s="419"/>
      <c r="Q1" s="419"/>
      <c r="R1" s="375"/>
      <c r="S1" s="375"/>
      <c r="T1" s="375"/>
      <c r="U1" s="375"/>
      <c r="V1" s="357"/>
      <c r="W1" s="357"/>
      <c r="X1" s="376"/>
      <c r="Y1" s="376"/>
      <c r="Z1" s="376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</row>
    <row r="2" spans="1:40" s="174" customFormat="1" ht="69.75" customHeight="1" x14ac:dyDescent="0.2">
      <c r="A2" s="606"/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419"/>
      <c r="O2" s="419"/>
      <c r="P2" s="419"/>
      <c r="Q2" s="419"/>
      <c r="R2" s="375"/>
      <c r="S2" s="375"/>
      <c r="T2" s="375"/>
      <c r="U2" s="375"/>
      <c r="V2" s="357"/>
      <c r="W2" s="357"/>
      <c r="X2" s="376"/>
      <c r="Y2" s="376"/>
      <c r="Z2" s="376"/>
      <c r="AA2" s="358"/>
      <c r="AB2" s="358"/>
      <c r="AC2" s="358"/>
      <c r="AD2" s="358"/>
      <c r="AE2" s="358"/>
      <c r="AF2" s="358"/>
      <c r="AG2" s="358"/>
      <c r="AH2" s="358"/>
      <c r="AI2" s="358"/>
      <c r="AJ2" s="358"/>
      <c r="AK2" s="358"/>
      <c r="AL2" s="358"/>
      <c r="AM2" s="358"/>
      <c r="AN2" s="358"/>
    </row>
    <row r="3" spans="1:40" ht="21" customHeight="1" x14ac:dyDescent="0.2">
      <c r="A3" s="354"/>
      <c r="B3" s="359"/>
      <c r="C3" s="359"/>
      <c r="D3" s="359"/>
      <c r="E3" s="359"/>
      <c r="F3" s="359"/>
      <c r="G3" s="360"/>
      <c r="H3" s="359"/>
      <c r="I3" s="359"/>
      <c r="J3" s="359"/>
      <c r="K3" s="359"/>
      <c r="L3" s="359"/>
      <c r="M3" s="359"/>
      <c r="N3" s="360"/>
      <c r="O3" s="360"/>
      <c r="P3" s="360"/>
      <c r="Q3" s="360"/>
      <c r="R3" s="360"/>
      <c r="S3" s="359"/>
      <c r="T3" s="359"/>
      <c r="U3" s="359"/>
      <c r="V3" s="359"/>
      <c r="W3" s="359"/>
      <c r="X3" s="359"/>
      <c r="Y3" s="359"/>
      <c r="Z3" s="359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</row>
    <row r="4" spans="1:40" ht="14.25" thickBot="1" x14ac:dyDescent="0.3">
      <c r="A4" s="354"/>
      <c r="B4" s="359"/>
      <c r="C4" s="359"/>
      <c r="D4" s="359"/>
      <c r="E4" s="359"/>
      <c r="F4" s="359"/>
      <c r="G4" s="360"/>
      <c r="H4" s="359"/>
      <c r="I4" s="359"/>
      <c r="J4" s="359"/>
      <c r="K4" s="359"/>
      <c r="L4" s="359"/>
      <c r="M4" s="359"/>
      <c r="N4" s="377"/>
      <c r="O4" s="378"/>
      <c r="P4" s="360"/>
      <c r="Q4" s="416"/>
      <c r="R4" s="360"/>
      <c r="S4" s="359"/>
      <c r="T4" s="359"/>
      <c r="U4" s="359"/>
      <c r="V4" s="359"/>
      <c r="W4" s="359"/>
      <c r="X4" s="359"/>
      <c r="Y4" s="359"/>
      <c r="Z4" s="359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</row>
    <row r="5" spans="1:40" ht="17.850000000000001" customHeight="1" x14ac:dyDescent="0.25">
      <c r="A5" s="390"/>
      <c r="B5" s="445" t="s">
        <v>281</v>
      </c>
      <c r="C5" s="446" t="s">
        <v>279</v>
      </c>
      <c r="D5" s="615"/>
      <c r="E5" s="616"/>
      <c r="F5" s="617"/>
      <c r="G5" s="446" t="s">
        <v>280</v>
      </c>
      <c r="H5" s="446" t="s">
        <v>117</v>
      </c>
      <c r="I5" s="622" t="s">
        <v>118</v>
      </c>
      <c r="J5" s="622"/>
      <c r="K5" s="446" t="s">
        <v>303</v>
      </c>
      <c r="L5" s="447" t="s">
        <v>119</v>
      </c>
      <c r="M5" s="360"/>
      <c r="N5" s="379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0"/>
      <c r="AM5" s="380"/>
      <c r="AN5" s="380"/>
    </row>
    <row r="6" spans="1:40" ht="3" customHeight="1" x14ac:dyDescent="0.2">
      <c r="A6" s="397"/>
      <c r="B6" s="618"/>
      <c r="C6" s="619"/>
      <c r="D6" s="619"/>
      <c r="E6" s="619"/>
      <c r="F6" s="619"/>
      <c r="G6" s="619"/>
      <c r="H6" s="619"/>
      <c r="I6" s="619"/>
      <c r="J6" s="619"/>
      <c r="K6" s="619"/>
      <c r="L6" s="620"/>
      <c r="M6" s="360"/>
      <c r="N6" s="360"/>
      <c r="O6" s="360"/>
      <c r="P6" s="360"/>
      <c r="Q6" s="360"/>
      <c r="R6" s="360"/>
      <c r="S6" s="359"/>
      <c r="T6" s="359"/>
      <c r="U6" s="359"/>
      <c r="V6" s="359"/>
      <c r="W6" s="359"/>
      <c r="X6" s="359"/>
      <c r="Y6" s="359"/>
      <c r="Z6" s="359"/>
      <c r="AA6" s="356"/>
      <c r="AB6" s="380"/>
      <c r="AC6" s="356"/>
      <c r="AD6" s="356"/>
      <c r="AE6" s="356"/>
      <c r="AF6" s="356"/>
      <c r="AG6" s="356"/>
      <c r="AH6" s="356"/>
      <c r="AI6" s="356"/>
      <c r="AJ6" s="356"/>
      <c r="AK6" s="356"/>
      <c r="AL6" s="356"/>
      <c r="AM6" s="356"/>
      <c r="AN6" s="356"/>
    </row>
    <row r="7" spans="1:40" s="494" customFormat="1" ht="35.25" customHeight="1" x14ac:dyDescent="0.35">
      <c r="A7" s="489"/>
      <c r="B7" s="629" t="s">
        <v>304</v>
      </c>
      <c r="C7" s="490" t="s">
        <v>139</v>
      </c>
      <c r="D7" s="660">
        <v>1</v>
      </c>
      <c r="E7" s="631" t="s">
        <v>275</v>
      </c>
      <c r="F7" s="660">
        <v>2</v>
      </c>
      <c r="G7" s="496" t="s">
        <v>347</v>
      </c>
      <c r="H7" s="662">
        <v>41972</v>
      </c>
      <c r="I7" s="664">
        <v>0.41666666666666669</v>
      </c>
      <c r="J7" s="665"/>
      <c r="K7" s="668" t="s">
        <v>348</v>
      </c>
      <c r="L7" s="623"/>
      <c r="M7" s="491"/>
      <c r="N7" s="491"/>
      <c r="O7" s="491"/>
      <c r="P7" s="491"/>
      <c r="Q7" s="491"/>
      <c r="R7" s="491"/>
      <c r="S7" s="492"/>
      <c r="T7" s="492"/>
      <c r="U7" s="492"/>
      <c r="V7" s="492"/>
      <c r="W7" s="492"/>
      <c r="X7" s="492"/>
      <c r="Y7" s="492"/>
      <c r="Z7" s="492"/>
      <c r="AA7" s="493"/>
      <c r="AB7" s="493"/>
      <c r="AC7" s="493"/>
      <c r="AD7" s="493"/>
      <c r="AE7" s="493"/>
      <c r="AF7" s="493"/>
      <c r="AG7" s="493"/>
      <c r="AH7" s="493"/>
      <c r="AI7" s="493"/>
      <c r="AJ7" s="493"/>
      <c r="AK7" s="493"/>
      <c r="AL7" s="493"/>
      <c r="AM7" s="493"/>
      <c r="AN7" s="493"/>
    </row>
    <row r="8" spans="1:40" s="487" customFormat="1" ht="18.75" customHeight="1" x14ac:dyDescent="0.2">
      <c r="A8" s="482"/>
      <c r="B8" s="630"/>
      <c r="C8" s="483" t="s">
        <v>339</v>
      </c>
      <c r="D8" s="661"/>
      <c r="E8" s="632"/>
      <c r="F8" s="661"/>
      <c r="G8" s="497" t="s">
        <v>343</v>
      </c>
      <c r="H8" s="663"/>
      <c r="I8" s="666"/>
      <c r="J8" s="667"/>
      <c r="K8" s="669"/>
      <c r="L8" s="624"/>
      <c r="M8" s="484"/>
      <c r="N8" s="484"/>
      <c r="O8" s="484"/>
      <c r="P8" s="484"/>
      <c r="Q8" s="484"/>
      <c r="R8" s="484"/>
      <c r="S8" s="485"/>
      <c r="T8" s="485"/>
      <c r="U8" s="485"/>
      <c r="V8" s="485"/>
      <c r="W8" s="485"/>
      <c r="X8" s="485"/>
      <c r="Y8" s="485"/>
      <c r="Z8" s="485"/>
      <c r="AA8" s="486"/>
      <c r="AB8" s="486"/>
      <c r="AC8" s="486"/>
      <c r="AD8" s="486"/>
      <c r="AE8" s="486"/>
      <c r="AF8" s="486"/>
      <c r="AG8" s="486"/>
      <c r="AH8" s="486"/>
      <c r="AI8" s="486"/>
      <c r="AJ8" s="486"/>
      <c r="AK8" s="486"/>
      <c r="AL8" s="486"/>
      <c r="AM8" s="486"/>
      <c r="AN8" s="486"/>
    </row>
    <row r="9" spans="1:40" s="494" customFormat="1" ht="35.25" customHeight="1" x14ac:dyDescent="0.35">
      <c r="A9" s="489"/>
      <c r="B9" s="629" t="s">
        <v>305</v>
      </c>
      <c r="C9" s="496" t="s">
        <v>323</v>
      </c>
      <c r="D9" s="660">
        <v>1</v>
      </c>
      <c r="E9" s="631" t="s">
        <v>275</v>
      </c>
      <c r="F9" s="660">
        <v>0</v>
      </c>
      <c r="G9" s="490" t="s">
        <v>125</v>
      </c>
      <c r="H9" s="662">
        <v>41972</v>
      </c>
      <c r="I9" s="664">
        <v>0.33333333333333331</v>
      </c>
      <c r="J9" s="665"/>
      <c r="K9" s="668" t="s">
        <v>348</v>
      </c>
      <c r="L9" s="613"/>
      <c r="M9" s="491"/>
      <c r="N9" s="491"/>
      <c r="O9" s="491"/>
      <c r="P9" s="491"/>
      <c r="Q9" s="491"/>
      <c r="R9" s="491"/>
      <c r="S9" s="492"/>
      <c r="T9" s="492"/>
      <c r="U9" s="492"/>
      <c r="V9" s="492"/>
      <c r="W9" s="492"/>
      <c r="X9" s="492"/>
      <c r="Y9" s="492"/>
      <c r="Z9" s="492"/>
      <c r="AA9" s="493"/>
      <c r="AB9" s="493"/>
      <c r="AC9" s="493"/>
      <c r="AD9" s="493"/>
      <c r="AE9" s="493"/>
      <c r="AF9" s="493"/>
      <c r="AG9" s="493"/>
      <c r="AH9" s="493"/>
      <c r="AI9" s="493"/>
      <c r="AJ9" s="493"/>
      <c r="AK9" s="493"/>
      <c r="AL9" s="493"/>
      <c r="AM9" s="493"/>
      <c r="AN9" s="493"/>
    </row>
    <row r="10" spans="1:40" s="487" customFormat="1" ht="18.75" customHeight="1" x14ac:dyDescent="0.2">
      <c r="A10" s="482"/>
      <c r="B10" s="638"/>
      <c r="C10" s="497" t="s">
        <v>341</v>
      </c>
      <c r="D10" s="661"/>
      <c r="E10" s="632"/>
      <c r="F10" s="661"/>
      <c r="G10" s="483" t="s">
        <v>345</v>
      </c>
      <c r="H10" s="663"/>
      <c r="I10" s="666"/>
      <c r="J10" s="667"/>
      <c r="K10" s="669"/>
      <c r="L10" s="614"/>
      <c r="M10" s="484"/>
      <c r="N10" s="484"/>
      <c r="O10" s="484"/>
      <c r="P10" s="484"/>
      <c r="Q10" s="484"/>
      <c r="R10" s="484"/>
      <c r="S10" s="485"/>
      <c r="T10" s="485"/>
      <c r="U10" s="485"/>
      <c r="V10" s="485"/>
      <c r="W10" s="485"/>
      <c r="X10" s="485"/>
      <c r="Y10" s="485"/>
      <c r="Z10" s="485"/>
      <c r="AA10" s="486"/>
      <c r="AB10" s="486"/>
      <c r="AC10" s="486"/>
      <c r="AD10" s="486"/>
      <c r="AE10" s="486"/>
      <c r="AF10" s="486"/>
      <c r="AG10" s="486"/>
      <c r="AH10" s="486"/>
      <c r="AI10" s="486"/>
      <c r="AJ10" s="486"/>
      <c r="AK10" s="486"/>
      <c r="AL10" s="486"/>
      <c r="AM10" s="486"/>
      <c r="AN10" s="486"/>
    </row>
    <row r="11" spans="1:40" s="494" customFormat="1" ht="35.25" customHeight="1" x14ac:dyDescent="0.35">
      <c r="A11" s="489"/>
      <c r="B11" s="629" t="s">
        <v>306</v>
      </c>
      <c r="C11" s="490" t="s">
        <v>314</v>
      </c>
      <c r="D11" s="660">
        <v>2</v>
      </c>
      <c r="E11" s="631" t="s">
        <v>275</v>
      </c>
      <c r="F11" s="660">
        <v>3</v>
      </c>
      <c r="G11" s="496" t="s">
        <v>177</v>
      </c>
      <c r="H11" s="662">
        <v>41971</v>
      </c>
      <c r="I11" s="664">
        <v>0.66666666666666663</v>
      </c>
      <c r="J11" s="665"/>
      <c r="K11" s="668" t="s">
        <v>348</v>
      </c>
      <c r="L11" s="613"/>
      <c r="M11" s="491"/>
      <c r="N11" s="491"/>
      <c r="O11" s="491"/>
      <c r="P11" s="491"/>
      <c r="Q11" s="491"/>
      <c r="R11" s="491"/>
      <c r="S11" s="492"/>
      <c r="T11" s="492"/>
      <c r="U11" s="492"/>
      <c r="V11" s="492"/>
      <c r="W11" s="492"/>
      <c r="X11" s="492"/>
      <c r="Y11" s="492"/>
      <c r="Z11" s="492"/>
      <c r="AA11" s="493"/>
      <c r="AB11" s="493"/>
      <c r="AC11" s="493"/>
      <c r="AD11" s="493"/>
      <c r="AE11" s="493"/>
      <c r="AF11" s="493"/>
      <c r="AG11" s="493"/>
      <c r="AH11" s="493"/>
      <c r="AI11" s="493"/>
      <c r="AJ11" s="493"/>
      <c r="AK11" s="493"/>
      <c r="AL11" s="493"/>
      <c r="AM11" s="493"/>
      <c r="AN11" s="493"/>
    </row>
    <row r="12" spans="1:40" s="487" customFormat="1" ht="18.75" customHeight="1" x14ac:dyDescent="0.2">
      <c r="A12" s="482"/>
      <c r="B12" s="630"/>
      <c r="C12" s="483" t="s">
        <v>340</v>
      </c>
      <c r="D12" s="661"/>
      <c r="E12" s="632"/>
      <c r="F12" s="661"/>
      <c r="G12" s="497" t="s">
        <v>344</v>
      </c>
      <c r="H12" s="663"/>
      <c r="I12" s="666"/>
      <c r="J12" s="667"/>
      <c r="K12" s="669"/>
      <c r="L12" s="614"/>
      <c r="M12" s="484"/>
      <c r="N12" s="484"/>
      <c r="O12" s="484"/>
      <c r="P12" s="484"/>
      <c r="Q12" s="484"/>
      <c r="R12" s="484"/>
      <c r="S12" s="485"/>
      <c r="T12" s="485"/>
      <c r="U12" s="485"/>
      <c r="V12" s="485"/>
      <c r="W12" s="485"/>
      <c r="X12" s="485"/>
      <c r="Y12" s="485"/>
      <c r="Z12" s="485"/>
      <c r="AA12" s="486"/>
      <c r="AB12" s="486"/>
      <c r="AC12" s="486"/>
      <c r="AD12" s="486"/>
      <c r="AE12" s="486"/>
      <c r="AF12" s="486"/>
      <c r="AG12" s="486"/>
      <c r="AH12" s="486"/>
      <c r="AI12" s="486"/>
      <c r="AJ12" s="486"/>
      <c r="AK12" s="486"/>
      <c r="AL12" s="486"/>
      <c r="AM12" s="486"/>
      <c r="AN12" s="486"/>
    </row>
    <row r="13" spans="1:40" s="494" customFormat="1" ht="35.25" customHeight="1" x14ac:dyDescent="0.35">
      <c r="A13" s="489"/>
      <c r="B13" s="629" t="s">
        <v>307</v>
      </c>
      <c r="C13" s="490" t="s">
        <v>328</v>
      </c>
      <c r="D13" s="660">
        <v>2</v>
      </c>
      <c r="E13" s="631" t="s">
        <v>275</v>
      </c>
      <c r="F13" s="660">
        <v>3</v>
      </c>
      <c r="G13" s="496" t="s">
        <v>133</v>
      </c>
      <c r="H13" s="662">
        <v>41971</v>
      </c>
      <c r="I13" s="664">
        <v>0.58333333333333337</v>
      </c>
      <c r="J13" s="665"/>
      <c r="K13" s="668" t="s">
        <v>348</v>
      </c>
      <c r="L13" s="613"/>
      <c r="M13" s="491"/>
      <c r="N13" s="491"/>
      <c r="O13" s="491"/>
      <c r="P13" s="491"/>
      <c r="Q13" s="491"/>
      <c r="R13" s="491"/>
      <c r="S13" s="492"/>
      <c r="T13" s="492"/>
      <c r="U13" s="492"/>
      <c r="V13" s="492"/>
      <c r="W13" s="492"/>
      <c r="X13" s="492"/>
      <c r="Y13" s="492"/>
      <c r="Z13" s="492"/>
      <c r="AA13" s="493"/>
      <c r="AB13" s="493"/>
      <c r="AC13" s="493"/>
      <c r="AD13" s="493"/>
      <c r="AE13" s="493"/>
      <c r="AF13" s="493"/>
      <c r="AG13" s="493"/>
      <c r="AH13" s="493"/>
      <c r="AI13" s="493"/>
      <c r="AJ13" s="493"/>
      <c r="AK13" s="493"/>
      <c r="AL13" s="493"/>
      <c r="AM13" s="493"/>
      <c r="AN13" s="493"/>
    </row>
    <row r="14" spans="1:40" s="487" customFormat="1" ht="18.75" customHeight="1" thickBot="1" x14ac:dyDescent="0.25">
      <c r="A14" s="482"/>
      <c r="B14" s="674"/>
      <c r="C14" s="488" t="s">
        <v>342</v>
      </c>
      <c r="D14" s="675"/>
      <c r="E14" s="639"/>
      <c r="F14" s="675"/>
      <c r="G14" s="498" t="s">
        <v>346</v>
      </c>
      <c r="H14" s="676"/>
      <c r="I14" s="670"/>
      <c r="J14" s="671"/>
      <c r="K14" s="672"/>
      <c r="L14" s="673"/>
      <c r="M14" s="484"/>
      <c r="N14" s="484"/>
      <c r="O14" s="484"/>
      <c r="P14" s="484"/>
      <c r="Q14" s="484"/>
      <c r="R14" s="484"/>
      <c r="S14" s="485"/>
      <c r="T14" s="485"/>
      <c r="U14" s="485"/>
      <c r="V14" s="485"/>
      <c r="W14" s="485"/>
      <c r="X14" s="485"/>
      <c r="Y14" s="485"/>
      <c r="Z14" s="485"/>
      <c r="AA14" s="486"/>
      <c r="AB14" s="486"/>
      <c r="AC14" s="486"/>
      <c r="AD14" s="486"/>
      <c r="AE14" s="486"/>
      <c r="AF14" s="486"/>
      <c r="AG14" s="486"/>
      <c r="AH14" s="486"/>
      <c r="AI14" s="486"/>
      <c r="AJ14" s="486"/>
      <c r="AK14" s="486"/>
      <c r="AL14" s="486"/>
      <c r="AM14" s="486"/>
      <c r="AN14" s="486"/>
    </row>
    <row r="15" spans="1:40" ht="15" x14ac:dyDescent="0.2">
      <c r="A15" s="397"/>
      <c r="B15" s="679"/>
      <c r="C15" s="425"/>
      <c r="D15" s="680"/>
      <c r="E15" s="680"/>
      <c r="F15" s="681"/>
      <c r="G15" s="425"/>
      <c r="H15" s="679"/>
      <c r="I15" s="683"/>
      <c r="J15" s="683"/>
      <c r="K15" s="677"/>
      <c r="L15" s="678"/>
      <c r="M15" s="360"/>
      <c r="N15" s="360"/>
      <c r="O15" s="360"/>
      <c r="P15" s="360"/>
      <c r="Q15" s="360"/>
      <c r="R15" s="360"/>
      <c r="S15" s="359"/>
      <c r="T15" s="359"/>
      <c r="U15" s="359"/>
      <c r="V15" s="359"/>
      <c r="W15" s="359"/>
      <c r="X15" s="359"/>
      <c r="Y15" s="359"/>
      <c r="Z15" s="359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</row>
    <row r="16" spans="1:40" ht="9" customHeight="1" x14ac:dyDescent="0.2">
      <c r="A16" s="397"/>
      <c r="B16" s="680"/>
      <c r="C16" s="450"/>
      <c r="D16" s="680"/>
      <c r="E16" s="680"/>
      <c r="F16" s="681"/>
      <c r="G16" s="450"/>
      <c r="H16" s="679"/>
      <c r="I16" s="683"/>
      <c r="J16" s="683"/>
      <c r="K16" s="677"/>
      <c r="L16" s="678"/>
      <c r="M16" s="360"/>
      <c r="N16" s="360"/>
      <c r="O16" s="360"/>
      <c r="P16" s="360"/>
      <c r="Q16" s="360"/>
      <c r="R16" s="360"/>
      <c r="S16" s="359"/>
      <c r="T16" s="359"/>
      <c r="U16" s="359"/>
      <c r="V16" s="359"/>
      <c r="W16" s="359"/>
      <c r="X16" s="359"/>
      <c r="Y16" s="359"/>
      <c r="Z16" s="359"/>
      <c r="AA16" s="356"/>
      <c r="AB16" s="356"/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</row>
    <row r="17" spans="1:40" ht="17.25" customHeight="1" x14ac:dyDescent="0.2">
      <c r="A17" s="397"/>
      <c r="B17" s="679"/>
      <c r="C17" s="425"/>
      <c r="D17" s="681"/>
      <c r="E17" s="680"/>
      <c r="F17" s="680"/>
      <c r="G17" s="425"/>
      <c r="H17" s="679"/>
      <c r="I17" s="682"/>
      <c r="J17" s="682"/>
      <c r="K17" s="677"/>
      <c r="L17" s="677"/>
      <c r="M17" s="360"/>
      <c r="N17" s="360"/>
      <c r="O17" s="360"/>
      <c r="P17" s="360"/>
      <c r="Q17" s="360"/>
      <c r="R17" s="360"/>
      <c r="S17" s="359"/>
      <c r="T17" s="359"/>
      <c r="U17" s="359"/>
      <c r="V17" s="359"/>
      <c r="W17" s="359"/>
      <c r="X17" s="359"/>
      <c r="Y17" s="359"/>
      <c r="Z17" s="359"/>
      <c r="AA17" s="356"/>
      <c r="AB17" s="356"/>
      <c r="AC17" s="356"/>
      <c r="AD17" s="356"/>
      <c r="AE17" s="356"/>
      <c r="AF17" s="356"/>
      <c r="AG17" s="356"/>
      <c r="AH17" s="356"/>
      <c r="AI17" s="356"/>
      <c r="AJ17" s="356"/>
      <c r="AK17" s="356"/>
      <c r="AL17" s="356"/>
      <c r="AM17" s="356"/>
      <c r="AN17" s="356"/>
    </row>
    <row r="18" spans="1:40" ht="9" customHeight="1" x14ac:dyDescent="0.2">
      <c r="A18" s="397"/>
      <c r="B18" s="680"/>
      <c r="C18" s="450"/>
      <c r="D18" s="681"/>
      <c r="E18" s="680"/>
      <c r="F18" s="680"/>
      <c r="G18" s="450"/>
      <c r="H18" s="679"/>
      <c r="I18" s="682"/>
      <c r="J18" s="682"/>
      <c r="K18" s="677"/>
      <c r="L18" s="677"/>
      <c r="M18" s="360"/>
      <c r="N18" s="360"/>
      <c r="O18" s="360"/>
      <c r="P18" s="360"/>
      <c r="Q18" s="360"/>
      <c r="R18" s="360"/>
      <c r="S18" s="359"/>
      <c r="T18" s="359"/>
      <c r="U18" s="359"/>
      <c r="V18" s="359"/>
      <c r="W18" s="359"/>
      <c r="X18" s="359"/>
      <c r="Y18" s="359"/>
      <c r="Z18" s="359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</row>
    <row r="19" spans="1:40" ht="18" customHeight="1" x14ac:dyDescent="0.2">
      <c r="A19" s="397"/>
      <c r="B19" s="679"/>
      <c r="C19" s="425"/>
      <c r="D19" s="680"/>
      <c r="E19" s="680"/>
      <c r="F19" s="680"/>
      <c r="G19" s="425"/>
      <c r="H19" s="679"/>
      <c r="I19" s="682"/>
      <c r="J19" s="682"/>
      <c r="K19" s="677"/>
      <c r="L19" s="677"/>
      <c r="M19" s="360"/>
      <c r="N19" s="360"/>
      <c r="O19" s="360"/>
      <c r="P19" s="360"/>
      <c r="Q19" s="360"/>
      <c r="R19" s="360"/>
      <c r="S19" s="359"/>
      <c r="T19" s="359"/>
      <c r="U19" s="359"/>
      <c r="V19" s="359"/>
      <c r="W19" s="359"/>
      <c r="X19" s="359"/>
      <c r="Y19" s="359"/>
      <c r="Z19" s="359"/>
      <c r="AA19" s="356"/>
      <c r="AB19" s="356"/>
      <c r="AC19" s="356"/>
      <c r="AD19" s="356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</row>
    <row r="20" spans="1:40" ht="8.25" customHeight="1" x14ac:dyDescent="0.2">
      <c r="A20" s="397"/>
      <c r="B20" s="680"/>
      <c r="C20" s="450"/>
      <c r="D20" s="680"/>
      <c r="E20" s="680"/>
      <c r="F20" s="680"/>
      <c r="G20" s="450"/>
      <c r="H20" s="679"/>
      <c r="I20" s="682"/>
      <c r="J20" s="682"/>
      <c r="K20" s="677"/>
      <c r="L20" s="677"/>
      <c r="M20" s="360"/>
      <c r="N20" s="360"/>
      <c r="O20" s="360"/>
      <c r="P20" s="360"/>
      <c r="Q20" s="360"/>
      <c r="R20" s="360"/>
      <c r="S20" s="359"/>
      <c r="T20" s="359"/>
      <c r="U20" s="359"/>
      <c r="V20" s="359"/>
      <c r="W20" s="359"/>
      <c r="X20" s="359"/>
      <c r="Y20" s="359"/>
      <c r="Z20" s="359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</row>
    <row r="21" spans="1:40" ht="15" x14ac:dyDescent="0.2">
      <c r="A21" s="397"/>
      <c r="B21" s="679"/>
      <c r="C21" s="425"/>
      <c r="D21" s="681"/>
      <c r="E21" s="680"/>
      <c r="F21" s="680"/>
      <c r="G21" s="425"/>
      <c r="H21" s="684"/>
      <c r="I21" s="685"/>
      <c r="J21" s="685"/>
      <c r="K21" s="677"/>
      <c r="L21" s="677"/>
      <c r="M21" s="360"/>
      <c r="N21" s="360"/>
      <c r="O21" s="360"/>
      <c r="P21" s="360"/>
      <c r="Q21" s="360"/>
      <c r="R21" s="360"/>
      <c r="S21" s="359"/>
      <c r="T21" s="359"/>
      <c r="U21" s="359"/>
      <c r="V21" s="359"/>
      <c r="W21" s="359"/>
      <c r="X21" s="359"/>
      <c r="Y21" s="359"/>
      <c r="Z21" s="359"/>
      <c r="AA21" s="356"/>
      <c r="AB21" s="356"/>
      <c r="AC21" s="356"/>
      <c r="AD21" s="356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</row>
    <row r="22" spans="1:40" ht="9" customHeight="1" x14ac:dyDescent="0.2">
      <c r="A22" s="397"/>
      <c r="B22" s="680"/>
      <c r="C22" s="450"/>
      <c r="D22" s="681"/>
      <c r="E22" s="680"/>
      <c r="F22" s="680"/>
      <c r="G22" s="450"/>
      <c r="H22" s="684"/>
      <c r="I22" s="685"/>
      <c r="J22" s="685"/>
      <c r="K22" s="677"/>
      <c r="L22" s="677"/>
      <c r="M22" s="360"/>
      <c r="N22" s="360"/>
      <c r="O22" s="360"/>
      <c r="P22" s="360"/>
      <c r="Q22" s="360"/>
      <c r="R22" s="360"/>
      <c r="S22" s="359"/>
      <c r="T22" s="359"/>
      <c r="U22" s="359"/>
      <c r="V22" s="359"/>
      <c r="W22" s="359"/>
      <c r="X22" s="359"/>
      <c r="Y22" s="359"/>
      <c r="Z22" s="359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</row>
    <row r="23" spans="1:40" ht="15" x14ac:dyDescent="0.25">
      <c r="A23" s="397"/>
      <c r="B23" s="417"/>
      <c r="C23" s="418"/>
      <c r="D23" s="417"/>
      <c r="E23" s="423"/>
      <c r="F23" s="424"/>
      <c r="G23" s="423"/>
      <c r="H23" s="418"/>
      <c r="I23" s="686"/>
      <c r="J23" s="686"/>
      <c r="K23" s="372"/>
      <c r="L23" s="412"/>
      <c r="M23" s="360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</row>
    <row r="24" spans="1:40" ht="15" x14ac:dyDescent="0.25">
      <c r="A24" s="397"/>
      <c r="B24" s="415"/>
      <c r="C24" s="418"/>
      <c r="D24" s="417"/>
      <c r="E24" s="414"/>
      <c r="F24" s="415"/>
      <c r="G24" s="414"/>
      <c r="H24" s="414"/>
      <c r="I24" s="605"/>
      <c r="J24" s="605"/>
      <c r="K24" s="372"/>
      <c r="L24" s="372"/>
      <c r="M24" s="360"/>
      <c r="N24" s="359"/>
      <c r="O24" s="359"/>
      <c r="P24" s="359"/>
      <c r="Q24" s="359"/>
      <c r="R24" s="359"/>
      <c r="S24" s="359"/>
      <c r="T24" s="359"/>
      <c r="U24" s="359"/>
      <c r="V24" s="359"/>
      <c r="W24" s="359"/>
      <c r="X24" s="359"/>
      <c r="Y24" s="359"/>
      <c r="Z24" s="359"/>
    </row>
    <row r="25" spans="1:40" ht="15" x14ac:dyDescent="0.25">
      <c r="A25" s="397"/>
      <c r="B25" s="417"/>
      <c r="C25" s="423"/>
      <c r="D25" s="424"/>
      <c r="E25" s="423"/>
      <c r="F25" s="417"/>
      <c r="G25" s="418"/>
      <c r="H25" s="418"/>
      <c r="I25" s="607"/>
      <c r="J25" s="607"/>
      <c r="K25" s="372"/>
      <c r="L25" s="372"/>
      <c r="M25" s="360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</row>
    <row r="26" spans="1:40" ht="15" x14ac:dyDescent="0.25">
      <c r="A26" s="397"/>
      <c r="B26" s="415"/>
      <c r="C26" s="414"/>
      <c r="D26" s="415"/>
      <c r="E26" s="414"/>
      <c r="F26" s="417"/>
      <c r="G26" s="418"/>
      <c r="H26" s="414"/>
      <c r="I26" s="605"/>
      <c r="J26" s="605"/>
      <c r="K26" s="372"/>
      <c r="L26" s="372"/>
      <c r="M26" s="360"/>
      <c r="N26" s="359"/>
      <c r="O26" s="359"/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359"/>
    </row>
    <row r="27" spans="1:40" ht="15" x14ac:dyDescent="0.25">
      <c r="A27" s="397"/>
      <c r="B27" s="415"/>
      <c r="C27" s="418"/>
      <c r="D27" s="417"/>
      <c r="E27" s="414"/>
      <c r="F27" s="415"/>
      <c r="G27" s="414"/>
      <c r="H27" s="414"/>
      <c r="I27" s="605"/>
      <c r="J27" s="605"/>
      <c r="K27" s="372"/>
      <c r="L27" s="412"/>
      <c r="M27" s="360"/>
      <c r="N27" s="359"/>
      <c r="O27" s="359"/>
      <c r="P27" s="359"/>
      <c r="Q27" s="359"/>
      <c r="R27" s="359"/>
      <c r="S27" s="359"/>
      <c r="T27" s="359"/>
      <c r="U27" s="359"/>
      <c r="V27" s="359"/>
      <c r="W27" s="359"/>
      <c r="X27" s="359"/>
      <c r="Y27" s="359"/>
      <c r="Z27" s="359"/>
    </row>
    <row r="28" spans="1:40" ht="15" x14ac:dyDescent="0.25">
      <c r="A28" s="397"/>
      <c r="B28" s="415"/>
      <c r="C28" s="418"/>
      <c r="D28" s="417"/>
      <c r="E28" s="414"/>
      <c r="F28" s="415"/>
      <c r="G28" s="414"/>
      <c r="H28" s="422"/>
      <c r="I28" s="605"/>
      <c r="J28" s="605"/>
      <c r="K28" s="372"/>
      <c r="L28" s="372"/>
      <c r="M28" s="360"/>
      <c r="N28" s="359"/>
      <c r="O28" s="359"/>
      <c r="P28" s="359"/>
      <c r="Q28" s="359"/>
      <c r="R28" s="359"/>
      <c r="S28" s="359"/>
      <c r="T28" s="359"/>
      <c r="U28" s="359"/>
      <c r="V28" s="359"/>
      <c r="W28" s="359"/>
      <c r="X28" s="359"/>
      <c r="Y28" s="359"/>
      <c r="Z28" s="359"/>
    </row>
    <row r="29" spans="1:40" ht="15" x14ac:dyDescent="0.25">
      <c r="A29" s="397"/>
      <c r="B29" s="415"/>
      <c r="C29" s="414"/>
      <c r="D29" s="415"/>
      <c r="E29" s="414"/>
      <c r="F29" s="415"/>
      <c r="G29" s="414"/>
      <c r="H29" s="414"/>
      <c r="I29" s="605"/>
      <c r="J29" s="605"/>
      <c r="K29" s="372"/>
      <c r="L29" s="372"/>
      <c r="M29" s="360"/>
      <c r="N29" s="359"/>
      <c r="O29" s="359"/>
      <c r="P29" s="359"/>
      <c r="Q29" s="359"/>
      <c r="R29" s="359"/>
      <c r="S29" s="359"/>
      <c r="T29" s="359"/>
      <c r="U29" s="359"/>
      <c r="V29" s="359"/>
      <c r="W29" s="359"/>
      <c r="X29" s="359"/>
      <c r="Y29" s="359"/>
      <c r="Z29" s="359"/>
    </row>
    <row r="30" spans="1:40" ht="15" x14ac:dyDescent="0.25">
      <c r="A30" s="397"/>
      <c r="B30" s="415"/>
      <c r="C30" s="418"/>
      <c r="D30" s="417"/>
      <c r="E30" s="414"/>
      <c r="F30" s="415"/>
      <c r="G30" s="414"/>
      <c r="H30" s="414"/>
      <c r="I30" s="605"/>
      <c r="J30" s="605"/>
      <c r="K30" s="372"/>
      <c r="L30" s="372"/>
      <c r="M30" s="360"/>
      <c r="N30" s="359"/>
      <c r="O30" s="359"/>
      <c r="P30" s="359"/>
      <c r="Q30" s="359"/>
      <c r="R30" s="359"/>
      <c r="S30" s="359"/>
      <c r="T30" s="359"/>
      <c r="U30" s="359"/>
      <c r="V30" s="359"/>
      <c r="W30" s="359"/>
      <c r="X30" s="359"/>
      <c r="Y30" s="359"/>
      <c r="Z30" s="359"/>
    </row>
    <row r="31" spans="1:40" x14ac:dyDescent="0.2">
      <c r="A31" s="397"/>
      <c r="B31" s="408"/>
      <c r="C31" s="409"/>
      <c r="D31" s="409"/>
      <c r="E31" s="410"/>
      <c r="F31" s="410"/>
      <c r="G31" s="411"/>
      <c r="H31" s="372"/>
      <c r="I31" s="372"/>
      <c r="J31" s="372"/>
      <c r="K31" s="372"/>
      <c r="L31" s="412"/>
      <c r="M31" s="360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59"/>
      <c r="Y31" s="359"/>
      <c r="Z31" s="359"/>
    </row>
    <row r="32" spans="1:40" x14ac:dyDescent="0.2">
      <c r="A32" s="397"/>
      <c r="B32" s="404"/>
      <c r="C32" s="404"/>
      <c r="D32" s="404"/>
      <c r="E32" s="404"/>
      <c r="F32" s="404"/>
      <c r="G32" s="405"/>
      <c r="H32" s="406"/>
      <c r="I32" s="407"/>
      <c r="J32" s="372"/>
      <c r="K32" s="372"/>
      <c r="L32" s="372"/>
      <c r="M32" s="360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</row>
    <row r="33" spans="1:26" x14ac:dyDescent="0.2">
      <c r="A33" s="397"/>
      <c r="B33" s="404"/>
      <c r="C33" s="404"/>
      <c r="D33" s="404"/>
      <c r="E33" s="404"/>
      <c r="F33" s="404"/>
      <c r="G33" s="372"/>
      <c r="H33" s="372"/>
      <c r="I33" s="372"/>
      <c r="J33" s="372"/>
      <c r="K33" s="372"/>
      <c r="L33" s="372"/>
      <c r="M33" s="360"/>
      <c r="N33" s="359"/>
      <c r="O33" s="359"/>
      <c r="P33" s="359"/>
      <c r="Q33" s="359"/>
      <c r="R33" s="359"/>
      <c r="S33" s="359"/>
      <c r="T33" s="352"/>
      <c r="U33" s="352"/>
      <c r="V33" s="359"/>
      <c r="W33" s="359"/>
      <c r="X33" s="359"/>
      <c r="Y33" s="359"/>
      <c r="Z33" s="359"/>
    </row>
    <row r="34" spans="1:26" x14ac:dyDescent="0.2">
      <c r="A34" s="397"/>
      <c r="B34" s="404"/>
      <c r="C34" s="404"/>
      <c r="D34" s="404"/>
      <c r="E34" s="404"/>
      <c r="F34" s="404"/>
      <c r="G34" s="372"/>
      <c r="H34" s="372"/>
      <c r="I34" s="372"/>
      <c r="J34" s="372"/>
      <c r="K34" s="372"/>
      <c r="L34" s="372"/>
      <c r="M34" s="360"/>
      <c r="N34" s="359"/>
      <c r="O34" s="359"/>
      <c r="P34" s="359"/>
      <c r="Q34" s="359"/>
      <c r="R34" s="359"/>
      <c r="S34" s="359"/>
      <c r="T34" s="352"/>
      <c r="U34" s="353"/>
      <c r="V34" s="359"/>
      <c r="W34" s="359"/>
      <c r="X34" s="359"/>
      <c r="Y34" s="359"/>
      <c r="Z34" s="359"/>
    </row>
    <row r="35" spans="1:26" x14ac:dyDescent="0.2">
      <c r="A35" s="397"/>
      <c r="B35" s="404"/>
      <c r="C35" s="404"/>
      <c r="D35" s="404"/>
      <c r="E35" s="404"/>
      <c r="F35" s="404"/>
      <c r="G35" s="372"/>
      <c r="H35" s="372"/>
      <c r="I35" s="372"/>
      <c r="J35" s="372"/>
      <c r="K35" s="372"/>
      <c r="L35" s="372"/>
      <c r="M35" s="360"/>
      <c r="N35" s="359"/>
      <c r="O35" s="359"/>
      <c r="P35" s="359"/>
      <c r="Q35" s="359"/>
      <c r="R35" s="359"/>
      <c r="S35" s="359"/>
      <c r="T35" s="359"/>
      <c r="U35" s="359"/>
      <c r="V35" s="359"/>
      <c r="W35" s="359"/>
      <c r="X35" s="359"/>
      <c r="Y35" s="359"/>
      <c r="Z35" s="359"/>
    </row>
    <row r="36" spans="1:26" x14ac:dyDescent="0.2">
      <c r="A36" s="397"/>
      <c r="B36" s="404"/>
      <c r="C36" s="404"/>
      <c r="D36" s="404"/>
      <c r="E36" s="404"/>
      <c r="F36" s="404"/>
      <c r="G36" s="405"/>
      <c r="H36" s="406"/>
      <c r="I36" s="407"/>
      <c r="J36" s="372"/>
      <c r="K36" s="372"/>
      <c r="L36" s="372"/>
      <c r="M36" s="360"/>
      <c r="N36" s="359"/>
      <c r="O36" s="359"/>
      <c r="P36" s="359"/>
      <c r="Q36" s="359"/>
      <c r="R36" s="359"/>
      <c r="S36" s="359"/>
      <c r="T36" s="359"/>
      <c r="U36" s="359"/>
      <c r="V36" s="359"/>
      <c r="W36" s="359"/>
      <c r="X36" s="359"/>
      <c r="Y36" s="359"/>
      <c r="Z36" s="359"/>
    </row>
    <row r="37" spans="1:26" x14ac:dyDescent="0.2">
      <c r="A37" s="397"/>
      <c r="B37" s="408"/>
      <c r="C37" s="409"/>
      <c r="D37" s="409"/>
      <c r="E37" s="410"/>
      <c r="F37" s="410"/>
      <c r="G37" s="411"/>
      <c r="H37" s="372"/>
      <c r="I37" s="372"/>
      <c r="J37" s="372"/>
      <c r="K37" s="372"/>
      <c r="L37" s="412"/>
      <c r="M37" s="360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</row>
    <row r="38" spans="1:26" x14ac:dyDescent="0.2">
      <c r="A38" s="397"/>
      <c r="B38" s="404"/>
      <c r="C38" s="404"/>
      <c r="D38" s="404"/>
      <c r="E38" s="404"/>
      <c r="F38" s="404"/>
      <c r="G38" s="405"/>
      <c r="H38" s="406"/>
      <c r="I38" s="407"/>
      <c r="J38" s="372"/>
      <c r="K38" s="372"/>
      <c r="L38" s="372"/>
      <c r="M38" s="360"/>
      <c r="N38" s="359"/>
      <c r="O38" s="359"/>
      <c r="P38" s="359"/>
      <c r="Q38" s="359"/>
      <c r="R38" s="359"/>
      <c r="S38" s="359"/>
      <c r="T38" s="359"/>
      <c r="U38" s="359"/>
      <c r="V38" s="359"/>
      <c r="W38" s="359"/>
      <c r="X38" s="359"/>
      <c r="Y38" s="359"/>
      <c r="Z38" s="359"/>
    </row>
    <row r="39" spans="1:26" x14ac:dyDescent="0.2">
      <c r="A39" s="397"/>
      <c r="B39" s="404"/>
      <c r="C39" s="404"/>
      <c r="D39" s="404"/>
      <c r="E39" s="404"/>
      <c r="F39" s="404"/>
      <c r="G39" s="372"/>
      <c r="H39" s="372"/>
      <c r="I39" s="372"/>
      <c r="J39" s="372"/>
      <c r="K39" s="372"/>
      <c r="L39" s="372"/>
      <c r="M39" s="360"/>
      <c r="N39" s="359"/>
      <c r="O39" s="359"/>
      <c r="P39" s="359"/>
      <c r="Q39" s="359"/>
      <c r="R39" s="359"/>
      <c r="S39" s="359"/>
      <c r="T39" s="359"/>
      <c r="U39" s="359"/>
      <c r="V39" s="359"/>
      <c r="W39" s="359"/>
      <c r="X39" s="359"/>
      <c r="Y39" s="359"/>
      <c r="Z39" s="359"/>
    </row>
    <row r="40" spans="1:26" x14ac:dyDescent="0.2">
      <c r="A40" s="397"/>
      <c r="B40" s="404"/>
      <c r="C40" s="404"/>
      <c r="D40" s="404"/>
      <c r="E40" s="404"/>
      <c r="F40" s="404"/>
      <c r="G40" s="405"/>
      <c r="H40" s="406"/>
      <c r="I40" s="407"/>
      <c r="J40" s="372"/>
      <c r="K40" s="372"/>
      <c r="L40" s="372"/>
      <c r="M40" s="360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59"/>
    </row>
    <row r="41" spans="1:26" x14ac:dyDescent="0.2">
      <c r="A41" s="397"/>
      <c r="B41" s="408"/>
      <c r="C41" s="409"/>
      <c r="D41" s="409"/>
      <c r="E41" s="410"/>
      <c r="F41" s="410"/>
      <c r="G41" s="411"/>
      <c r="H41" s="372"/>
      <c r="I41" s="372"/>
      <c r="J41" s="372"/>
      <c r="K41" s="372"/>
      <c r="L41" s="412"/>
      <c r="M41" s="360"/>
      <c r="N41" s="359"/>
      <c r="O41" s="359"/>
      <c r="P41" s="359"/>
      <c r="Q41" s="359"/>
      <c r="R41" s="359"/>
      <c r="S41" s="359"/>
      <c r="T41" s="359"/>
      <c r="U41" s="359"/>
      <c r="V41" s="359"/>
      <c r="W41" s="359"/>
      <c r="X41" s="359"/>
      <c r="Y41" s="359"/>
      <c r="Z41" s="359"/>
    </row>
    <row r="42" spans="1:26" x14ac:dyDescent="0.2">
      <c r="A42" s="397"/>
      <c r="B42" s="404"/>
      <c r="C42" s="404"/>
      <c r="D42" s="404"/>
      <c r="E42" s="404"/>
      <c r="F42" s="404"/>
      <c r="G42" s="405"/>
      <c r="H42" s="406"/>
      <c r="I42" s="407"/>
      <c r="J42" s="372"/>
      <c r="K42" s="372"/>
      <c r="L42" s="372"/>
      <c r="M42" s="360"/>
      <c r="N42" s="359"/>
      <c r="O42" s="359"/>
      <c r="P42" s="359"/>
      <c r="Q42" s="359"/>
      <c r="R42" s="359"/>
      <c r="S42" s="359"/>
      <c r="T42" s="359"/>
      <c r="U42" s="359"/>
      <c r="V42" s="359"/>
      <c r="W42" s="359"/>
      <c r="X42" s="359"/>
      <c r="Y42" s="359"/>
      <c r="Z42" s="359"/>
    </row>
    <row r="43" spans="1:26" x14ac:dyDescent="0.2">
      <c r="A43" s="397"/>
      <c r="B43" s="404"/>
      <c r="C43" s="404"/>
      <c r="D43" s="404"/>
      <c r="E43" s="404"/>
      <c r="F43" s="404"/>
      <c r="G43" s="372"/>
      <c r="H43" s="372"/>
      <c r="I43" s="372"/>
      <c r="J43" s="372"/>
      <c r="K43" s="372"/>
      <c r="L43" s="372"/>
      <c r="M43" s="360"/>
      <c r="N43" s="359"/>
      <c r="O43" s="359"/>
      <c r="P43" s="359"/>
      <c r="Q43" s="359"/>
      <c r="R43" s="359"/>
      <c r="S43" s="359"/>
      <c r="T43" s="359"/>
      <c r="U43" s="359"/>
      <c r="V43" s="359"/>
      <c r="W43" s="359"/>
      <c r="X43" s="359"/>
      <c r="Y43" s="359"/>
      <c r="Z43" s="359"/>
    </row>
    <row r="44" spans="1:26" x14ac:dyDescent="0.2">
      <c r="A44" s="397"/>
      <c r="B44" s="404"/>
      <c r="C44" s="404"/>
      <c r="D44" s="404"/>
      <c r="E44" s="404"/>
      <c r="F44" s="404"/>
      <c r="G44" s="405"/>
      <c r="H44" s="406"/>
      <c r="I44" s="407"/>
      <c r="J44" s="372"/>
      <c r="K44" s="372"/>
      <c r="L44" s="372"/>
      <c r="M44" s="360"/>
      <c r="N44" s="359"/>
      <c r="O44" s="359"/>
      <c r="P44" s="359"/>
      <c r="Q44" s="359"/>
      <c r="R44" s="359"/>
      <c r="S44" s="359"/>
      <c r="T44" s="359"/>
      <c r="U44" s="359"/>
      <c r="V44" s="359"/>
      <c r="W44" s="359"/>
      <c r="X44" s="359"/>
      <c r="Y44" s="359"/>
      <c r="Z44" s="359"/>
    </row>
    <row r="45" spans="1:26" x14ac:dyDescent="0.2">
      <c r="A45" s="397"/>
      <c r="B45" s="408"/>
      <c r="C45" s="409"/>
      <c r="D45" s="409"/>
      <c r="E45" s="410"/>
      <c r="F45" s="410"/>
      <c r="G45" s="411"/>
      <c r="H45" s="372"/>
      <c r="I45" s="372"/>
      <c r="J45" s="372"/>
      <c r="K45" s="372"/>
      <c r="L45" s="412"/>
      <c r="M45" s="360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</row>
    <row r="46" spans="1:26" x14ac:dyDescent="0.2">
      <c r="A46" s="397"/>
      <c r="B46" s="404"/>
      <c r="C46" s="404"/>
      <c r="D46" s="404"/>
      <c r="E46" s="404"/>
      <c r="F46" s="404"/>
      <c r="G46" s="405"/>
      <c r="H46" s="406"/>
      <c r="I46" s="407"/>
      <c r="J46" s="372"/>
      <c r="K46" s="372"/>
      <c r="L46" s="372"/>
      <c r="M46" s="360"/>
      <c r="N46" s="359"/>
      <c r="O46" s="359"/>
      <c r="P46" s="359"/>
      <c r="Q46" s="359"/>
      <c r="R46" s="359"/>
      <c r="S46" s="359"/>
      <c r="T46" s="359"/>
      <c r="U46" s="359"/>
      <c r="V46" s="359"/>
      <c r="W46" s="359"/>
      <c r="X46" s="359"/>
      <c r="Y46" s="359"/>
      <c r="Z46" s="359"/>
    </row>
    <row r="47" spans="1:26" x14ac:dyDescent="0.2">
      <c r="A47" s="390"/>
      <c r="B47" s="338"/>
      <c r="C47" s="338"/>
      <c r="D47" s="338"/>
      <c r="E47" s="338"/>
      <c r="F47" s="338"/>
      <c r="G47" s="360"/>
      <c r="H47" s="360"/>
      <c r="I47" s="360"/>
      <c r="J47" s="360"/>
      <c r="K47" s="360"/>
      <c r="L47" s="360"/>
      <c r="M47" s="360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</row>
    <row r="48" spans="1:26" x14ac:dyDescent="0.2">
      <c r="A48" s="390"/>
      <c r="B48" s="338"/>
      <c r="C48" s="338"/>
      <c r="D48" s="338"/>
      <c r="E48" s="338"/>
      <c r="F48" s="338"/>
      <c r="G48" s="360"/>
      <c r="H48" s="360"/>
      <c r="I48" s="360"/>
      <c r="J48" s="360"/>
      <c r="K48" s="360"/>
      <c r="L48" s="360"/>
      <c r="M48" s="360"/>
      <c r="N48" s="359"/>
      <c r="O48" s="359"/>
      <c r="P48" s="359"/>
      <c r="Q48" s="359"/>
      <c r="R48" s="359"/>
      <c r="S48" s="359"/>
      <c r="T48" s="359"/>
      <c r="U48" s="359"/>
      <c r="V48" s="359"/>
      <c r="W48" s="359"/>
      <c r="X48" s="359"/>
      <c r="Y48" s="359"/>
      <c r="Z48" s="359"/>
    </row>
    <row r="49" spans="1:26" x14ac:dyDescent="0.2">
      <c r="A49" s="390"/>
      <c r="B49" s="360"/>
      <c r="C49" s="360"/>
      <c r="D49" s="360"/>
      <c r="E49" s="360"/>
      <c r="F49" s="360"/>
      <c r="G49" s="360"/>
      <c r="H49" s="360"/>
      <c r="I49" s="360"/>
      <c r="J49" s="360"/>
      <c r="K49" s="360"/>
      <c r="L49" s="360"/>
      <c r="M49" s="360"/>
      <c r="N49" s="359"/>
      <c r="O49" s="359"/>
      <c r="P49" s="359"/>
      <c r="Q49" s="359"/>
      <c r="R49" s="359"/>
      <c r="S49" s="359"/>
      <c r="T49" s="359"/>
      <c r="U49" s="359"/>
      <c r="V49" s="359"/>
      <c r="W49" s="359"/>
      <c r="X49" s="359"/>
      <c r="Y49" s="359"/>
      <c r="Z49" s="359"/>
    </row>
    <row r="50" spans="1:26" x14ac:dyDescent="0.2">
      <c r="A50" s="390"/>
      <c r="B50" s="360"/>
      <c r="C50" s="360"/>
      <c r="D50" s="360"/>
      <c r="E50" s="360"/>
      <c r="F50" s="360"/>
      <c r="G50" s="360"/>
      <c r="H50" s="360"/>
      <c r="I50" s="360"/>
      <c r="J50" s="360"/>
      <c r="K50" s="360"/>
      <c r="L50" s="360"/>
      <c r="M50" s="360"/>
      <c r="N50" s="359"/>
      <c r="O50" s="359"/>
      <c r="P50" s="359"/>
      <c r="Q50" s="359"/>
      <c r="R50" s="359"/>
      <c r="S50" s="359"/>
      <c r="T50" s="359"/>
      <c r="U50" s="359"/>
      <c r="V50" s="359"/>
      <c r="W50" s="359"/>
      <c r="X50" s="359"/>
      <c r="Y50" s="359"/>
      <c r="Z50" s="359"/>
    </row>
    <row r="51" spans="1:26" x14ac:dyDescent="0.2">
      <c r="A51" s="390"/>
      <c r="B51" s="360"/>
      <c r="C51" s="360"/>
      <c r="D51" s="360"/>
      <c r="E51" s="360"/>
      <c r="F51" s="360"/>
      <c r="G51" s="360"/>
      <c r="H51" s="360"/>
      <c r="I51" s="360"/>
      <c r="J51" s="360"/>
      <c r="K51" s="360"/>
      <c r="L51" s="360"/>
      <c r="M51" s="360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</row>
    <row r="52" spans="1:26" x14ac:dyDescent="0.2">
      <c r="A52" s="354"/>
      <c r="B52" s="359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359"/>
      <c r="T52" s="359"/>
      <c r="U52" s="359"/>
      <c r="V52" s="359"/>
      <c r="W52" s="359"/>
      <c r="X52" s="359"/>
      <c r="Y52" s="359"/>
      <c r="Z52" s="359"/>
    </row>
    <row r="53" spans="1:26" x14ac:dyDescent="0.2">
      <c r="A53" s="354"/>
      <c r="B53" s="359"/>
      <c r="C53" s="359"/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359"/>
      <c r="O53" s="359"/>
      <c r="P53" s="359"/>
      <c r="Q53" s="359"/>
      <c r="R53" s="359"/>
      <c r="S53" s="359"/>
      <c r="T53" s="359"/>
      <c r="U53" s="359"/>
      <c r="V53" s="359"/>
      <c r="W53" s="359"/>
      <c r="X53" s="359"/>
      <c r="Y53" s="359"/>
      <c r="Z53" s="359"/>
    </row>
    <row r="54" spans="1:26" x14ac:dyDescent="0.2">
      <c r="A54" s="354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</row>
    <row r="55" spans="1:26" x14ac:dyDescent="0.2">
      <c r="A55" s="354"/>
      <c r="B55" s="359"/>
      <c r="C55" s="359"/>
      <c r="D55" s="359"/>
      <c r="E55" s="359"/>
      <c r="F55" s="359"/>
      <c r="G55" s="359"/>
      <c r="H55" s="359"/>
      <c r="I55" s="359"/>
      <c r="J55" s="359"/>
      <c r="K55" s="359"/>
      <c r="L55" s="359"/>
      <c r="M55" s="359"/>
      <c r="N55" s="359"/>
      <c r="O55" s="359"/>
      <c r="P55" s="359"/>
      <c r="Q55" s="359"/>
      <c r="R55" s="359"/>
      <c r="S55" s="359"/>
      <c r="T55" s="359"/>
      <c r="U55" s="359"/>
      <c r="V55" s="359"/>
      <c r="W55" s="359"/>
      <c r="X55" s="359"/>
      <c r="Y55" s="359"/>
      <c r="Z55" s="359"/>
    </row>
    <row r="56" spans="1:26" x14ac:dyDescent="0.2">
      <c r="A56" s="354"/>
      <c r="B56" s="359"/>
      <c r="C56" s="359"/>
      <c r="D56" s="359"/>
      <c r="E56" s="359"/>
      <c r="F56" s="359"/>
      <c r="G56" s="359"/>
      <c r="H56" s="359"/>
      <c r="I56" s="359"/>
      <c r="J56" s="359"/>
      <c r="K56" s="359"/>
      <c r="L56" s="359"/>
      <c r="M56" s="359"/>
      <c r="N56" s="359"/>
      <c r="O56" s="359"/>
      <c r="P56" s="359"/>
      <c r="Q56" s="359"/>
      <c r="R56" s="359"/>
      <c r="S56" s="359"/>
      <c r="T56" s="359"/>
      <c r="U56" s="359"/>
      <c r="V56" s="359"/>
      <c r="W56" s="359"/>
      <c r="X56" s="359"/>
      <c r="Y56" s="359"/>
      <c r="Z56" s="359"/>
    </row>
    <row r="57" spans="1:26" x14ac:dyDescent="0.2">
      <c r="A57" s="354"/>
      <c r="B57" s="359"/>
      <c r="C57" s="359"/>
      <c r="D57" s="359"/>
      <c r="E57" s="359"/>
      <c r="F57" s="359"/>
      <c r="G57" s="359"/>
      <c r="H57" s="359"/>
      <c r="I57" s="359"/>
      <c r="J57" s="359"/>
      <c r="K57" s="359"/>
      <c r="L57" s="359"/>
      <c r="M57" s="359"/>
      <c r="N57" s="359"/>
      <c r="O57" s="359"/>
      <c r="P57" s="359"/>
      <c r="Q57" s="359"/>
      <c r="R57" s="359"/>
      <c r="S57" s="359"/>
      <c r="T57" s="359"/>
      <c r="U57" s="359"/>
      <c r="V57" s="359"/>
      <c r="W57" s="359"/>
      <c r="X57" s="359"/>
      <c r="Y57" s="359"/>
      <c r="Z57" s="359"/>
    </row>
    <row r="58" spans="1:26" x14ac:dyDescent="0.2">
      <c r="A58" s="354"/>
      <c r="B58" s="359"/>
      <c r="C58" s="359"/>
      <c r="D58" s="359"/>
      <c r="E58" s="359"/>
      <c r="F58" s="359"/>
      <c r="G58" s="359"/>
      <c r="H58" s="359"/>
      <c r="I58" s="359"/>
      <c r="J58" s="359"/>
      <c r="K58" s="359"/>
      <c r="L58" s="359"/>
      <c r="M58" s="359"/>
      <c r="N58" s="359"/>
      <c r="O58" s="359"/>
      <c r="P58" s="359"/>
      <c r="Q58" s="359"/>
      <c r="R58" s="359"/>
      <c r="S58" s="359"/>
      <c r="T58" s="359"/>
      <c r="U58" s="359"/>
      <c r="V58" s="359"/>
      <c r="W58" s="359"/>
      <c r="X58" s="359"/>
      <c r="Y58" s="359"/>
      <c r="Z58" s="359"/>
    </row>
    <row r="59" spans="1:26" x14ac:dyDescent="0.2">
      <c r="A59" s="354"/>
      <c r="B59" s="359"/>
      <c r="C59" s="359"/>
      <c r="D59" s="359"/>
      <c r="E59" s="359"/>
      <c r="F59" s="359"/>
      <c r="G59" s="359"/>
      <c r="H59" s="359"/>
      <c r="I59" s="359"/>
      <c r="J59" s="359"/>
      <c r="K59" s="359"/>
      <c r="L59" s="359"/>
      <c r="M59" s="359"/>
      <c r="N59" s="359"/>
      <c r="O59" s="359"/>
      <c r="P59" s="359"/>
      <c r="Q59" s="359"/>
      <c r="R59" s="359"/>
      <c r="S59" s="359"/>
      <c r="T59" s="359"/>
      <c r="U59" s="359"/>
      <c r="V59" s="359"/>
      <c r="W59" s="359"/>
      <c r="X59" s="359"/>
      <c r="Y59" s="359"/>
      <c r="Z59" s="359"/>
    </row>
    <row r="60" spans="1:26" x14ac:dyDescent="0.2">
      <c r="A60" s="354"/>
      <c r="B60" s="359"/>
      <c r="C60" s="359"/>
      <c r="D60" s="359"/>
      <c r="E60" s="359"/>
      <c r="F60" s="359"/>
      <c r="G60" s="359"/>
      <c r="H60" s="359"/>
      <c r="I60" s="359"/>
      <c r="J60" s="359"/>
      <c r="K60" s="359"/>
      <c r="L60" s="359"/>
      <c r="M60" s="359"/>
      <c r="N60" s="359"/>
      <c r="O60" s="359"/>
      <c r="P60" s="359"/>
      <c r="Q60" s="359"/>
      <c r="R60" s="359"/>
      <c r="S60" s="359"/>
      <c r="T60" s="359"/>
      <c r="U60" s="359"/>
      <c r="V60" s="359"/>
      <c r="W60" s="359"/>
      <c r="X60" s="359"/>
      <c r="Y60" s="359"/>
      <c r="Z60" s="359"/>
    </row>
    <row r="61" spans="1:26" x14ac:dyDescent="0.2">
      <c r="A61" s="354"/>
      <c r="B61" s="359"/>
      <c r="C61" s="359"/>
      <c r="D61" s="359"/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59"/>
      <c r="S61" s="359"/>
      <c r="T61" s="359"/>
      <c r="U61" s="359"/>
      <c r="V61" s="359"/>
      <c r="W61" s="359"/>
      <c r="X61" s="359"/>
      <c r="Y61" s="359"/>
      <c r="Z61" s="359"/>
    </row>
    <row r="62" spans="1:26" x14ac:dyDescent="0.2">
      <c r="A62" s="354"/>
      <c r="B62" s="359"/>
      <c r="C62" s="359"/>
      <c r="D62" s="359"/>
      <c r="E62" s="359"/>
      <c r="F62" s="359"/>
      <c r="G62" s="359"/>
      <c r="H62" s="359"/>
      <c r="I62" s="359"/>
      <c r="J62" s="359"/>
      <c r="K62" s="359"/>
      <c r="L62" s="359"/>
      <c r="M62" s="359"/>
      <c r="N62" s="359"/>
      <c r="O62" s="359"/>
      <c r="P62" s="359"/>
      <c r="Q62" s="359"/>
      <c r="R62" s="359"/>
      <c r="S62" s="359"/>
      <c r="T62" s="359"/>
      <c r="U62" s="359"/>
      <c r="V62" s="359"/>
      <c r="W62" s="359"/>
      <c r="X62" s="359"/>
      <c r="Y62" s="359"/>
      <c r="Z62" s="359"/>
    </row>
    <row r="63" spans="1:26" x14ac:dyDescent="0.2">
      <c r="A63" s="354"/>
      <c r="B63" s="359"/>
      <c r="C63" s="359"/>
      <c r="D63" s="359"/>
      <c r="E63" s="359"/>
      <c r="F63" s="359"/>
      <c r="G63" s="359"/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S63" s="359"/>
      <c r="T63" s="359"/>
      <c r="U63" s="359"/>
      <c r="V63" s="359"/>
      <c r="W63" s="359"/>
      <c r="X63" s="359"/>
      <c r="Y63" s="359"/>
      <c r="Z63" s="359"/>
    </row>
    <row r="64" spans="1:26" x14ac:dyDescent="0.2">
      <c r="A64" s="354"/>
      <c r="B64" s="359"/>
      <c r="C64" s="359"/>
      <c r="D64" s="359"/>
      <c r="E64" s="359"/>
      <c r="F64" s="359"/>
      <c r="G64" s="359"/>
      <c r="H64" s="359"/>
      <c r="I64" s="359"/>
      <c r="J64" s="359"/>
      <c r="K64" s="359"/>
      <c r="L64" s="359"/>
      <c r="M64" s="359"/>
      <c r="N64" s="359"/>
      <c r="O64" s="359"/>
      <c r="P64" s="359"/>
      <c r="Q64" s="359"/>
      <c r="R64" s="359"/>
      <c r="S64" s="359"/>
      <c r="T64" s="359"/>
      <c r="U64" s="359"/>
      <c r="V64" s="359"/>
      <c r="W64" s="359"/>
      <c r="X64" s="359"/>
      <c r="Y64" s="359"/>
      <c r="Z64" s="359"/>
    </row>
    <row r="65" spans="1:26" x14ac:dyDescent="0.2">
      <c r="A65" s="354"/>
      <c r="B65" s="359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S65" s="359"/>
      <c r="T65" s="359"/>
      <c r="U65" s="359"/>
      <c r="V65" s="359"/>
      <c r="W65" s="359"/>
      <c r="X65" s="359"/>
      <c r="Y65" s="359"/>
      <c r="Z65" s="359"/>
    </row>
    <row r="66" spans="1:26" x14ac:dyDescent="0.2">
      <c r="A66" s="354"/>
      <c r="B66" s="359"/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359"/>
      <c r="Q66" s="359"/>
      <c r="R66" s="359"/>
      <c r="S66" s="359"/>
      <c r="T66" s="359"/>
      <c r="U66" s="359"/>
      <c r="V66" s="359"/>
      <c r="W66" s="359"/>
      <c r="X66" s="359"/>
      <c r="Y66" s="359"/>
      <c r="Z66" s="359"/>
    </row>
    <row r="67" spans="1:26" x14ac:dyDescent="0.2">
      <c r="A67" s="354"/>
      <c r="B67" s="359"/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359"/>
      <c r="T67" s="359"/>
      <c r="U67" s="359"/>
      <c r="V67" s="359"/>
      <c r="W67" s="359"/>
      <c r="X67" s="359"/>
      <c r="Y67" s="359"/>
      <c r="Z67" s="359"/>
    </row>
    <row r="68" spans="1:26" x14ac:dyDescent="0.2">
      <c r="A68" s="354"/>
      <c r="B68" s="359"/>
      <c r="C68" s="359"/>
      <c r="D68" s="359"/>
      <c r="E68" s="359"/>
      <c r="F68" s="359"/>
      <c r="G68" s="359"/>
      <c r="H68" s="359"/>
      <c r="I68" s="359"/>
      <c r="J68" s="359"/>
      <c r="K68" s="359"/>
      <c r="L68" s="359"/>
      <c r="M68" s="359"/>
      <c r="N68" s="359"/>
      <c r="O68" s="359"/>
      <c r="P68" s="359"/>
      <c r="Q68" s="359"/>
      <c r="R68" s="359"/>
      <c r="S68" s="359"/>
      <c r="T68" s="359"/>
      <c r="U68" s="359"/>
      <c r="V68" s="359"/>
      <c r="W68" s="359"/>
      <c r="X68" s="359"/>
      <c r="Y68" s="359"/>
      <c r="Z68" s="359"/>
    </row>
    <row r="69" spans="1:26" x14ac:dyDescent="0.2">
      <c r="A69" s="354"/>
      <c r="B69" s="359"/>
      <c r="C69" s="359"/>
      <c r="D69" s="359"/>
      <c r="E69" s="359"/>
      <c r="F69" s="359"/>
      <c r="G69" s="359"/>
      <c r="H69" s="359"/>
      <c r="I69" s="359"/>
      <c r="J69" s="359"/>
      <c r="K69" s="359"/>
      <c r="L69" s="359"/>
      <c r="M69" s="359"/>
      <c r="N69" s="359"/>
      <c r="O69" s="359"/>
      <c r="P69" s="359"/>
      <c r="Q69" s="359"/>
      <c r="R69" s="359"/>
      <c r="S69" s="359"/>
      <c r="T69" s="359"/>
      <c r="U69" s="359"/>
      <c r="V69" s="359"/>
      <c r="W69" s="359"/>
      <c r="X69" s="359"/>
      <c r="Y69" s="359"/>
      <c r="Z69" s="359"/>
    </row>
    <row r="70" spans="1:26" x14ac:dyDescent="0.2">
      <c r="A70" s="354"/>
      <c r="B70" s="359"/>
      <c r="C70" s="359"/>
      <c r="D70" s="359"/>
      <c r="E70" s="359"/>
      <c r="F70" s="359"/>
      <c r="G70" s="359"/>
      <c r="H70" s="359"/>
      <c r="I70" s="359"/>
      <c r="J70" s="359"/>
      <c r="K70" s="359"/>
      <c r="L70" s="359"/>
      <c r="M70" s="359"/>
      <c r="N70" s="359"/>
      <c r="O70" s="359"/>
      <c r="P70" s="359"/>
      <c r="Q70" s="359"/>
      <c r="R70" s="359"/>
      <c r="S70" s="359"/>
      <c r="T70" s="359"/>
      <c r="U70" s="359"/>
      <c r="V70" s="359"/>
      <c r="W70" s="359"/>
      <c r="X70" s="359"/>
      <c r="Y70" s="359"/>
      <c r="Z70" s="359"/>
    </row>
    <row r="71" spans="1:26" x14ac:dyDescent="0.2">
      <c r="A71" s="354"/>
      <c r="B71" s="359"/>
      <c r="C71" s="359"/>
      <c r="D71" s="359"/>
      <c r="E71" s="359"/>
      <c r="F71" s="359"/>
      <c r="G71" s="359"/>
      <c r="H71" s="359"/>
      <c r="I71" s="359"/>
      <c r="J71" s="359"/>
      <c r="K71" s="359"/>
      <c r="L71" s="359"/>
      <c r="M71" s="359"/>
      <c r="N71" s="359"/>
      <c r="O71" s="359"/>
      <c r="P71" s="359"/>
      <c r="Q71" s="359"/>
      <c r="R71" s="359"/>
      <c r="S71" s="359"/>
      <c r="T71" s="359"/>
      <c r="U71" s="359"/>
      <c r="V71" s="359"/>
      <c r="W71" s="359"/>
      <c r="X71" s="359"/>
      <c r="Y71" s="359"/>
      <c r="Z71" s="359"/>
    </row>
    <row r="72" spans="1:26" x14ac:dyDescent="0.2">
      <c r="A72" s="354"/>
      <c r="B72" s="359"/>
      <c r="C72" s="359"/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359"/>
      <c r="O72" s="359"/>
      <c r="P72" s="359"/>
      <c r="Q72" s="359"/>
      <c r="R72" s="359"/>
      <c r="S72" s="359"/>
      <c r="T72" s="359"/>
      <c r="U72" s="359"/>
      <c r="V72" s="359"/>
      <c r="W72" s="359"/>
      <c r="X72" s="359"/>
      <c r="Y72" s="359"/>
      <c r="Z72" s="359"/>
    </row>
    <row r="73" spans="1:26" x14ac:dyDescent="0.2">
      <c r="A73" s="354"/>
      <c r="B73" s="359"/>
      <c r="C73" s="359"/>
      <c r="D73" s="359"/>
      <c r="E73" s="359"/>
      <c r="F73" s="359"/>
      <c r="G73" s="359"/>
      <c r="H73" s="359"/>
      <c r="I73" s="359"/>
      <c r="J73" s="359"/>
      <c r="K73" s="359"/>
      <c r="L73" s="359"/>
      <c r="M73" s="359"/>
      <c r="N73" s="359"/>
      <c r="O73" s="359"/>
      <c r="P73" s="359"/>
      <c r="Q73" s="359"/>
      <c r="R73" s="359"/>
      <c r="S73" s="359"/>
      <c r="T73" s="359"/>
      <c r="U73" s="359"/>
      <c r="V73" s="359"/>
      <c r="W73" s="359"/>
      <c r="X73" s="359"/>
      <c r="Y73" s="359"/>
      <c r="Z73" s="359"/>
    </row>
    <row r="74" spans="1:26" x14ac:dyDescent="0.2">
      <c r="A74" s="354"/>
      <c r="B74" s="359"/>
      <c r="C74" s="359"/>
      <c r="D74" s="359"/>
      <c r="E74" s="359"/>
      <c r="F74" s="359"/>
      <c r="G74" s="359"/>
      <c r="H74" s="359"/>
      <c r="I74" s="359"/>
      <c r="J74" s="359"/>
      <c r="K74" s="359"/>
      <c r="L74" s="359"/>
      <c r="M74" s="359"/>
      <c r="N74" s="359"/>
      <c r="O74" s="359"/>
      <c r="P74" s="359"/>
      <c r="Q74" s="359"/>
      <c r="R74" s="359"/>
      <c r="S74" s="359"/>
      <c r="T74" s="359"/>
      <c r="U74" s="359"/>
      <c r="V74" s="359"/>
      <c r="W74" s="359"/>
      <c r="X74" s="359"/>
      <c r="Y74" s="359"/>
      <c r="Z74" s="359"/>
    </row>
    <row r="75" spans="1:26" x14ac:dyDescent="0.2">
      <c r="A75" s="354"/>
      <c r="B75" s="359"/>
      <c r="C75" s="359"/>
      <c r="D75" s="359"/>
      <c r="E75" s="359"/>
      <c r="F75" s="359"/>
      <c r="G75" s="359"/>
      <c r="H75" s="359"/>
      <c r="I75" s="359"/>
      <c r="J75" s="359"/>
      <c r="K75" s="359"/>
      <c r="L75" s="359"/>
      <c r="M75" s="359"/>
      <c r="N75" s="359"/>
      <c r="O75" s="359"/>
      <c r="P75" s="359"/>
      <c r="Q75" s="359"/>
      <c r="R75" s="359"/>
      <c r="S75" s="359"/>
      <c r="T75" s="359"/>
      <c r="U75" s="359"/>
      <c r="V75" s="359"/>
      <c r="W75" s="359"/>
      <c r="X75" s="359"/>
      <c r="Y75" s="359"/>
      <c r="Z75" s="359"/>
    </row>
    <row r="76" spans="1:26" x14ac:dyDescent="0.2">
      <c r="A76" s="354"/>
      <c r="B76" s="359"/>
      <c r="C76" s="359"/>
      <c r="D76" s="359"/>
      <c r="E76" s="359"/>
      <c r="F76" s="359"/>
      <c r="G76" s="359"/>
      <c r="H76" s="359"/>
      <c r="I76" s="359"/>
      <c r="J76" s="359"/>
      <c r="K76" s="359"/>
      <c r="L76" s="359"/>
      <c r="M76" s="359"/>
      <c r="N76" s="359"/>
      <c r="O76" s="359"/>
      <c r="P76" s="359"/>
      <c r="Q76" s="359"/>
      <c r="R76" s="359"/>
      <c r="S76" s="359"/>
      <c r="T76" s="359"/>
      <c r="U76" s="359"/>
      <c r="V76" s="359"/>
      <c r="W76" s="359"/>
      <c r="X76" s="359"/>
      <c r="Y76" s="359"/>
      <c r="Z76" s="359"/>
    </row>
    <row r="77" spans="1:26" x14ac:dyDescent="0.2">
      <c r="A77" s="354"/>
      <c r="B77" s="359"/>
      <c r="C77" s="359"/>
      <c r="D77" s="359"/>
      <c r="E77" s="359"/>
      <c r="F77" s="359"/>
      <c r="G77" s="359"/>
      <c r="H77" s="359"/>
      <c r="I77" s="359"/>
      <c r="J77" s="359"/>
      <c r="K77" s="359"/>
      <c r="L77" s="359"/>
      <c r="M77" s="359"/>
      <c r="N77" s="359"/>
      <c r="O77" s="359"/>
      <c r="P77" s="359"/>
      <c r="Q77" s="359"/>
      <c r="R77" s="359"/>
      <c r="S77" s="359"/>
      <c r="T77" s="359"/>
      <c r="U77" s="359"/>
      <c r="V77" s="359"/>
      <c r="W77" s="359"/>
      <c r="X77" s="359"/>
      <c r="Y77" s="359"/>
      <c r="Z77" s="359"/>
    </row>
    <row r="78" spans="1:26" x14ac:dyDescent="0.2">
      <c r="A78" s="354"/>
      <c r="B78" s="359"/>
      <c r="C78" s="359"/>
      <c r="D78" s="359"/>
      <c r="E78" s="359"/>
      <c r="F78" s="359"/>
      <c r="G78" s="359"/>
      <c r="H78" s="359"/>
      <c r="I78" s="359"/>
      <c r="J78" s="359"/>
      <c r="K78" s="359"/>
      <c r="L78" s="359"/>
      <c r="M78" s="359"/>
      <c r="N78" s="359"/>
      <c r="O78" s="359"/>
      <c r="P78" s="359"/>
      <c r="Q78" s="359"/>
      <c r="R78" s="359"/>
      <c r="S78" s="359"/>
      <c r="T78" s="359"/>
      <c r="U78" s="359"/>
      <c r="V78" s="359"/>
      <c r="W78" s="359"/>
      <c r="X78" s="359"/>
      <c r="Y78" s="359"/>
      <c r="Z78" s="359"/>
    </row>
    <row r="79" spans="1:26" x14ac:dyDescent="0.2">
      <c r="A79" s="354"/>
      <c r="B79" s="359"/>
      <c r="C79" s="359"/>
      <c r="D79" s="359"/>
      <c r="E79" s="359"/>
      <c r="F79" s="359"/>
      <c r="G79" s="359"/>
      <c r="H79" s="359"/>
      <c r="I79" s="359"/>
      <c r="J79" s="359"/>
      <c r="K79" s="359"/>
      <c r="L79" s="359"/>
      <c r="M79" s="359"/>
      <c r="N79" s="359"/>
      <c r="O79" s="359"/>
      <c r="P79" s="359"/>
      <c r="Q79" s="359"/>
      <c r="R79" s="359"/>
      <c r="S79" s="359"/>
      <c r="T79" s="359"/>
      <c r="U79" s="359"/>
      <c r="V79" s="359"/>
      <c r="W79" s="359"/>
      <c r="X79" s="359"/>
      <c r="Y79" s="359"/>
      <c r="Z79" s="359"/>
    </row>
    <row r="80" spans="1:26" x14ac:dyDescent="0.2">
      <c r="A80" s="354"/>
      <c r="B80" s="359"/>
      <c r="C80" s="359"/>
      <c r="D80" s="359"/>
      <c r="E80" s="359"/>
      <c r="F80" s="359"/>
      <c r="G80" s="359"/>
      <c r="H80" s="359"/>
      <c r="I80" s="359"/>
      <c r="J80" s="359"/>
      <c r="K80" s="359"/>
      <c r="L80" s="359"/>
      <c r="M80" s="359"/>
      <c r="N80" s="359"/>
      <c r="O80" s="359"/>
      <c r="P80" s="359"/>
      <c r="Q80" s="359"/>
      <c r="R80" s="359"/>
      <c r="S80" s="359"/>
      <c r="T80" s="359"/>
      <c r="U80" s="359"/>
      <c r="V80" s="359"/>
      <c r="W80" s="359"/>
      <c r="X80" s="359"/>
      <c r="Y80" s="359"/>
      <c r="Z80" s="359"/>
    </row>
    <row r="81" spans="1:26" x14ac:dyDescent="0.2">
      <c r="A81" s="354"/>
      <c r="B81" s="359"/>
      <c r="C81" s="359"/>
      <c r="D81" s="359"/>
      <c r="E81" s="359"/>
      <c r="F81" s="359"/>
      <c r="G81" s="359"/>
      <c r="H81" s="359"/>
      <c r="I81" s="359"/>
      <c r="J81" s="359"/>
      <c r="K81" s="359"/>
      <c r="L81" s="359"/>
      <c r="M81" s="359"/>
      <c r="N81" s="359"/>
      <c r="O81" s="359"/>
      <c r="P81" s="359"/>
      <c r="Q81" s="359"/>
      <c r="R81" s="359"/>
      <c r="S81" s="359"/>
      <c r="T81" s="359"/>
      <c r="U81" s="359"/>
      <c r="V81" s="359"/>
      <c r="W81" s="359"/>
      <c r="X81" s="359"/>
      <c r="Y81" s="359"/>
      <c r="Z81" s="359"/>
    </row>
    <row r="82" spans="1:26" x14ac:dyDescent="0.2">
      <c r="A82" s="354"/>
      <c r="B82" s="359"/>
      <c r="C82" s="359"/>
      <c r="D82" s="359"/>
      <c r="E82" s="359"/>
      <c r="F82" s="359"/>
      <c r="G82" s="359"/>
      <c r="H82" s="359"/>
      <c r="I82" s="359"/>
      <c r="J82" s="359"/>
      <c r="K82" s="359"/>
      <c r="L82" s="359"/>
      <c r="M82" s="359"/>
      <c r="N82" s="359"/>
      <c r="O82" s="359"/>
      <c r="P82" s="359"/>
      <c r="Q82" s="359"/>
      <c r="R82" s="359"/>
      <c r="S82" s="359"/>
      <c r="T82" s="359"/>
      <c r="U82" s="359"/>
      <c r="V82" s="359"/>
      <c r="W82" s="359"/>
      <c r="X82" s="359"/>
      <c r="Y82" s="359"/>
      <c r="Z82" s="359"/>
    </row>
    <row r="83" spans="1:26" x14ac:dyDescent="0.2">
      <c r="A83" s="354"/>
      <c r="B83" s="359"/>
      <c r="C83" s="359"/>
      <c r="D83" s="359"/>
      <c r="E83" s="359"/>
      <c r="F83" s="359"/>
      <c r="G83" s="359"/>
      <c r="H83" s="359"/>
      <c r="I83" s="359"/>
      <c r="J83" s="359"/>
      <c r="K83" s="359"/>
      <c r="L83" s="359"/>
      <c r="M83" s="359"/>
      <c r="N83" s="359"/>
      <c r="O83" s="359"/>
      <c r="P83" s="359"/>
      <c r="Q83" s="359"/>
      <c r="R83" s="359"/>
      <c r="S83" s="359"/>
      <c r="T83" s="359"/>
      <c r="U83" s="359"/>
      <c r="V83" s="359"/>
      <c r="W83" s="359"/>
      <c r="X83" s="359"/>
      <c r="Y83" s="359"/>
      <c r="Z83" s="359"/>
    </row>
    <row r="84" spans="1:26" x14ac:dyDescent="0.2">
      <c r="A84" s="354"/>
      <c r="B84" s="359"/>
      <c r="C84" s="359"/>
      <c r="D84" s="359"/>
      <c r="E84" s="359"/>
      <c r="F84" s="359"/>
      <c r="G84" s="359"/>
      <c r="H84" s="359"/>
      <c r="I84" s="359"/>
      <c r="J84" s="359"/>
      <c r="K84" s="359"/>
      <c r="L84" s="359"/>
      <c r="M84" s="359"/>
      <c r="N84" s="359"/>
      <c r="O84" s="359"/>
      <c r="P84" s="359"/>
      <c r="Q84" s="359"/>
      <c r="R84" s="359"/>
      <c r="S84" s="359"/>
      <c r="T84" s="359"/>
      <c r="U84" s="359"/>
      <c r="V84" s="359"/>
      <c r="W84" s="359"/>
      <c r="X84" s="359"/>
      <c r="Y84" s="359"/>
      <c r="Z84" s="359"/>
    </row>
    <row r="85" spans="1:26" x14ac:dyDescent="0.2">
      <c r="A85" s="354"/>
      <c r="B85" s="359"/>
      <c r="C85" s="359"/>
      <c r="D85" s="359"/>
      <c r="E85" s="359"/>
      <c r="F85" s="359"/>
      <c r="G85" s="359"/>
      <c r="H85" s="359"/>
      <c r="I85" s="359"/>
      <c r="J85" s="359"/>
      <c r="K85" s="359"/>
      <c r="L85" s="359"/>
      <c r="M85" s="359"/>
      <c r="N85" s="359"/>
      <c r="O85" s="359"/>
      <c r="P85" s="359"/>
      <c r="Q85" s="359"/>
      <c r="R85" s="359"/>
      <c r="S85" s="359"/>
      <c r="T85" s="359"/>
      <c r="U85" s="359"/>
      <c r="V85" s="359"/>
      <c r="W85" s="359"/>
      <c r="X85" s="359"/>
      <c r="Y85" s="359"/>
      <c r="Z85" s="359"/>
    </row>
    <row r="86" spans="1:26" x14ac:dyDescent="0.2">
      <c r="A86" s="354"/>
      <c r="B86" s="359"/>
      <c r="C86" s="359"/>
      <c r="D86" s="359"/>
      <c r="E86" s="359"/>
      <c r="F86" s="359"/>
      <c r="G86" s="359"/>
      <c r="H86" s="359"/>
      <c r="I86" s="359"/>
      <c r="J86" s="359"/>
      <c r="K86" s="359"/>
      <c r="L86" s="359"/>
      <c r="M86" s="359"/>
      <c r="N86" s="359"/>
      <c r="O86" s="359"/>
      <c r="P86" s="359"/>
      <c r="Q86" s="359"/>
      <c r="R86" s="359"/>
      <c r="S86" s="359"/>
      <c r="T86" s="359"/>
      <c r="U86" s="359"/>
      <c r="V86" s="359"/>
      <c r="W86" s="359"/>
      <c r="X86" s="359"/>
      <c r="Y86" s="359"/>
      <c r="Z86" s="359"/>
    </row>
    <row r="87" spans="1:26" x14ac:dyDescent="0.2">
      <c r="A87" s="354"/>
      <c r="B87" s="359"/>
      <c r="C87" s="359"/>
      <c r="D87" s="359"/>
      <c r="E87" s="359"/>
      <c r="F87" s="359"/>
      <c r="G87" s="359"/>
      <c r="H87" s="359"/>
      <c r="I87" s="359"/>
      <c r="J87" s="359"/>
      <c r="K87" s="359"/>
      <c r="L87" s="359"/>
      <c r="M87" s="359"/>
      <c r="N87" s="359"/>
      <c r="O87" s="359"/>
      <c r="P87" s="359"/>
      <c r="Q87" s="359"/>
      <c r="R87" s="359"/>
      <c r="S87" s="359"/>
      <c r="T87" s="359"/>
      <c r="U87" s="359"/>
      <c r="V87" s="359"/>
      <c r="W87" s="359"/>
      <c r="X87" s="359"/>
      <c r="Y87" s="359"/>
      <c r="Z87" s="359"/>
    </row>
    <row r="88" spans="1:26" x14ac:dyDescent="0.2">
      <c r="A88" s="354"/>
      <c r="B88" s="359"/>
      <c r="C88" s="359"/>
      <c r="D88" s="359"/>
      <c r="E88" s="359"/>
      <c r="F88" s="359"/>
      <c r="G88" s="359"/>
      <c r="H88" s="359"/>
      <c r="I88" s="359"/>
      <c r="J88" s="359"/>
      <c r="K88" s="359"/>
      <c r="L88" s="359"/>
      <c r="M88" s="359"/>
      <c r="N88" s="359"/>
      <c r="O88" s="359"/>
      <c r="P88" s="359"/>
      <c r="Q88" s="359"/>
      <c r="R88" s="359"/>
      <c r="S88" s="359"/>
      <c r="T88" s="359"/>
      <c r="U88" s="359"/>
      <c r="V88" s="359"/>
      <c r="W88" s="359"/>
      <c r="X88" s="359"/>
      <c r="Y88" s="359"/>
      <c r="Z88" s="359"/>
    </row>
    <row r="89" spans="1:26" x14ac:dyDescent="0.2">
      <c r="A89" s="354"/>
      <c r="B89" s="359"/>
      <c r="C89" s="359"/>
      <c r="D89" s="359"/>
      <c r="E89" s="359"/>
      <c r="F89" s="359"/>
      <c r="G89" s="359"/>
      <c r="H89" s="359"/>
      <c r="I89" s="359"/>
      <c r="J89" s="359"/>
      <c r="K89" s="359"/>
      <c r="L89" s="359"/>
      <c r="M89" s="359"/>
      <c r="N89" s="359"/>
      <c r="O89" s="359"/>
      <c r="P89" s="359"/>
      <c r="Q89" s="359"/>
      <c r="R89" s="359"/>
      <c r="S89" s="359"/>
      <c r="T89" s="359"/>
      <c r="U89" s="359"/>
      <c r="V89" s="359"/>
      <c r="W89" s="359"/>
      <c r="X89" s="359"/>
      <c r="Y89" s="359"/>
      <c r="Z89" s="359"/>
    </row>
    <row r="90" spans="1:26" x14ac:dyDescent="0.2">
      <c r="A90" s="354"/>
      <c r="B90" s="359"/>
      <c r="C90" s="359"/>
      <c r="D90" s="359"/>
      <c r="E90" s="359"/>
      <c r="F90" s="359"/>
      <c r="G90" s="359"/>
      <c r="H90" s="359"/>
      <c r="I90" s="359"/>
      <c r="J90" s="359"/>
      <c r="K90" s="359"/>
      <c r="L90" s="359"/>
      <c r="M90" s="359"/>
      <c r="N90" s="359"/>
      <c r="O90" s="359"/>
      <c r="P90" s="359"/>
      <c r="Q90" s="359"/>
      <c r="R90" s="359"/>
      <c r="S90" s="359"/>
      <c r="T90" s="359"/>
      <c r="U90" s="359"/>
      <c r="V90" s="359"/>
      <c r="W90" s="359"/>
      <c r="X90" s="359"/>
      <c r="Y90" s="359"/>
      <c r="Z90" s="359"/>
    </row>
    <row r="91" spans="1:26" x14ac:dyDescent="0.2">
      <c r="A91" s="354"/>
      <c r="B91" s="359"/>
      <c r="C91" s="359"/>
      <c r="D91" s="359"/>
      <c r="E91" s="359"/>
      <c r="F91" s="359"/>
      <c r="G91" s="359"/>
      <c r="H91" s="359"/>
      <c r="I91" s="359"/>
      <c r="J91" s="359"/>
      <c r="K91" s="359"/>
      <c r="L91" s="359"/>
      <c r="M91" s="359"/>
      <c r="N91" s="359"/>
      <c r="O91" s="359"/>
      <c r="P91" s="359"/>
      <c r="Q91" s="359"/>
      <c r="R91" s="359"/>
      <c r="S91" s="359"/>
      <c r="T91" s="359"/>
      <c r="U91" s="359"/>
      <c r="V91" s="359"/>
      <c r="W91" s="359"/>
      <c r="X91" s="359"/>
      <c r="Y91" s="359"/>
      <c r="Z91" s="359"/>
    </row>
    <row r="92" spans="1:26" x14ac:dyDescent="0.2">
      <c r="A92" s="354"/>
      <c r="B92" s="359"/>
      <c r="C92" s="359"/>
      <c r="D92" s="359"/>
      <c r="E92" s="359"/>
      <c r="F92" s="359"/>
      <c r="G92" s="359"/>
      <c r="H92" s="359"/>
      <c r="I92" s="359"/>
      <c r="J92" s="359"/>
      <c r="K92" s="359"/>
      <c r="L92" s="359"/>
      <c r="M92" s="359"/>
      <c r="N92" s="359"/>
      <c r="O92" s="359"/>
      <c r="P92" s="359"/>
      <c r="Q92" s="359"/>
      <c r="R92" s="359"/>
      <c r="S92" s="359"/>
      <c r="T92" s="359"/>
      <c r="U92" s="359"/>
      <c r="V92" s="359"/>
      <c r="W92" s="359"/>
      <c r="X92" s="359"/>
      <c r="Y92" s="359"/>
      <c r="Z92" s="359"/>
    </row>
    <row r="93" spans="1:26" x14ac:dyDescent="0.2">
      <c r="A93" s="354"/>
      <c r="B93" s="359"/>
      <c r="C93" s="359"/>
      <c r="D93" s="359"/>
      <c r="E93" s="359"/>
      <c r="F93" s="359"/>
      <c r="G93" s="359"/>
      <c r="H93" s="359"/>
      <c r="I93" s="359"/>
      <c r="J93" s="359"/>
      <c r="K93" s="359"/>
      <c r="L93" s="359"/>
      <c r="M93" s="359"/>
      <c r="N93" s="359"/>
      <c r="O93" s="359"/>
      <c r="P93" s="359"/>
      <c r="Q93" s="359"/>
      <c r="R93" s="359"/>
      <c r="S93" s="359"/>
      <c r="T93" s="359"/>
      <c r="U93" s="359"/>
      <c r="V93" s="359"/>
      <c r="W93" s="359"/>
      <c r="X93" s="359"/>
      <c r="Y93" s="359"/>
      <c r="Z93" s="359"/>
    </row>
    <row r="94" spans="1:26" x14ac:dyDescent="0.2">
      <c r="A94" s="354"/>
      <c r="B94" s="359"/>
      <c r="C94" s="359"/>
      <c r="D94" s="359"/>
      <c r="E94" s="359"/>
      <c r="F94" s="359"/>
      <c r="G94" s="359"/>
      <c r="H94" s="359"/>
      <c r="I94" s="359"/>
      <c r="J94" s="359"/>
      <c r="K94" s="359"/>
      <c r="L94" s="359"/>
      <c r="M94" s="359"/>
      <c r="N94" s="359"/>
      <c r="O94" s="359"/>
      <c r="P94" s="359"/>
      <c r="Q94" s="359"/>
      <c r="R94" s="359"/>
      <c r="S94" s="359"/>
      <c r="T94" s="359"/>
      <c r="U94" s="359"/>
      <c r="V94" s="359"/>
      <c r="W94" s="359"/>
      <c r="X94" s="359"/>
      <c r="Y94" s="359"/>
      <c r="Z94" s="359"/>
    </row>
    <row r="95" spans="1:26" x14ac:dyDescent="0.2">
      <c r="A95" s="354"/>
      <c r="B95" s="359"/>
      <c r="C95" s="359"/>
      <c r="D95" s="359"/>
      <c r="E95" s="359"/>
      <c r="F95" s="359"/>
      <c r="G95" s="359"/>
      <c r="H95" s="359"/>
      <c r="I95" s="359"/>
      <c r="J95" s="359"/>
      <c r="K95" s="359"/>
      <c r="L95" s="359"/>
      <c r="M95" s="359"/>
      <c r="N95" s="359"/>
      <c r="O95" s="359"/>
      <c r="P95" s="359"/>
      <c r="Q95" s="359"/>
      <c r="R95" s="359"/>
      <c r="S95" s="359"/>
      <c r="T95" s="359"/>
      <c r="U95" s="359"/>
      <c r="V95" s="359"/>
      <c r="W95" s="359"/>
      <c r="X95" s="359"/>
      <c r="Y95" s="359"/>
      <c r="Z95" s="359"/>
    </row>
    <row r="96" spans="1:26" x14ac:dyDescent="0.2">
      <c r="A96" s="354"/>
      <c r="B96" s="359"/>
      <c r="C96" s="359"/>
      <c r="D96" s="359"/>
      <c r="E96" s="359"/>
      <c r="F96" s="359"/>
      <c r="G96" s="359"/>
      <c r="H96" s="359"/>
      <c r="I96" s="359"/>
      <c r="J96" s="359"/>
      <c r="K96" s="359"/>
      <c r="L96" s="359"/>
      <c r="M96" s="359"/>
      <c r="N96" s="359"/>
      <c r="O96" s="359"/>
      <c r="P96" s="359"/>
      <c r="Q96" s="359"/>
      <c r="R96" s="359"/>
      <c r="S96" s="359"/>
      <c r="T96" s="359"/>
      <c r="U96" s="359"/>
      <c r="V96" s="359"/>
      <c r="W96" s="359"/>
      <c r="X96" s="359"/>
      <c r="Y96" s="359"/>
      <c r="Z96" s="359"/>
    </row>
    <row r="97" spans="1:26" x14ac:dyDescent="0.2">
      <c r="A97" s="354"/>
      <c r="B97" s="359"/>
      <c r="C97" s="359"/>
      <c r="D97" s="359"/>
      <c r="E97" s="359"/>
      <c r="F97" s="359"/>
      <c r="G97" s="359"/>
      <c r="H97" s="359"/>
      <c r="I97" s="359"/>
      <c r="J97" s="359"/>
      <c r="K97" s="359"/>
      <c r="L97" s="359"/>
      <c r="M97" s="359"/>
      <c r="N97" s="359"/>
      <c r="O97" s="359"/>
      <c r="P97" s="359"/>
      <c r="Q97" s="359"/>
      <c r="R97" s="359"/>
      <c r="S97" s="359"/>
      <c r="T97" s="359"/>
      <c r="U97" s="359"/>
      <c r="V97" s="359"/>
      <c r="W97" s="359"/>
      <c r="X97" s="359"/>
      <c r="Y97" s="359"/>
      <c r="Z97" s="359"/>
    </row>
    <row r="98" spans="1:26" x14ac:dyDescent="0.2">
      <c r="A98" s="354"/>
      <c r="B98" s="359"/>
      <c r="C98" s="359"/>
      <c r="D98" s="359"/>
      <c r="E98" s="359"/>
      <c r="F98" s="359"/>
      <c r="G98" s="359"/>
      <c r="H98" s="359"/>
      <c r="I98" s="359"/>
      <c r="J98" s="359"/>
      <c r="K98" s="359"/>
      <c r="L98" s="359"/>
      <c r="M98" s="359"/>
      <c r="N98" s="359"/>
      <c r="O98" s="359"/>
      <c r="P98" s="359"/>
      <c r="Q98" s="359"/>
      <c r="R98" s="359"/>
      <c r="S98" s="359"/>
      <c r="T98" s="359"/>
      <c r="U98" s="359"/>
      <c r="V98" s="359"/>
      <c r="W98" s="359"/>
      <c r="X98" s="359"/>
      <c r="Y98" s="359"/>
      <c r="Z98" s="359"/>
    </row>
    <row r="99" spans="1:26" x14ac:dyDescent="0.2">
      <c r="A99" s="354"/>
      <c r="B99" s="359"/>
      <c r="C99" s="359"/>
      <c r="D99" s="359"/>
      <c r="E99" s="359"/>
      <c r="F99" s="359"/>
      <c r="G99" s="359"/>
      <c r="H99" s="359"/>
      <c r="I99" s="359"/>
      <c r="J99" s="359"/>
      <c r="K99" s="359"/>
      <c r="L99" s="359"/>
      <c r="M99" s="359"/>
      <c r="N99" s="359"/>
      <c r="O99" s="359"/>
      <c r="P99" s="359"/>
      <c r="Q99" s="359"/>
      <c r="R99" s="359"/>
      <c r="S99" s="359"/>
      <c r="T99" s="359"/>
      <c r="U99" s="359"/>
      <c r="V99" s="359"/>
      <c r="W99" s="359"/>
      <c r="X99" s="359"/>
      <c r="Y99" s="359"/>
      <c r="Z99" s="359"/>
    </row>
    <row r="100" spans="1:26" x14ac:dyDescent="0.2">
      <c r="A100" s="354"/>
      <c r="B100" s="359"/>
      <c r="C100" s="359"/>
      <c r="D100" s="359"/>
      <c r="E100" s="359"/>
      <c r="F100" s="359"/>
      <c r="G100" s="359"/>
      <c r="H100" s="359"/>
      <c r="I100" s="359"/>
      <c r="J100" s="359"/>
      <c r="K100" s="359"/>
      <c r="L100" s="359"/>
      <c r="M100" s="359"/>
      <c r="N100" s="359"/>
      <c r="O100" s="359"/>
      <c r="P100" s="359"/>
      <c r="Q100" s="359"/>
      <c r="R100" s="359"/>
      <c r="S100" s="359"/>
      <c r="T100" s="359"/>
      <c r="U100" s="359"/>
      <c r="V100" s="359"/>
      <c r="W100" s="359"/>
      <c r="X100" s="359"/>
      <c r="Y100" s="359"/>
      <c r="Z100" s="359"/>
    </row>
    <row r="101" spans="1:26" x14ac:dyDescent="0.2">
      <c r="A101" s="354"/>
      <c r="B101" s="359"/>
      <c r="C101" s="359"/>
      <c r="D101" s="359"/>
      <c r="E101" s="359"/>
      <c r="F101" s="359"/>
      <c r="G101" s="359"/>
      <c r="H101" s="359"/>
      <c r="I101" s="359"/>
      <c r="J101" s="359"/>
      <c r="K101" s="359"/>
      <c r="L101" s="359"/>
      <c r="M101" s="359"/>
      <c r="N101" s="359"/>
      <c r="O101" s="359"/>
      <c r="P101" s="359"/>
      <c r="Q101" s="359"/>
      <c r="R101" s="359"/>
      <c r="S101" s="359"/>
      <c r="T101" s="359"/>
      <c r="U101" s="359"/>
      <c r="V101" s="359"/>
      <c r="W101" s="359"/>
      <c r="X101" s="359"/>
      <c r="Y101" s="359"/>
      <c r="Z101" s="359"/>
    </row>
    <row r="102" spans="1:26" x14ac:dyDescent="0.2">
      <c r="A102" s="354"/>
      <c r="B102" s="359"/>
      <c r="C102" s="359"/>
      <c r="D102" s="359"/>
      <c r="E102" s="359"/>
      <c r="F102" s="359"/>
      <c r="G102" s="359"/>
      <c r="H102" s="359"/>
      <c r="I102" s="359"/>
      <c r="J102" s="359"/>
      <c r="K102" s="359"/>
      <c r="L102" s="359"/>
      <c r="M102" s="359"/>
      <c r="N102" s="359"/>
      <c r="O102" s="359"/>
      <c r="P102" s="359"/>
      <c r="Q102" s="359"/>
      <c r="R102" s="359"/>
      <c r="S102" s="359"/>
      <c r="T102" s="359"/>
      <c r="U102" s="359"/>
      <c r="V102" s="359"/>
      <c r="W102" s="359"/>
      <c r="X102" s="359"/>
      <c r="Y102" s="359"/>
      <c r="Z102" s="359"/>
    </row>
    <row r="103" spans="1:26" x14ac:dyDescent="0.2">
      <c r="A103" s="354"/>
      <c r="B103" s="359"/>
      <c r="C103" s="359"/>
      <c r="D103" s="359"/>
      <c r="E103" s="359"/>
      <c r="F103" s="359"/>
      <c r="G103" s="359"/>
      <c r="H103" s="359"/>
      <c r="I103" s="359"/>
      <c r="J103" s="359"/>
      <c r="K103" s="359"/>
      <c r="L103" s="359"/>
      <c r="M103" s="359"/>
      <c r="N103" s="359"/>
      <c r="O103" s="359"/>
      <c r="P103" s="359"/>
      <c r="Q103" s="359"/>
      <c r="R103" s="359"/>
      <c r="S103" s="359"/>
      <c r="T103" s="359"/>
      <c r="U103" s="359"/>
      <c r="V103" s="359"/>
      <c r="W103" s="359"/>
      <c r="X103" s="359"/>
      <c r="Y103" s="359"/>
      <c r="Z103" s="359"/>
    </row>
    <row r="104" spans="1:26" x14ac:dyDescent="0.2">
      <c r="A104" s="354"/>
      <c r="B104" s="359"/>
      <c r="C104" s="359"/>
      <c r="D104" s="359"/>
      <c r="E104" s="359"/>
      <c r="F104" s="359"/>
      <c r="G104" s="359"/>
      <c r="H104" s="359"/>
      <c r="I104" s="359"/>
      <c r="J104" s="359"/>
      <c r="K104" s="359"/>
      <c r="L104" s="359"/>
      <c r="M104" s="359"/>
      <c r="N104" s="359"/>
      <c r="O104" s="359"/>
      <c r="P104" s="359"/>
      <c r="Q104" s="359"/>
      <c r="R104" s="359"/>
      <c r="S104" s="359"/>
      <c r="T104" s="359"/>
      <c r="U104" s="359"/>
      <c r="V104" s="359"/>
      <c r="W104" s="359"/>
      <c r="X104" s="359"/>
      <c r="Y104" s="359"/>
      <c r="Z104" s="359"/>
    </row>
    <row r="105" spans="1:26" x14ac:dyDescent="0.2">
      <c r="A105" s="354"/>
      <c r="B105" s="359"/>
      <c r="C105" s="359"/>
      <c r="D105" s="359"/>
      <c r="E105" s="359"/>
      <c r="F105" s="359"/>
      <c r="G105" s="359"/>
      <c r="H105" s="359"/>
      <c r="I105" s="359"/>
      <c r="J105" s="359"/>
      <c r="K105" s="359"/>
      <c r="L105" s="359"/>
      <c r="M105" s="359"/>
      <c r="N105" s="359"/>
      <c r="O105" s="359"/>
      <c r="P105" s="359"/>
      <c r="Q105" s="359"/>
      <c r="R105" s="359"/>
      <c r="S105" s="359"/>
      <c r="T105" s="359"/>
      <c r="U105" s="359"/>
      <c r="V105" s="359"/>
      <c r="W105" s="359"/>
      <c r="X105" s="359"/>
      <c r="Y105" s="359"/>
      <c r="Z105" s="359"/>
    </row>
    <row r="106" spans="1:26" x14ac:dyDescent="0.2">
      <c r="A106" s="354"/>
      <c r="B106" s="359"/>
      <c r="C106" s="359"/>
      <c r="D106" s="359"/>
      <c r="E106" s="359"/>
      <c r="F106" s="359"/>
      <c r="G106" s="359"/>
      <c r="H106" s="359"/>
      <c r="I106" s="359"/>
      <c r="J106" s="359"/>
      <c r="K106" s="359"/>
      <c r="L106" s="359"/>
      <c r="M106" s="359"/>
      <c r="N106" s="359"/>
      <c r="O106" s="359"/>
      <c r="P106" s="359"/>
      <c r="Q106" s="359"/>
      <c r="R106" s="359"/>
      <c r="S106" s="359"/>
      <c r="T106" s="359"/>
      <c r="U106" s="359"/>
      <c r="V106" s="359"/>
      <c r="W106" s="359"/>
      <c r="X106" s="359"/>
      <c r="Y106" s="359"/>
      <c r="Z106" s="359"/>
    </row>
    <row r="107" spans="1:26" x14ac:dyDescent="0.2">
      <c r="A107" s="354"/>
      <c r="B107" s="359"/>
      <c r="C107" s="359"/>
      <c r="D107" s="359"/>
      <c r="E107" s="359"/>
      <c r="F107" s="359"/>
      <c r="G107" s="359"/>
      <c r="H107" s="359"/>
      <c r="I107" s="359"/>
      <c r="J107" s="359"/>
      <c r="K107" s="359"/>
      <c r="L107" s="359"/>
      <c r="M107" s="359"/>
      <c r="N107" s="359"/>
      <c r="O107" s="359"/>
      <c r="P107" s="359"/>
      <c r="Q107" s="359"/>
      <c r="R107" s="359"/>
      <c r="S107" s="359"/>
      <c r="T107" s="359"/>
      <c r="U107" s="359"/>
      <c r="V107" s="359"/>
      <c r="W107" s="359"/>
      <c r="X107" s="359"/>
      <c r="Y107" s="359"/>
      <c r="Z107" s="359"/>
    </row>
    <row r="108" spans="1:26" x14ac:dyDescent="0.2">
      <c r="A108" s="354"/>
      <c r="B108" s="359"/>
      <c r="C108" s="359"/>
      <c r="D108" s="359"/>
      <c r="E108" s="359"/>
      <c r="F108" s="359"/>
      <c r="G108" s="359"/>
      <c r="H108" s="359"/>
      <c r="I108" s="359"/>
      <c r="J108" s="359"/>
      <c r="K108" s="359"/>
      <c r="L108" s="359"/>
      <c r="M108" s="359"/>
      <c r="N108" s="359"/>
      <c r="O108" s="359"/>
      <c r="P108" s="359"/>
      <c r="Q108" s="359"/>
      <c r="R108" s="359"/>
      <c r="S108" s="359"/>
      <c r="T108" s="359"/>
      <c r="U108" s="359"/>
      <c r="V108" s="359"/>
      <c r="W108" s="359"/>
      <c r="X108" s="359"/>
      <c r="Y108" s="359"/>
      <c r="Z108" s="359"/>
    </row>
    <row r="109" spans="1:26" x14ac:dyDescent="0.2">
      <c r="A109" s="354"/>
      <c r="B109" s="359"/>
      <c r="C109" s="359"/>
      <c r="D109" s="359"/>
      <c r="E109" s="359"/>
      <c r="F109" s="359"/>
      <c r="G109" s="359"/>
      <c r="H109" s="359"/>
      <c r="I109" s="359"/>
      <c r="J109" s="359"/>
      <c r="K109" s="359"/>
      <c r="L109" s="359"/>
      <c r="M109" s="359"/>
      <c r="N109" s="359"/>
      <c r="O109" s="359"/>
      <c r="P109" s="359"/>
      <c r="Q109" s="359"/>
      <c r="R109" s="359"/>
      <c r="S109" s="359"/>
      <c r="T109" s="359"/>
      <c r="U109" s="359"/>
      <c r="V109" s="359"/>
      <c r="W109" s="359"/>
      <c r="X109" s="359"/>
      <c r="Y109" s="359"/>
      <c r="Z109" s="359"/>
    </row>
    <row r="110" spans="1:26" x14ac:dyDescent="0.2">
      <c r="A110" s="354"/>
      <c r="B110" s="359"/>
      <c r="C110" s="359"/>
      <c r="D110" s="359"/>
      <c r="E110" s="359"/>
      <c r="F110" s="359"/>
      <c r="G110" s="359"/>
      <c r="H110" s="359"/>
      <c r="I110" s="359"/>
      <c r="J110" s="359"/>
      <c r="K110" s="359"/>
      <c r="L110" s="359"/>
      <c r="M110" s="359"/>
      <c r="N110" s="359"/>
      <c r="O110" s="359"/>
      <c r="P110" s="359"/>
      <c r="Q110" s="359"/>
      <c r="R110" s="359"/>
      <c r="S110" s="359"/>
      <c r="T110" s="359"/>
      <c r="U110" s="359"/>
      <c r="V110" s="359"/>
      <c r="W110" s="359"/>
      <c r="X110" s="359"/>
      <c r="Y110" s="359"/>
      <c r="Z110" s="359"/>
    </row>
    <row r="111" spans="1:26" x14ac:dyDescent="0.2">
      <c r="A111" s="354"/>
      <c r="B111" s="359"/>
      <c r="C111" s="359"/>
      <c r="D111" s="359"/>
      <c r="E111" s="359"/>
      <c r="F111" s="359"/>
      <c r="G111" s="359"/>
      <c r="H111" s="359"/>
      <c r="I111" s="359"/>
      <c r="J111" s="359"/>
      <c r="K111" s="359"/>
      <c r="L111" s="359"/>
      <c r="M111" s="359"/>
      <c r="N111" s="359"/>
      <c r="O111" s="359"/>
      <c r="P111" s="359"/>
      <c r="Q111" s="359"/>
      <c r="R111" s="359"/>
      <c r="S111" s="359"/>
      <c r="T111" s="359"/>
      <c r="U111" s="359"/>
      <c r="V111" s="359"/>
      <c r="W111" s="359"/>
      <c r="X111" s="359"/>
      <c r="Y111" s="359"/>
      <c r="Z111" s="359"/>
    </row>
    <row r="112" spans="1:26" x14ac:dyDescent="0.2">
      <c r="A112" s="354"/>
      <c r="B112" s="359"/>
      <c r="C112" s="359"/>
      <c r="D112" s="359"/>
      <c r="E112" s="359"/>
      <c r="F112" s="359"/>
      <c r="G112" s="359"/>
      <c r="H112" s="359"/>
      <c r="I112" s="359"/>
      <c r="J112" s="359"/>
      <c r="K112" s="359"/>
      <c r="L112" s="359"/>
      <c r="M112" s="359"/>
      <c r="N112" s="359"/>
      <c r="O112" s="359"/>
      <c r="P112" s="359"/>
      <c r="Q112" s="359"/>
      <c r="R112" s="359"/>
      <c r="S112" s="359"/>
      <c r="T112" s="359"/>
      <c r="U112" s="359"/>
      <c r="V112" s="359"/>
      <c r="W112" s="359"/>
      <c r="X112" s="359"/>
      <c r="Y112" s="359"/>
      <c r="Z112" s="359"/>
    </row>
    <row r="113" spans="1:26" x14ac:dyDescent="0.2">
      <c r="A113" s="354"/>
      <c r="B113" s="359"/>
      <c r="C113" s="359"/>
      <c r="D113" s="359"/>
      <c r="E113" s="359"/>
      <c r="F113" s="359"/>
      <c r="G113" s="359"/>
      <c r="H113" s="359"/>
      <c r="I113" s="359"/>
      <c r="J113" s="359"/>
      <c r="K113" s="359"/>
      <c r="L113" s="359"/>
      <c r="M113" s="359"/>
      <c r="N113" s="359"/>
      <c r="O113" s="359"/>
      <c r="P113" s="359"/>
      <c r="Q113" s="359"/>
      <c r="R113" s="359"/>
      <c r="S113" s="359"/>
      <c r="T113" s="359"/>
      <c r="U113" s="359"/>
      <c r="V113" s="359"/>
      <c r="W113" s="359"/>
      <c r="X113" s="359"/>
      <c r="Y113" s="359"/>
      <c r="Z113" s="359"/>
    </row>
    <row r="114" spans="1:26" x14ac:dyDescent="0.2">
      <c r="A114" s="354"/>
      <c r="B114" s="359"/>
      <c r="C114" s="359"/>
      <c r="D114" s="359"/>
      <c r="E114" s="359"/>
      <c r="F114" s="359"/>
      <c r="G114" s="359"/>
      <c r="H114" s="359"/>
      <c r="I114" s="359"/>
      <c r="J114" s="359"/>
      <c r="K114" s="359"/>
      <c r="L114" s="359"/>
      <c r="M114" s="359"/>
      <c r="N114" s="359"/>
      <c r="O114" s="359"/>
      <c r="P114" s="359"/>
      <c r="Q114" s="359"/>
      <c r="R114" s="359"/>
      <c r="S114" s="359"/>
      <c r="T114" s="359"/>
      <c r="U114" s="359"/>
      <c r="V114" s="359"/>
      <c r="W114" s="359"/>
      <c r="X114" s="359"/>
      <c r="Y114" s="359"/>
      <c r="Z114" s="359"/>
    </row>
    <row r="115" spans="1:26" x14ac:dyDescent="0.2">
      <c r="A115" s="354"/>
      <c r="B115" s="359"/>
      <c r="C115" s="359"/>
      <c r="D115" s="359"/>
      <c r="E115" s="359"/>
      <c r="F115" s="359"/>
      <c r="G115" s="359"/>
      <c r="H115" s="359"/>
      <c r="I115" s="359"/>
      <c r="J115" s="359"/>
      <c r="K115" s="359"/>
      <c r="L115" s="359"/>
      <c r="M115" s="359"/>
      <c r="N115" s="359"/>
      <c r="O115" s="359"/>
      <c r="P115" s="359"/>
      <c r="Q115" s="359"/>
      <c r="R115" s="359"/>
      <c r="S115" s="359"/>
      <c r="T115" s="359"/>
      <c r="U115" s="359"/>
      <c r="V115" s="359"/>
      <c r="W115" s="359"/>
      <c r="X115" s="359"/>
      <c r="Y115" s="359"/>
      <c r="Z115" s="359"/>
    </row>
    <row r="116" spans="1:26" x14ac:dyDescent="0.2">
      <c r="A116" s="354"/>
      <c r="B116" s="359"/>
      <c r="C116" s="359"/>
      <c r="D116" s="359"/>
      <c r="E116" s="359"/>
      <c r="F116" s="359"/>
      <c r="G116" s="359"/>
      <c r="H116" s="359"/>
      <c r="I116" s="359"/>
      <c r="J116" s="359"/>
      <c r="K116" s="359"/>
      <c r="L116" s="359"/>
      <c r="M116" s="359"/>
      <c r="N116" s="359"/>
      <c r="O116" s="359"/>
      <c r="P116" s="359"/>
      <c r="Q116" s="359"/>
      <c r="R116" s="359"/>
      <c r="S116" s="359"/>
      <c r="T116" s="359"/>
      <c r="U116" s="359"/>
      <c r="V116" s="359"/>
      <c r="W116" s="359"/>
      <c r="X116" s="359"/>
      <c r="Y116" s="359"/>
      <c r="Z116" s="359"/>
    </row>
    <row r="117" spans="1:26" x14ac:dyDescent="0.2">
      <c r="A117" s="354"/>
      <c r="B117" s="359"/>
      <c r="C117" s="359"/>
      <c r="D117" s="359"/>
      <c r="E117" s="359"/>
      <c r="F117" s="359"/>
      <c r="G117" s="359"/>
      <c r="H117" s="359"/>
      <c r="I117" s="359"/>
      <c r="J117" s="359"/>
      <c r="K117" s="359"/>
      <c r="L117" s="359"/>
      <c r="M117" s="359"/>
      <c r="N117" s="359"/>
      <c r="O117" s="359"/>
      <c r="P117" s="359"/>
      <c r="Q117" s="359"/>
      <c r="R117" s="359"/>
      <c r="S117" s="359"/>
      <c r="T117" s="359"/>
      <c r="U117" s="359"/>
      <c r="V117" s="359"/>
      <c r="W117" s="359"/>
      <c r="X117" s="359"/>
      <c r="Y117" s="359"/>
      <c r="Z117" s="359"/>
    </row>
    <row r="118" spans="1:26" x14ac:dyDescent="0.2">
      <c r="A118" s="354"/>
      <c r="B118" s="359"/>
      <c r="C118" s="359"/>
      <c r="D118" s="359"/>
      <c r="E118" s="359"/>
      <c r="F118" s="359"/>
      <c r="G118" s="359"/>
      <c r="H118" s="359"/>
      <c r="I118" s="359"/>
      <c r="J118" s="359"/>
      <c r="K118" s="359"/>
      <c r="L118" s="359"/>
      <c r="M118" s="359"/>
      <c r="N118" s="359"/>
      <c r="O118" s="359"/>
      <c r="P118" s="359"/>
      <c r="Q118" s="359"/>
      <c r="R118" s="359"/>
      <c r="S118" s="359"/>
      <c r="T118" s="359"/>
      <c r="U118" s="359"/>
      <c r="V118" s="359"/>
      <c r="W118" s="359"/>
      <c r="X118" s="359"/>
      <c r="Y118" s="359"/>
      <c r="Z118" s="359"/>
    </row>
    <row r="119" spans="1:26" x14ac:dyDescent="0.2">
      <c r="A119" s="354"/>
      <c r="B119" s="359"/>
      <c r="C119" s="359"/>
      <c r="D119" s="359"/>
      <c r="E119" s="359"/>
      <c r="F119" s="359"/>
      <c r="G119" s="359"/>
      <c r="H119" s="359"/>
      <c r="I119" s="359"/>
      <c r="J119" s="359"/>
      <c r="K119" s="359"/>
      <c r="L119" s="359"/>
      <c r="M119" s="359"/>
      <c r="N119" s="359"/>
      <c r="O119" s="359"/>
      <c r="P119" s="359"/>
      <c r="Q119" s="359"/>
      <c r="R119" s="359"/>
      <c r="S119" s="359"/>
      <c r="T119" s="359"/>
      <c r="U119" s="359"/>
      <c r="V119" s="359"/>
      <c r="W119" s="359"/>
      <c r="X119" s="359"/>
      <c r="Y119" s="359"/>
      <c r="Z119" s="359"/>
    </row>
    <row r="120" spans="1:26" x14ac:dyDescent="0.2">
      <c r="A120" s="354"/>
      <c r="B120" s="359"/>
      <c r="C120" s="359"/>
      <c r="D120" s="359"/>
      <c r="E120" s="359"/>
      <c r="F120" s="359"/>
      <c r="G120" s="359"/>
      <c r="H120" s="359"/>
      <c r="I120" s="359"/>
      <c r="J120" s="359"/>
      <c r="K120" s="359"/>
      <c r="L120" s="359"/>
      <c r="M120" s="359"/>
      <c r="N120" s="359"/>
      <c r="O120" s="359"/>
      <c r="P120" s="359"/>
      <c r="Q120" s="359"/>
      <c r="R120" s="359"/>
      <c r="S120" s="359"/>
      <c r="T120" s="359"/>
      <c r="U120" s="359"/>
      <c r="V120" s="359"/>
      <c r="W120" s="359"/>
      <c r="X120" s="359"/>
      <c r="Y120" s="359"/>
      <c r="Z120" s="359"/>
    </row>
    <row r="121" spans="1:26" x14ac:dyDescent="0.2">
      <c r="A121" s="354"/>
      <c r="B121" s="359"/>
      <c r="C121" s="359"/>
      <c r="D121" s="359"/>
      <c r="E121" s="359"/>
      <c r="F121" s="359"/>
      <c r="G121" s="359"/>
      <c r="H121" s="359"/>
      <c r="I121" s="359"/>
      <c r="J121" s="359"/>
      <c r="K121" s="359"/>
      <c r="L121" s="359"/>
      <c r="M121" s="359"/>
      <c r="N121" s="359"/>
      <c r="O121" s="359"/>
      <c r="P121" s="359"/>
      <c r="Q121" s="359"/>
      <c r="R121" s="359"/>
      <c r="S121" s="359"/>
      <c r="T121" s="359"/>
      <c r="U121" s="359"/>
      <c r="V121" s="359"/>
      <c r="W121" s="359"/>
      <c r="X121" s="359"/>
      <c r="Y121" s="359"/>
      <c r="Z121" s="359"/>
    </row>
    <row r="122" spans="1:26" x14ac:dyDescent="0.2">
      <c r="A122" s="354"/>
      <c r="B122" s="359"/>
      <c r="C122" s="359"/>
      <c r="D122" s="359"/>
      <c r="E122" s="359"/>
      <c r="F122" s="359"/>
      <c r="G122" s="359"/>
      <c r="H122" s="359"/>
      <c r="I122" s="359"/>
      <c r="J122" s="359"/>
      <c r="K122" s="359"/>
      <c r="L122" s="359"/>
      <c r="M122" s="359"/>
      <c r="N122" s="359"/>
      <c r="O122" s="359"/>
      <c r="P122" s="359"/>
      <c r="Q122" s="359"/>
      <c r="R122" s="359"/>
      <c r="S122" s="359"/>
      <c r="T122" s="359"/>
      <c r="U122" s="359"/>
      <c r="V122" s="359"/>
      <c r="W122" s="359"/>
      <c r="X122" s="359"/>
      <c r="Y122" s="359"/>
      <c r="Z122" s="359"/>
    </row>
    <row r="123" spans="1:26" x14ac:dyDescent="0.2">
      <c r="A123" s="354"/>
      <c r="B123" s="359"/>
      <c r="C123" s="359"/>
      <c r="D123" s="359"/>
      <c r="E123" s="359"/>
      <c r="F123" s="359"/>
      <c r="G123" s="359"/>
      <c r="H123" s="359"/>
      <c r="I123" s="359"/>
      <c r="J123" s="359"/>
      <c r="K123" s="359"/>
      <c r="L123" s="359"/>
      <c r="M123" s="359"/>
      <c r="N123" s="359"/>
      <c r="O123" s="359"/>
      <c r="P123" s="359"/>
      <c r="Q123" s="359"/>
      <c r="R123" s="359"/>
      <c r="S123" s="359"/>
      <c r="T123" s="359"/>
      <c r="U123" s="359"/>
      <c r="V123" s="359"/>
      <c r="W123" s="359"/>
      <c r="X123" s="359"/>
      <c r="Y123" s="359"/>
      <c r="Z123" s="359"/>
    </row>
    <row r="124" spans="1:26" x14ac:dyDescent="0.2">
      <c r="A124" s="354"/>
      <c r="B124" s="359"/>
      <c r="C124" s="359"/>
      <c r="D124" s="359"/>
      <c r="E124" s="359"/>
      <c r="F124" s="359"/>
      <c r="G124" s="359"/>
      <c r="H124" s="359"/>
      <c r="I124" s="359"/>
      <c r="J124" s="359"/>
      <c r="K124" s="359"/>
      <c r="L124" s="359"/>
      <c r="M124" s="359"/>
      <c r="N124" s="359"/>
      <c r="O124" s="359"/>
      <c r="P124" s="359"/>
      <c r="Q124" s="359"/>
      <c r="R124" s="359"/>
      <c r="S124" s="359"/>
      <c r="T124" s="359"/>
      <c r="U124" s="359"/>
      <c r="V124" s="359"/>
      <c r="W124" s="359"/>
      <c r="X124" s="359"/>
      <c r="Y124" s="359"/>
      <c r="Z124" s="359"/>
    </row>
    <row r="125" spans="1:26" x14ac:dyDescent="0.2">
      <c r="A125" s="354"/>
      <c r="B125" s="359"/>
      <c r="C125" s="359"/>
      <c r="D125" s="359"/>
      <c r="E125" s="359"/>
      <c r="F125" s="359"/>
      <c r="G125" s="359"/>
      <c r="H125" s="359"/>
      <c r="I125" s="359"/>
      <c r="J125" s="359"/>
      <c r="K125" s="359"/>
      <c r="L125" s="359"/>
      <c r="M125" s="359"/>
      <c r="N125" s="359"/>
      <c r="O125" s="359"/>
      <c r="P125" s="359"/>
      <c r="Q125" s="359"/>
      <c r="R125" s="359"/>
      <c r="S125" s="359"/>
      <c r="T125" s="359"/>
      <c r="U125" s="359"/>
      <c r="V125" s="359"/>
      <c r="W125" s="359"/>
      <c r="X125" s="359"/>
      <c r="Y125" s="359"/>
      <c r="Z125" s="359"/>
    </row>
    <row r="126" spans="1:26" x14ac:dyDescent="0.2">
      <c r="A126" s="354"/>
      <c r="B126" s="359"/>
      <c r="C126" s="359"/>
      <c r="D126" s="359"/>
      <c r="E126" s="359"/>
      <c r="F126" s="359"/>
      <c r="G126" s="359"/>
      <c r="H126" s="359"/>
      <c r="I126" s="359"/>
      <c r="J126" s="359"/>
      <c r="K126" s="359"/>
      <c r="L126" s="359"/>
      <c r="M126" s="359"/>
      <c r="N126" s="359"/>
      <c r="O126" s="359"/>
      <c r="P126" s="359"/>
      <c r="Q126" s="359"/>
      <c r="R126" s="359"/>
      <c r="S126" s="359"/>
      <c r="T126" s="359"/>
      <c r="U126" s="359"/>
      <c r="V126" s="359"/>
      <c r="W126" s="359"/>
      <c r="X126" s="359"/>
      <c r="Y126" s="359"/>
      <c r="Z126" s="359"/>
    </row>
    <row r="127" spans="1:26" x14ac:dyDescent="0.2">
      <c r="A127" s="354"/>
      <c r="B127" s="359"/>
      <c r="C127" s="359"/>
      <c r="D127" s="359"/>
      <c r="E127" s="359"/>
      <c r="F127" s="359"/>
      <c r="G127" s="359"/>
      <c r="H127" s="359"/>
      <c r="I127" s="359"/>
      <c r="J127" s="359"/>
      <c r="K127" s="359"/>
      <c r="L127" s="359"/>
      <c r="M127" s="359"/>
      <c r="N127" s="359"/>
      <c r="O127" s="359"/>
      <c r="P127" s="359"/>
      <c r="Q127" s="359"/>
      <c r="R127" s="359"/>
      <c r="S127" s="359"/>
      <c r="T127" s="359"/>
      <c r="U127" s="359"/>
      <c r="V127" s="359"/>
      <c r="W127" s="359"/>
      <c r="X127" s="359"/>
      <c r="Y127" s="359"/>
      <c r="Z127" s="359"/>
    </row>
    <row r="128" spans="1:26" x14ac:dyDescent="0.2">
      <c r="A128" s="354"/>
      <c r="B128" s="359"/>
      <c r="C128" s="359"/>
      <c r="D128" s="359"/>
      <c r="E128" s="359"/>
      <c r="F128" s="359"/>
      <c r="G128" s="359"/>
      <c r="H128" s="359"/>
      <c r="I128" s="359"/>
      <c r="J128" s="359"/>
      <c r="K128" s="359"/>
      <c r="L128" s="359"/>
      <c r="M128" s="359"/>
      <c r="N128" s="359"/>
      <c r="O128" s="359"/>
      <c r="P128" s="359"/>
      <c r="Q128" s="359"/>
      <c r="R128" s="359"/>
      <c r="S128" s="359"/>
      <c r="T128" s="359"/>
      <c r="U128" s="359"/>
      <c r="V128" s="359"/>
      <c r="W128" s="359"/>
      <c r="X128" s="359"/>
      <c r="Y128" s="359"/>
      <c r="Z128" s="359"/>
    </row>
    <row r="129" spans="1:26" x14ac:dyDescent="0.2">
      <c r="A129" s="354"/>
      <c r="B129" s="359"/>
      <c r="C129" s="359"/>
      <c r="D129" s="359"/>
      <c r="E129" s="359"/>
      <c r="F129" s="359"/>
      <c r="G129" s="359"/>
      <c r="H129" s="359"/>
      <c r="I129" s="359"/>
      <c r="J129" s="359"/>
      <c r="K129" s="359"/>
      <c r="L129" s="359"/>
      <c r="M129" s="359"/>
      <c r="N129" s="359"/>
      <c r="O129" s="359"/>
      <c r="P129" s="359"/>
      <c r="Q129" s="359"/>
      <c r="R129" s="359"/>
      <c r="S129" s="359"/>
      <c r="T129" s="359"/>
      <c r="U129" s="359"/>
      <c r="V129" s="359"/>
      <c r="W129" s="359"/>
      <c r="X129" s="359"/>
      <c r="Y129" s="359"/>
      <c r="Z129" s="359"/>
    </row>
    <row r="130" spans="1:26" x14ac:dyDescent="0.2">
      <c r="A130" s="354"/>
      <c r="B130" s="359"/>
      <c r="C130" s="359"/>
      <c r="D130" s="359"/>
      <c r="E130" s="359"/>
      <c r="F130" s="359"/>
      <c r="G130" s="359"/>
      <c r="H130" s="359"/>
      <c r="I130" s="359"/>
      <c r="J130" s="359"/>
      <c r="K130" s="359"/>
      <c r="L130" s="359"/>
      <c r="M130" s="359"/>
      <c r="N130" s="359"/>
      <c r="O130" s="359"/>
      <c r="P130" s="359"/>
      <c r="Q130" s="359"/>
      <c r="R130" s="359"/>
      <c r="S130" s="359"/>
      <c r="T130" s="359"/>
      <c r="U130" s="359"/>
      <c r="V130" s="359"/>
      <c r="W130" s="359"/>
      <c r="X130" s="359"/>
      <c r="Y130" s="359"/>
      <c r="Z130" s="359"/>
    </row>
    <row r="131" spans="1:26" x14ac:dyDescent="0.2">
      <c r="A131" s="354"/>
      <c r="B131" s="359"/>
      <c r="C131" s="359"/>
      <c r="D131" s="359"/>
      <c r="E131" s="359"/>
      <c r="F131" s="359"/>
      <c r="G131" s="359"/>
      <c r="H131" s="359"/>
      <c r="I131" s="359"/>
      <c r="J131" s="359"/>
      <c r="K131" s="359"/>
      <c r="L131" s="359"/>
      <c r="M131" s="359"/>
      <c r="N131" s="359"/>
      <c r="O131" s="359"/>
      <c r="P131" s="359"/>
      <c r="Q131" s="359"/>
      <c r="R131" s="359"/>
      <c r="S131" s="359"/>
      <c r="T131" s="359"/>
      <c r="U131" s="359"/>
      <c r="V131" s="359"/>
      <c r="W131" s="359"/>
      <c r="X131" s="359"/>
      <c r="Y131" s="359"/>
      <c r="Z131" s="359"/>
    </row>
    <row r="132" spans="1:26" x14ac:dyDescent="0.2">
      <c r="A132" s="354"/>
      <c r="B132" s="359"/>
      <c r="C132" s="359"/>
      <c r="D132" s="359"/>
      <c r="E132" s="359"/>
      <c r="F132" s="359"/>
      <c r="G132" s="359"/>
      <c r="H132" s="359"/>
      <c r="I132" s="359"/>
      <c r="J132" s="359"/>
      <c r="K132" s="359"/>
      <c r="L132" s="359"/>
      <c r="M132" s="359"/>
      <c r="N132" s="359"/>
      <c r="O132" s="359"/>
      <c r="P132" s="359"/>
      <c r="Q132" s="359"/>
      <c r="R132" s="359"/>
      <c r="S132" s="359"/>
      <c r="T132" s="359"/>
      <c r="U132" s="359"/>
      <c r="V132" s="359"/>
      <c r="W132" s="359"/>
      <c r="X132" s="359"/>
      <c r="Y132" s="359"/>
      <c r="Z132" s="359"/>
    </row>
    <row r="133" spans="1:26" x14ac:dyDescent="0.2">
      <c r="A133" s="354"/>
      <c r="B133" s="359"/>
      <c r="C133" s="359"/>
      <c r="D133" s="359"/>
      <c r="E133" s="359"/>
      <c r="F133" s="359"/>
      <c r="G133" s="359"/>
      <c r="H133" s="359"/>
      <c r="I133" s="359"/>
      <c r="J133" s="359"/>
      <c r="K133" s="359"/>
      <c r="L133" s="359"/>
      <c r="M133" s="359"/>
      <c r="N133" s="359"/>
      <c r="O133" s="359"/>
      <c r="P133" s="359"/>
      <c r="Q133" s="359"/>
      <c r="R133" s="359"/>
      <c r="S133" s="359"/>
      <c r="T133" s="359"/>
      <c r="U133" s="359"/>
      <c r="V133" s="359"/>
      <c r="W133" s="359"/>
      <c r="X133" s="359"/>
      <c r="Y133" s="359"/>
      <c r="Z133" s="359"/>
    </row>
    <row r="134" spans="1:26" x14ac:dyDescent="0.2">
      <c r="A134" s="354"/>
      <c r="B134" s="359"/>
      <c r="C134" s="359"/>
      <c r="D134" s="359"/>
      <c r="E134" s="359"/>
      <c r="F134" s="359"/>
      <c r="G134" s="359"/>
      <c r="H134" s="359"/>
      <c r="I134" s="359"/>
      <c r="J134" s="359"/>
      <c r="K134" s="359"/>
      <c r="L134" s="359"/>
      <c r="M134" s="359"/>
      <c r="N134" s="359"/>
      <c r="O134" s="359"/>
      <c r="P134" s="359"/>
      <c r="Q134" s="359"/>
      <c r="R134" s="359"/>
      <c r="S134" s="359"/>
      <c r="T134" s="359"/>
      <c r="U134" s="359"/>
      <c r="V134" s="359"/>
      <c r="W134" s="359"/>
      <c r="X134" s="359"/>
      <c r="Y134" s="359"/>
      <c r="Z134" s="359"/>
    </row>
    <row r="135" spans="1:26" x14ac:dyDescent="0.2">
      <c r="A135" s="354"/>
      <c r="B135" s="359"/>
      <c r="C135" s="359"/>
      <c r="D135" s="359"/>
      <c r="E135" s="359"/>
      <c r="F135" s="359"/>
      <c r="G135" s="359"/>
      <c r="H135" s="359"/>
      <c r="I135" s="359"/>
      <c r="J135" s="359"/>
      <c r="K135" s="359"/>
      <c r="L135" s="359"/>
      <c r="M135" s="359"/>
      <c r="N135" s="359"/>
      <c r="O135" s="359"/>
      <c r="P135" s="359"/>
      <c r="Q135" s="359"/>
      <c r="R135" s="359"/>
      <c r="S135" s="359"/>
      <c r="T135" s="359"/>
      <c r="U135" s="359"/>
      <c r="V135" s="359"/>
      <c r="W135" s="359"/>
      <c r="X135" s="359"/>
      <c r="Y135" s="359"/>
      <c r="Z135" s="359"/>
    </row>
    <row r="136" spans="1:26" x14ac:dyDescent="0.2">
      <c r="A136" s="354"/>
      <c r="B136" s="359"/>
      <c r="C136" s="359"/>
      <c r="D136" s="359"/>
      <c r="E136" s="359"/>
      <c r="F136" s="359"/>
      <c r="G136" s="359"/>
      <c r="H136" s="359"/>
      <c r="I136" s="359"/>
      <c r="J136" s="359"/>
      <c r="K136" s="359"/>
      <c r="L136" s="359"/>
      <c r="M136" s="359"/>
      <c r="N136" s="359"/>
      <c r="O136" s="359"/>
      <c r="P136" s="359"/>
      <c r="Q136" s="359"/>
      <c r="R136" s="359"/>
      <c r="S136" s="359"/>
      <c r="T136" s="359"/>
      <c r="U136" s="359"/>
      <c r="V136" s="359"/>
      <c r="W136" s="359"/>
      <c r="X136" s="359"/>
      <c r="Y136" s="359"/>
      <c r="Z136" s="359"/>
    </row>
    <row r="137" spans="1:26" x14ac:dyDescent="0.2">
      <c r="A137" s="354"/>
      <c r="B137" s="359"/>
      <c r="C137" s="359"/>
      <c r="D137" s="359"/>
      <c r="E137" s="359"/>
      <c r="F137" s="359"/>
      <c r="G137" s="359"/>
      <c r="H137" s="359"/>
      <c r="I137" s="359"/>
      <c r="J137" s="359"/>
      <c r="K137" s="359"/>
      <c r="L137" s="359"/>
      <c r="M137" s="359"/>
      <c r="N137" s="359"/>
      <c r="O137" s="359"/>
      <c r="P137" s="359"/>
      <c r="Q137" s="359"/>
      <c r="R137" s="359"/>
      <c r="S137" s="359"/>
      <c r="T137" s="359"/>
      <c r="U137" s="359"/>
      <c r="V137" s="359"/>
      <c r="W137" s="359"/>
      <c r="X137" s="359"/>
      <c r="Y137" s="359"/>
      <c r="Z137" s="359"/>
    </row>
    <row r="138" spans="1:26" x14ac:dyDescent="0.2">
      <c r="A138" s="354"/>
      <c r="B138" s="359"/>
      <c r="C138" s="359"/>
      <c r="D138" s="359"/>
      <c r="E138" s="359"/>
      <c r="F138" s="359"/>
      <c r="G138" s="359"/>
      <c r="H138" s="359"/>
      <c r="I138" s="359"/>
      <c r="J138" s="359"/>
      <c r="K138" s="359"/>
      <c r="L138" s="359"/>
      <c r="M138" s="359"/>
      <c r="N138" s="359"/>
      <c r="O138" s="359"/>
      <c r="P138" s="359"/>
      <c r="Q138" s="359"/>
      <c r="R138" s="359"/>
      <c r="S138" s="359"/>
      <c r="T138" s="359"/>
      <c r="U138" s="359"/>
      <c r="V138" s="359"/>
      <c r="W138" s="359"/>
      <c r="X138" s="359"/>
      <c r="Y138" s="359"/>
      <c r="Z138" s="359"/>
    </row>
    <row r="139" spans="1:26" x14ac:dyDescent="0.2">
      <c r="A139" s="354"/>
      <c r="B139" s="359"/>
      <c r="C139" s="359"/>
      <c r="D139" s="359"/>
      <c r="E139" s="359"/>
      <c r="F139" s="359"/>
      <c r="G139" s="359"/>
      <c r="H139" s="359"/>
      <c r="I139" s="359"/>
      <c r="J139" s="359"/>
      <c r="K139" s="359"/>
      <c r="L139" s="359"/>
      <c r="M139" s="359"/>
      <c r="N139" s="359"/>
      <c r="O139" s="359"/>
      <c r="P139" s="359"/>
      <c r="Q139" s="359"/>
      <c r="R139" s="359"/>
      <c r="S139" s="359"/>
      <c r="T139" s="359"/>
      <c r="U139" s="359"/>
      <c r="V139" s="359"/>
      <c r="W139" s="359"/>
      <c r="X139" s="359"/>
      <c r="Y139" s="359"/>
      <c r="Z139" s="359"/>
    </row>
    <row r="140" spans="1:26" x14ac:dyDescent="0.2">
      <c r="A140" s="354"/>
      <c r="B140" s="359"/>
      <c r="C140" s="359"/>
      <c r="D140" s="359"/>
      <c r="E140" s="359"/>
      <c r="F140" s="359"/>
      <c r="G140" s="359"/>
      <c r="H140" s="359"/>
      <c r="I140" s="359"/>
      <c r="J140" s="359"/>
      <c r="K140" s="359"/>
      <c r="L140" s="359"/>
      <c r="M140" s="359"/>
      <c r="N140" s="359"/>
      <c r="O140" s="359"/>
      <c r="P140" s="359"/>
      <c r="Q140" s="359"/>
      <c r="R140" s="359"/>
      <c r="S140" s="359"/>
      <c r="T140" s="359"/>
      <c r="U140" s="359"/>
      <c r="V140" s="359"/>
      <c r="W140" s="359"/>
      <c r="X140" s="359"/>
      <c r="Y140" s="359"/>
      <c r="Z140" s="359"/>
    </row>
    <row r="141" spans="1:26" x14ac:dyDescent="0.2">
      <c r="A141" s="354"/>
      <c r="B141" s="359"/>
      <c r="C141" s="359"/>
      <c r="D141" s="359"/>
      <c r="E141" s="359"/>
      <c r="F141" s="359"/>
      <c r="G141" s="359"/>
      <c r="H141" s="359"/>
      <c r="I141" s="359"/>
      <c r="J141" s="359"/>
      <c r="K141" s="359"/>
      <c r="L141" s="359"/>
      <c r="M141" s="359"/>
      <c r="N141" s="359"/>
      <c r="O141" s="359"/>
      <c r="P141" s="359"/>
      <c r="Q141" s="359"/>
      <c r="R141" s="359"/>
      <c r="S141" s="359"/>
      <c r="T141" s="359"/>
      <c r="U141" s="359"/>
      <c r="V141" s="359"/>
      <c r="W141" s="359"/>
      <c r="X141" s="359"/>
      <c r="Y141" s="359"/>
      <c r="Z141" s="359"/>
    </row>
    <row r="142" spans="1:26" x14ac:dyDescent="0.2">
      <c r="A142" s="354"/>
      <c r="B142" s="359"/>
      <c r="C142" s="359"/>
      <c r="D142" s="359"/>
      <c r="E142" s="359"/>
      <c r="F142" s="359"/>
      <c r="G142" s="359"/>
      <c r="H142" s="359"/>
      <c r="I142" s="359"/>
      <c r="J142" s="359"/>
      <c r="K142" s="359"/>
      <c r="L142" s="359"/>
      <c r="M142" s="359"/>
      <c r="N142" s="359"/>
      <c r="O142" s="359"/>
      <c r="P142" s="359"/>
      <c r="Q142" s="359"/>
      <c r="R142" s="359"/>
      <c r="S142" s="359"/>
      <c r="T142" s="359"/>
      <c r="U142" s="359"/>
      <c r="V142" s="359"/>
      <c r="W142" s="359"/>
      <c r="X142" s="359"/>
      <c r="Y142" s="359"/>
      <c r="Z142" s="359"/>
    </row>
    <row r="143" spans="1:26" x14ac:dyDescent="0.2">
      <c r="A143" s="354"/>
      <c r="B143" s="359"/>
      <c r="C143" s="359"/>
      <c r="D143" s="359"/>
      <c r="E143" s="359"/>
      <c r="F143" s="359"/>
      <c r="G143" s="359"/>
      <c r="H143" s="359"/>
      <c r="I143" s="359"/>
      <c r="J143" s="359"/>
      <c r="K143" s="359"/>
      <c r="L143" s="359"/>
      <c r="M143" s="359"/>
      <c r="N143" s="359"/>
      <c r="O143" s="359"/>
      <c r="P143" s="359"/>
      <c r="Q143" s="359"/>
      <c r="R143" s="359"/>
      <c r="S143" s="359"/>
      <c r="T143" s="359"/>
      <c r="U143" s="359"/>
      <c r="V143" s="359"/>
      <c r="W143" s="359"/>
      <c r="X143" s="359"/>
      <c r="Y143" s="359"/>
      <c r="Z143" s="359"/>
    </row>
    <row r="144" spans="1:26" x14ac:dyDescent="0.2">
      <c r="A144" s="354"/>
      <c r="B144" s="359"/>
      <c r="C144" s="359"/>
      <c r="D144" s="359"/>
      <c r="E144" s="359"/>
      <c r="F144" s="359"/>
      <c r="G144" s="359"/>
      <c r="H144" s="359"/>
      <c r="I144" s="359"/>
      <c r="J144" s="359"/>
      <c r="K144" s="359"/>
      <c r="L144" s="359"/>
      <c r="M144" s="359"/>
      <c r="N144" s="359"/>
      <c r="O144" s="359"/>
      <c r="P144" s="359"/>
      <c r="Q144" s="359"/>
      <c r="R144" s="359"/>
      <c r="S144" s="359"/>
      <c r="T144" s="359"/>
      <c r="U144" s="359"/>
      <c r="V144" s="359"/>
      <c r="W144" s="359"/>
      <c r="X144" s="359"/>
      <c r="Y144" s="359"/>
      <c r="Z144" s="359"/>
    </row>
    <row r="145" spans="1:26" x14ac:dyDescent="0.2">
      <c r="A145" s="354"/>
      <c r="B145" s="359"/>
      <c r="C145" s="359"/>
      <c r="D145" s="359"/>
      <c r="E145" s="359"/>
      <c r="F145" s="359"/>
      <c r="G145" s="359"/>
      <c r="H145" s="359"/>
      <c r="I145" s="359"/>
      <c r="J145" s="359"/>
      <c r="K145" s="359"/>
      <c r="L145" s="359"/>
      <c r="M145" s="359"/>
      <c r="N145" s="359"/>
      <c r="O145" s="359"/>
      <c r="P145" s="359"/>
      <c r="Q145" s="359"/>
      <c r="R145" s="359"/>
      <c r="S145" s="359"/>
      <c r="T145" s="359"/>
      <c r="U145" s="359"/>
      <c r="V145" s="359"/>
      <c r="W145" s="359"/>
      <c r="X145" s="359"/>
      <c r="Y145" s="359"/>
      <c r="Z145" s="359"/>
    </row>
    <row r="146" spans="1:26" x14ac:dyDescent="0.2">
      <c r="A146" s="354"/>
      <c r="B146" s="359"/>
      <c r="C146" s="359"/>
      <c r="D146" s="359"/>
      <c r="E146" s="359"/>
      <c r="F146" s="359"/>
      <c r="G146" s="359"/>
      <c r="H146" s="359"/>
      <c r="I146" s="359"/>
      <c r="J146" s="359"/>
      <c r="K146" s="359"/>
      <c r="L146" s="359"/>
      <c r="M146" s="359"/>
      <c r="N146" s="359"/>
      <c r="O146" s="359"/>
      <c r="P146" s="359"/>
      <c r="Q146" s="359"/>
      <c r="R146" s="359"/>
      <c r="S146" s="359"/>
      <c r="T146" s="359"/>
      <c r="U146" s="359"/>
      <c r="V146" s="359"/>
      <c r="W146" s="359"/>
      <c r="X146" s="359"/>
      <c r="Y146" s="359"/>
      <c r="Z146" s="359"/>
    </row>
    <row r="147" spans="1:26" x14ac:dyDescent="0.2">
      <c r="A147" s="354"/>
      <c r="B147" s="359"/>
      <c r="C147" s="359"/>
      <c r="D147" s="359"/>
      <c r="E147" s="359"/>
      <c r="F147" s="359"/>
      <c r="G147" s="359"/>
      <c r="H147" s="359"/>
      <c r="I147" s="359"/>
      <c r="J147" s="359"/>
      <c r="K147" s="359"/>
      <c r="L147" s="359"/>
      <c r="M147" s="359"/>
      <c r="N147" s="359"/>
      <c r="O147" s="359"/>
      <c r="P147" s="359"/>
      <c r="Q147" s="359"/>
      <c r="R147" s="359"/>
      <c r="S147" s="359"/>
      <c r="T147" s="359"/>
      <c r="U147" s="359"/>
      <c r="V147" s="359"/>
      <c r="W147" s="359"/>
      <c r="X147" s="359"/>
      <c r="Y147" s="359"/>
      <c r="Z147" s="359"/>
    </row>
    <row r="148" spans="1:26" x14ac:dyDescent="0.2">
      <c r="A148" s="354"/>
      <c r="B148" s="359"/>
      <c r="C148" s="359"/>
      <c r="D148" s="359"/>
      <c r="E148" s="359"/>
      <c r="F148" s="359"/>
      <c r="G148" s="359"/>
      <c r="H148" s="359"/>
      <c r="I148" s="359"/>
      <c r="J148" s="359"/>
      <c r="K148" s="359"/>
      <c r="L148" s="359"/>
      <c r="M148" s="359"/>
      <c r="N148" s="359"/>
      <c r="O148" s="359"/>
      <c r="P148" s="359"/>
      <c r="Q148" s="359"/>
      <c r="R148" s="359"/>
      <c r="S148" s="359"/>
      <c r="T148" s="359"/>
      <c r="U148" s="359"/>
      <c r="V148" s="359"/>
      <c r="W148" s="359"/>
      <c r="X148" s="359"/>
      <c r="Y148" s="359"/>
      <c r="Z148" s="359"/>
    </row>
    <row r="149" spans="1:26" x14ac:dyDescent="0.2">
      <c r="A149" s="354"/>
      <c r="B149" s="359"/>
      <c r="C149" s="359"/>
      <c r="D149" s="359"/>
      <c r="E149" s="359"/>
      <c r="F149" s="359"/>
      <c r="G149" s="359"/>
      <c r="H149" s="359"/>
      <c r="I149" s="359"/>
      <c r="J149" s="359"/>
      <c r="K149" s="359"/>
      <c r="L149" s="359"/>
      <c r="M149" s="359"/>
      <c r="N149" s="359"/>
      <c r="O149" s="359"/>
      <c r="P149" s="359"/>
      <c r="Q149" s="359"/>
      <c r="R149" s="359"/>
      <c r="S149" s="359"/>
      <c r="T149" s="359"/>
      <c r="U149" s="359"/>
      <c r="V149" s="359"/>
      <c r="W149" s="359"/>
      <c r="X149" s="359"/>
      <c r="Y149" s="359"/>
      <c r="Z149" s="359"/>
    </row>
    <row r="150" spans="1:26" x14ac:dyDescent="0.2">
      <c r="A150" s="354"/>
      <c r="B150" s="359"/>
      <c r="C150" s="359"/>
      <c r="D150" s="359"/>
      <c r="E150" s="359"/>
      <c r="F150" s="359"/>
      <c r="G150" s="359"/>
      <c r="H150" s="359"/>
      <c r="I150" s="359"/>
      <c r="J150" s="359"/>
      <c r="K150" s="359"/>
      <c r="L150" s="359"/>
      <c r="M150" s="359"/>
      <c r="N150" s="359"/>
      <c r="O150" s="359"/>
      <c r="P150" s="359"/>
      <c r="Q150" s="359"/>
      <c r="R150" s="359"/>
      <c r="S150" s="359"/>
      <c r="T150" s="359"/>
      <c r="U150" s="359"/>
      <c r="V150" s="359"/>
      <c r="W150" s="359"/>
      <c r="X150" s="359"/>
      <c r="Y150" s="359"/>
      <c r="Z150" s="359"/>
    </row>
    <row r="151" spans="1:26" x14ac:dyDescent="0.2">
      <c r="A151" s="354"/>
      <c r="B151" s="359"/>
      <c r="C151" s="359"/>
      <c r="D151" s="359"/>
      <c r="E151" s="359"/>
      <c r="F151" s="359"/>
      <c r="G151" s="359"/>
      <c r="H151" s="359"/>
      <c r="I151" s="359"/>
      <c r="J151" s="359"/>
      <c r="K151" s="359"/>
      <c r="L151" s="359"/>
      <c r="M151" s="359"/>
      <c r="N151" s="359"/>
      <c r="O151" s="359"/>
      <c r="P151" s="359"/>
      <c r="Q151" s="359"/>
      <c r="R151" s="359"/>
      <c r="S151" s="359"/>
      <c r="T151" s="359"/>
      <c r="U151" s="359"/>
      <c r="V151" s="359"/>
      <c r="W151" s="359"/>
      <c r="X151" s="359"/>
      <c r="Y151" s="359"/>
      <c r="Z151" s="359"/>
    </row>
    <row r="152" spans="1:26" x14ac:dyDescent="0.2">
      <c r="A152" s="354"/>
      <c r="B152" s="359"/>
      <c r="C152" s="359"/>
      <c r="D152" s="359"/>
      <c r="E152" s="359"/>
      <c r="F152" s="359"/>
      <c r="G152" s="359"/>
      <c r="H152" s="359"/>
      <c r="I152" s="359"/>
      <c r="J152" s="359"/>
      <c r="K152" s="359"/>
      <c r="L152" s="359"/>
      <c r="M152" s="359"/>
      <c r="N152" s="359"/>
      <c r="O152" s="359"/>
      <c r="P152" s="359"/>
      <c r="Q152" s="359"/>
      <c r="R152" s="359"/>
      <c r="S152" s="359"/>
      <c r="T152" s="359"/>
      <c r="U152" s="359"/>
      <c r="V152" s="359"/>
      <c r="W152" s="359"/>
      <c r="X152" s="359"/>
      <c r="Y152" s="359"/>
      <c r="Z152" s="359"/>
    </row>
    <row r="153" spans="1:26" x14ac:dyDescent="0.2">
      <c r="A153" s="354"/>
      <c r="B153" s="359"/>
      <c r="C153" s="359"/>
      <c r="D153" s="359"/>
      <c r="E153" s="359"/>
      <c r="F153" s="359"/>
      <c r="G153" s="359"/>
      <c r="H153" s="359"/>
      <c r="I153" s="359"/>
      <c r="J153" s="359"/>
      <c r="K153" s="359"/>
      <c r="L153" s="359"/>
      <c r="M153" s="359"/>
      <c r="N153" s="359"/>
      <c r="O153" s="359"/>
      <c r="P153" s="359"/>
      <c r="Q153" s="359"/>
      <c r="R153" s="359"/>
      <c r="S153" s="359"/>
      <c r="T153" s="359"/>
      <c r="U153" s="359"/>
      <c r="V153" s="359"/>
      <c r="W153" s="359"/>
      <c r="X153" s="359"/>
      <c r="Y153" s="359"/>
      <c r="Z153" s="359"/>
    </row>
    <row r="154" spans="1:26" x14ac:dyDescent="0.2">
      <c r="A154" s="354"/>
      <c r="B154" s="359"/>
      <c r="C154" s="359"/>
      <c r="D154" s="359"/>
      <c r="E154" s="359"/>
      <c r="F154" s="359"/>
      <c r="G154" s="359"/>
      <c r="H154" s="359"/>
      <c r="I154" s="359"/>
      <c r="J154" s="359"/>
      <c r="K154" s="359"/>
      <c r="L154" s="359"/>
      <c r="M154" s="359"/>
      <c r="N154" s="359"/>
      <c r="O154" s="359"/>
      <c r="P154" s="359"/>
      <c r="Q154" s="359"/>
      <c r="R154" s="359"/>
      <c r="S154" s="359"/>
      <c r="T154" s="359"/>
      <c r="U154" s="359"/>
      <c r="V154" s="359"/>
      <c r="W154" s="359"/>
      <c r="X154" s="359"/>
      <c r="Y154" s="359"/>
      <c r="Z154" s="359"/>
    </row>
    <row r="155" spans="1:26" x14ac:dyDescent="0.2">
      <c r="A155" s="354"/>
      <c r="B155" s="359"/>
      <c r="C155" s="359"/>
      <c r="D155" s="359"/>
      <c r="E155" s="359"/>
      <c r="F155" s="359"/>
      <c r="G155" s="359"/>
      <c r="H155" s="359"/>
      <c r="I155" s="359"/>
      <c r="J155" s="359"/>
      <c r="K155" s="359"/>
      <c r="L155" s="359"/>
      <c r="M155" s="359"/>
      <c r="N155" s="359"/>
      <c r="O155" s="359"/>
      <c r="P155" s="359"/>
      <c r="Q155" s="359"/>
      <c r="R155" s="359"/>
      <c r="S155" s="359"/>
      <c r="T155" s="359"/>
      <c r="U155" s="359"/>
      <c r="V155" s="359"/>
      <c r="W155" s="359"/>
      <c r="X155" s="359"/>
      <c r="Y155" s="359"/>
      <c r="Z155" s="359"/>
    </row>
    <row r="156" spans="1:26" x14ac:dyDescent="0.2">
      <c r="A156" s="354"/>
      <c r="B156" s="359"/>
      <c r="C156" s="359"/>
      <c r="D156" s="359"/>
      <c r="E156" s="359"/>
      <c r="F156" s="359"/>
      <c r="G156" s="359"/>
      <c r="H156" s="359"/>
      <c r="I156" s="359"/>
      <c r="J156" s="359"/>
      <c r="K156" s="359"/>
      <c r="L156" s="359"/>
      <c r="M156" s="359"/>
      <c r="N156" s="359"/>
      <c r="O156" s="359"/>
      <c r="P156" s="359"/>
      <c r="Q156" s="359"/>
      <c r="R156" s="359"/>
      <c r="S156" s="359"/>
      <c r="T156" s="359"/>
      <c r="U156" s="359"/>
      <c r="V156" s="359"/>
      <c r="W156" s="359"/>
      <c r="X156" s="359"/>
      <c r="Y156" s="359"/>
      <c r="Z156" s="359"/>
    </row>
    <row r="157" spans="1:26" x14ac:dyDescent="0.2">
      <c r="A157" s="354"/>
      <c r="B157" s="359"/>
      <c r="C157" s="359"/>
      <c r="D157" s="359"/>
      <c r="E157" s="359"/>
      <c r="F157" s="359"/>
      <c r="G157" s="359"/>
      <c r="H157" s="359"/>
      <c r="I157" s="359"/>
      <c r="J157" s="359"/>
      <c r="K157" s="359"/>
      <c r="L157" s="359"/>
      <c r="M157" s="359"/>
      <c r="N157" s="359"/>
      <c r="O157" s="359"/>
      <c r="P157" s="359"/>
      <c r="Q157" s="359"/>
      <c r="R157" s="359"/>
      <c r="S157" s="359"/>
      <c r="T157" s="359"/>
      <c r="U157" s="359"/>
      <c r="V157" s="359"/>
      <c r="W157" s="359"/>
      <c r="X157" s="359"/>
      <c r="Y157" s="359"/>
      <c r="Z157" s="359"/>
    </row>
    <row r="158" spans="1:26" x14ac:dyDescent="0.2">
      <c r="A158" s="354"/>
      <c r="B158" s="359"/>
      <c r="C158" s="359"/>
      <c r="D158" s="359"/>
      <c r="E158" s="359"/>
      <c r="F158" s="359"/>
      <c r="G158" s="359"/>
      <c r="H158" s="359"/>
      <c r="I158" s="359"/>
      <c r="J158" s="359"/>
      <c r="K158" s="359"/>
      <c r="L158" s="359"/>
      <c r="M158" s="359"/>
      <c r="N158" s="359"/>
      <c r="O158" s="359"/>
      <c r="P158" s="359"/>
      <c r="Q158" s="359"/>
      <c r="R158" s="359"/>
      <c r="S158" s="359"/>
      <c r="T158" s="359"/>
      <c r="U158" s="359"/>
      <c r="V158" s="359"/>
      <c r="W158" s="359"/>
      <c r="X158" s="359"/>
      <c r="Y158" s="359"/>
      <c r="Z158" s="359"/>
    </row>
    <row r="159" spans="1:26" x14ac:dyDescent="0.2">
      <c r="A159" s="354"/>
      <c r="B159" s="359"/>
      <c r="C159" s="359"/>
      <c r="D159" s="359"/>
      <c r="E159" s="359"/>
      <c r="F159" s="359"/>
      <c r="G159" s="359"/>
      <c r="H159" s="359"/>
      <c r="I159" s="359"/>
      <c r="J159" s="359"/>
      <c r="K159" s="359"/>
      <c r="L159" s="359"/>
      <c r="M159" s="359"/>
      <c r="N159" s="359"/>
      <c r="O159" s="359"/>
      <c r="P159" s="359"/>
      <c r="Q159" s="359"/>
      <c r="R159" s="359"/>
      <c r="S159" s="359"/>
      <c r="T159" s="359"/>
      <c r="U159" s="359"/>
      <c r="V159" s="359"/>
      <c r="W159" s="359"/>
      <c r="X159" s="359"/>
      <c r="Y159" s="359"/>
      <c r="Z159" s="359"/>
    </row>
    <row r="160" spans="1:26" x14ac:dyDescent="0.2">
      <c r="A160" s="354"/>
      <c r="B160" s="359"/>
      <c r="C160" s="359"/>
      <c r="D160" s="359"/>
      <c r="E160" s="359"/>
      <c r="F160" s="359"/>
      <c r="G160" s="359"/>
      <c r="H160" s="359"/>
      <c r="I160" s="359"/>
      <c r="J160" s="359"/>
      <c r="K160" s="359"/>
      <c r="L160" s="359"/>
      <c r="M160" s="359"/>
      <c r="N160" s="359"/>
      <c r="O160" s="359"/>
      <c r="P160" s="359"/>
      <c r="Q160" s="359"/>
      <c r="R160" s="359"/>
      <c r="S160" s="359"/>
      <c r="T160" s="359"/>
      <c r="U160" s="359"/>
      <c r="V160" s="359"/>
      <c r="W160" s="359"/>
      <c r="X160" s="359"/>
      <c r="Y160" s="359"/>
      <c r="Z160" s="359"/>
    </row>
    <row r="161" spans="1:26" x14ac:dyDescent="0.2">
      <c r="A161" s="354"/>
      <c r="B161" s="359"/>
      <c r="C161" s="359"/>
      <c r="D161" s="359"/>
      <c r="E161" s="359"/>
      <c r="F161" s="359"/>
      <c r="G161" s="359"/>
      <c r="H161" s="359"/>
      <c r="I161" s="359"/>
      <c r="J161" s="359"/>
      <c r="K161" s="359"/>
      <c r="L161" s="359"/>
      <c r="M161" s="359"/>
      <c r="N161" s="359"/>
      <c r="O161" s="359"/>
      <c r="P161" s="359"/>
      <c r="Q161" s="359"/>
      <c r="R161" s="359"/>
      <c r="S161" s="359"/>
      <c r="T161" s="359"/>
      <c r="U161" s="359"/>
      <c r="V161" s="359"/>
      <c r="W161" s="359"/>
      <c r="X161" s="359"/>
      <c r="Y161" s="359"/>
      <c r="Z161" s="359"/>
    </row>
    <row r="162" spans="1:26" x14ac:dyDescent="0.2">
      <c r="A162" s="354"/>
      <c r="B162" s="359"/>
      <c r="C162" s="359"/>
      <c r="D162" s="359"/>
      <c r="E162" s="359"/>
      <c r="F162" s="359"/>
      <c r="G162" s="359"/>
      <c r="H162" s="359"/>
      <c r="I162" s="359"/>
      <c r="J162" s="359"/>
      <c r="K162" s="359"/>
      <c r="L162" s="359"/>
      <c r="M162" s="359"/>
      <c r="N162" s="359"/>
      <c r="O162" s="359"/>
      <c r="P162" s="359"/>
      <c r="Q162" s="359"/>
      <c r="R162" s="359"/>
      <c r="S162" s="359"/>
      <c r="T162" s="359"/>
      <c r="U162" s="359"/>
      <c r="V162" s="359"/>
      <c r="W162" s="359"/>
      <c r="X162" s="359"/>
      <c r="Y162" s="359"/>
      <c r="Z162" s="359"/>
    </row>
    <row r="163" spans="1:26" x14ac:dyDescent="0.2">
      <c r="A163" s="354"/>
      <c r="B163" s="359"/>
      <c r="C163" s="359"/>
      <c r="D163" s="359"/>
      <c r="E163" s="359"/>
      <c r="F163" s="359"/>
      <c r="G163" s="359"/>
      <c r="H163" s="359"/>
      <c r="I163" s="359"/>
      <c r="J163" s="359"/>
      <c r="K163" s="359"/>
      <c r="L163" s="359"/>
      <c r="M163" s="359"/>
      <c r="N163" s="359"/>
      <c r="O163" s="359"/>
      <c r="P163" s="359"/>
      <c r="Q163" s="359"/>
      <c r="R163" s="359"/>
      <c r="S163" s="359"/>
      <c r="T163" s="359"/>
      <c r="U163" s="359"/>
      <c r="V163" s="359"/>
      <c r="W163" s="359"/>
      <c r="X163" s="359"/>
      <c r="Y163" s="359"/>
      <c r="Z163" s="359"/>
    </row>
    <row r="164" spans="1:26" x14ac:dyDescent="0.2">
      <c r="A164" s="354"/>
      <c r="B164" s="359"/>
      <c r="C164" s="359"/>
      <c r="D164" s="359"/>
      <c r="E164" s="359"/>
      <c r="F164" s="359"/>
      <c r="G164" s="359"/>
      <c r="H164" s="359"/>
      <c r="I164" s="359"/>
      <c r="J164" s="359"/>
      <c r="K164" s="359"/>
      <c r="L164" s="359"/>
      <c r="M164" s="359"/>
      <c r="N164" s="359"/>
      <c r="O164" s="359"/>
      <c r="P164" s="359"/>
      <c r="Q164" s="359"/>
      <c r="R164" s="359"/>
      <c r="S164" s="359"/>
      <c r="T164" s="359"/>
      <c r="U164" s="359"/>
      <c r="V164" s="359"/>
      <c r="W164" s="359"/>
      <c r="X164" s="359"/>
      <c r="Y164" s="359"/>
      <c r="Z164" s="359"/>
    </row>
    <row r="165" spans="1:26" x14ac:dyDescent="0.2">
      <c r="A165" s="354"/>
      <c r="B165" s="359"/>
      <c r="C165" s="359"/>
      <c r="D165" s="359"/>
      <c r="E165" s="359"/>
      <c r="F165" s="359"/>
      <c r="G165" s="359"/>
      <c r="H165" s="359"/>
      <c r="I165" s="359"/>
      <c r="J165" s="359"/>
      <c r="K165" s="359"/>
      <c r="L165" s="359"/>
      <c r="M165" s="359"/>
      <c r="N165" s="359"/>
      <c r="O165" s="359"/>
      <c r="P165" s="359"/>
      <c r="Q165" s="359"/>
      <c r="R165" s="359"/>
      <c r="S165" s="359"/>
      <c r="T165" s="359"/>
      <c r="U165" s="359"/>
      <c r="V165" s="359"/>
      <c r="W165" s="359"/>
      <c r="X165" s="359"/>
      <c r="Y165" s="359"/>
      <c r="Z165" s="359"/>
    </row>
    <row r="166" spans="1:26" x14ac:dyDescent="0.2">
      <c r="A166" s="354"/>
      <c r="B166" s="359"/>
      <c r="C166" s="359"/>
      <c r="D166" s="359"/>
      <c r="E166" s="359"/>
      <c r="F166" s="359"/>
      <c r="G166" s="359"/>
      <c r="H166" s="359"/>
      <c r="I166" s="359"/>
      <c r="J166" s="359"/>
      <c r="K166" s="359"/>
      <c r="L166" s="359"/>
      <c r="M166" s="359"/>
      <c r="N166" s="359"/>
      <c r="O166" s="359"/>
      <c r="P166" s="359"/>
      <c r="Q166" s="359"/>
      <c r="R166" s="359"/>
      <c r="S166" s="359"/>
      <c r="T166" s="359"/>
      <c r="U166" s="359"/>
      <c r="V166" s="359"/>
      <c r="W166" s="359"/>
      <c r="X166" s="359"/>
      <c r="Y166" s="359"/>
      <c r="Z166" s="359"/>
    </row>
    <row r="167" spans="1:26" x14ac:dyDescent="0.2">
      <c r="A167" s="354"/>
      <c r="B167" s="359"/>
      <c r="C167" s="359"/>
      <c r="D167" s="359"/>
      <c r="E167" s="359"/>
      <c r="F167" s="359"/>
      <c r="G167" s="359"/>
      <c r="H167" s="359"/>
      <c r="I167" s="359"/>
      <c r="J167" s="359"/>
      <c r="K167" s="359"/>
      <c r="L167" s="359"/>
      <c r="M167" s="359"/>
      <c r="N167" s="359"/>
      <c r="O167" s="359"/>
      <c r="P167" s="359"/>
      <c r="Q167" s="359"/>
      <c r="R167" s="359"/>
      <c r="S167" s="359"/>
      <c r="T167" s="359"/>
      <c r="U167" s="359"/>
      <c r="V167" s="359"/>
      <c r="W167" s="359"/>
      <c r="X167" s="359"/>
      <c r="Y167" s="359"/>
      <c r="Z167" s="359"/>
    </row>
    <row r="168" spans="1:26" x14ac:dyDescent="0.2">
      <c r="A168" s="354"/>
      <c r="B168" s="359"/>
      <c r="C168" s="359"/>
      <c r="D168" s="359"/>
      <c r="E168" s="359"/>
      <c r="F168" s="359"/>
      <c r="G168" s="359"/>
      <c r="H168" s="359"/>
      <c r="I168" s="359"/>
      <c r="J168" s="359"/>
      <c r="K168" s="359"/>
      <c r="L168" s="359"/>
      <c r="M168" s="359"/>
      <c r="N168" s="359"/>
      <c r="O168" s="359"/>
      <c r="P168" s="359"/>
      <c r="Q168" s="359"/>
      <c r="R168" s="359"/>
      <c r="S168" s="359"/>
      <c r="T168" s="359"/>
      <c r="U168" s="359"/>
      <c r="V168" s="359"/>
      <c r="W168" s="359"/>
      <c r="X168" s="359"/>
      <c r="Y168" s="359"/>
      <c r="Z168" s="359"/>
    </row>
    <row r="169" spans="1:26" x14ac:dyDescent="0.2">
      <c r="A169" s="354"/>
      <c r="B169" s="359"/>
      <c r="C169" s="359"/>
      <c r="D169" s="359"/>
      <c r="E169" s="359"/>
      <c r="F169" s="359"/>
      <c r="G169" s="359"/>
      <c r="H169" s="359"/>
      <c r="I169" s="359"/>
      <c r="J169" s="359"/>
      <c r="K169" s="359"/>
      <c r="L169" s="359"/>
      <c r="M169" s="359"/>
      <c r="N169" s="359"/>
      <c r="O169" s="359"/>
      <c r="P169" s="359"/>
      <c r="Q169" s="359"/>
      <c r="R169" s="359"/>
      <c r="S169" s="359"/>
      <c r="T169" s="359"/>
      <c r="U169" s="359"/>
      <c r="V169" s="359"/>
      <c r="W169" s="359"/>
      <c r="X169" s="359"/>
      <c r="Y169" s="359"/>
      <c r="Z169" s="359"/>
    </row>
    <row r="170" spans="1:26" x14ac:dyDescent="0.2">
      <c r="A170" s="354"/>
      <c r="B170" s="359"/>
      <c r="C170" s="359"/>
      <c r="D170" s="359"/>
      <c r="E170" s="359"/>
      <c r="F170" s="359"/>
      <c r="G170" s="359"/>
      <c r="H170" s="359"/>
      <c r="I170" s="359"/>
      <c r="J170" s="359"/>
      <c r="K170" s="359"/>
      <c r="L170" s="359"/>
      <c r="M170" s="359"/>
      <c r="N170" s="359"/>
      <c r="O170" s="359"/>
      <c r="P170" s="359"/>
      <c r="Q170" s="359"/>
      <c r="R170" s="359"/>
      <c r="S170" s="359"/>
      <c r="T170" s="359"/>
      <c r="U170" s="359"/>
      <c r="V170" s="359"/>
      <c r="W170" s="359"/>
      <c r="X170" s="359"/>
      <c r="Y170" s="359"/>
      <c r="Z170" s="359"/>
    </row>
    <row r="171" spans="1:26" x14ac:dyDescent="0.2">
      <c r="A171" s="354"/>
      <c r="B171" s="359"/>
      <c r="C171" s="359"/>
      <c r="D171" s="359"/>
      <c r="E171" s="359"/>
      <c r="F171" s="359"/>
      <c r="G171" s="359"/>
      <c r="H171" s="359"/>
      <c r="I171" s="359"/>
      <c r="J171" s="359"/>
      <c r="K171" s="359"/>
      <c r="L171" s="359"/>
      <c r="M171" s="359"/>
      <c r="N171" s="359"/>
      <c r="O171" s="359"/>
      <c r="P171" s="359"/>
      <c r="Q171" s="359"/>
      <c r="R171" s="359"/>
      <c r="S171" s="359"/>
      <c r="T171" s="359"/>
      <c r="U171" s="359"/>
      <c r="V171" s="359"/>
      <c r="W171" s="359"/>
      <c r="X171" s="359"/>
      <c r="Y171" s="359"/>
      <c r="Z171" s="359"/>
    </row>
    <row r="172" spans="1:26" x14ac:dyDescent="0.2">
      <c r="A172" s="354"/>
      <c r="B172" s="359"/>
      <c r="C172" s="359"/>
      <c r="D172" s="359"/>
      <c r="E172" s="359"/>
      <c r="F172" s="359"/>
      <c r="G172" s="359"/>
      <c r="H172" s="359"/>
      <c r="I172" s="359"/>
      <c r="J172" s="359"/>
      <c r="K172" s="359"/>
      <c r="L172" s="359"/>
      <c r="M172" s="359"/>
      <c r="N172" s="359"/>
      <c r="O172" s="359"/>
      <c r="P172" s="359"/>
      <c r="Q172" s="359"/>
      <c r="R172" s="359"/>
      <c r="S172" s="359"/>
      <c r="T172" s="359"/>
      <c r="U172" s="359"/>
      <c r="V172" s="359"/>
      <c r="W172" s="359"/>
      <c r="X172" s="359"/>
      <c r="Y172" s="359"/>
      <c r="Z172" s="359"/>
    </row>
    <row r="173" spans="1:26" x14ac:dyDescent="0.2">
      <c r="A173" s="354"/>
      <c r="B173" s="359"/>
      <c r="C173" s="359"/>
      <c r="D173" s="359"/>
      <c r="E173" s="359"/>
      <c r="F173" s="359"/>
      <c r="G173" s="359"/>
      <c r="H173" s="359"/>
      <c r="I173" s="359"/>
      <c r="J173" s="359"/>
      <c r="K173" s="359"/>
      <c r="L173" s="359"/>
      <c r="M173" s="359"/>
      <c r="N173" s="359"/>
      <c r="O173" s="359"/>
      <c r="P173" s="359"/>
      <c r="Q173" s="359"/>
      <c r="R173" s="359"/>
      <c r="S173" s="359"/>
      <c r="T173" s="359"/>
      <c r="U173" s="359"/>
      <c r="V173" s="359"/>
      <c r="W173" s="359"/>
      <c r="X173" s="359"/>
      <c r="Y173" s="359"/>
      <c r="Z173" s="359"/>
    </row>
    <row r="174" spans="1:26" x14ac:dyDescent="0.2">
      <c r="A174" s="354"/>
      <c r="B174" s="359"/>
      <c r="C174" s="359"/>
      <c r="D174" s="359"/>
      <c r="E174" s="359"/>
      <c r="F174" s="359"/>
      <c r="G174" s="359"/>
      <c r="H174" s="359"/>
      <c r="I174" s="359"/>
      <c r="J174" s="359"/>
      <c r="K174" s="359"/>
      <c r="L174" s="359"/>
      <c r="M174" s="359"/>
      <c r="N174" s="359"/>
      <c r="O174" s="359"/>
      <c r="P174" s="359"/>
      <c r="Q174" s="359"/>
      <c r="R174" s="359"/>
      <c r="S174" s="359"/>
      <c r="T174" s="359"/>
      <c r="U174" s="359"/>
      <c r="V174" s="359"/>
      <c r="W174" s="359"/>
      <c r="X174" s="359"/>
      <c r="Y174" s="359"/>
      <c r="Z174" s="359"/>
    </row>
    <row r="175" spans="1:26" x14ac:dyDescent="0.2">
      <c r="A175" s="354"/>
      <c r="B175" s="359"/>
      <c r="C175" s="359"/>
      <c r="D175" s="359"/>
      <c r="E175" s="359"/>
      <c r="F175" s="359"/>
      <c r="G175" s="359"/>
      <c r="H175" s="359"/>
      <c r="I175" s="359"/>
      <c r="J175" s="359"/>
      <c r="K175" s="359"/>
      <c r="L175" s="359"/>
      <c r="M175" s="359"/>
      <c r="N175" s="359"/>
      <c r="O175" s="359"/>
      <c r="P175" s="359"/>
      <c r="Q175" s="359"/>
      <c r="R175" s="359"/>
      <c r="S175" s="359"/>
      <c r="T175" s="359"/>
      <c r="U175" s="359"/>
      <c r="V175" s="359"/>
      <c r="W175" s="359"/>
      <c r="X175" s="359"/>
      <c r="Y175" s="359"/>
      <c r="Z175" s="359"/>
    </row>
    <row r="176" spans="1:26" x14ac:dyDescent="0.2">
      <c r="A176" s="354"/>
      <c r="B176" s="359"/>
      <c r="C176" s="359"/>
      <c r="D176" s="359"/>
      <c r="E176" s="359"/>
      <c r="F176" s="359"/>
      <c r="G176" s="359"/>
      <c r="H176" s="359"/>
      <c r="I176" s="359"/>
      <c r="J176" s="359"/>
      <c r="K176" s="359"/>
      <c r="L176" s="359"/>
      <c r="M176" s="359"/>
      <c r="N176" s="359"/>
      <c r="O176" s="359"/>
      <c r="P176" s="359"/>
      <c r="Q176" s="359"/>
      <c r="R176" s="359"/>
      <c r="S176" s="359"/>
      <c r="T176" s="359"/>
      <c r="U176" s="359"/>
      <c r="V176" s="359"/>
      <c r="W176" s="359"/>
      <c r="X176" s="359"/>
      <c r="Y176" s="359"/>
      <c r="Z176" s="359"/>
    </row>
    <row r="177" spans="1:26" x14ac:dyDescent="0.2">
      <c r="A177" s="354"/>
      <c r="B177" s="359"/>
      <c r="C177" s="359"/>
      <c r="D177" s="359"/>
      <c r="E177" s="359"/>
      <c r="F177" s="359"/>
      <c r="G177" s="359"/>
      <c r="H177" s="359"/>
      <c r="I177" s="359"/>
      <c r="J177" s="359"/>
      <c r="K177" s="359"/>
      <c r="L177" s="359"/>
      <c r="M177" s="359"/>
      <c r="N177" s="359"/>
      <c r="O177" s="359"/>
      <c r="P177" s="359"/>
      <c r="Q177" s="359"/>
      <c r="R177" s="359"/>
      <c r="S177" s="359"/>
      <c r="T177" s="359"/>
      <c r="U177" s="359"/>
      <c r="V177" s="359"/>
      <c r="W177" s="359"/>
      <c r="X177" s="359"/>
      <c r="Y177" s="359"/>
      <c r="Z177" s="359"/>
    </row>
    <row r="178" spans="1:26" x14ac:dyDescent="0.2">
      <c r="A178" s="354"/>
      <c r="B178" s="359"/>
      <c r="C178" s="359"/>
      <c r="D178" s="359"/>
      <c r="E178" s="359"/>
      <c r="F178" s="359"/>
      <c r="G178" s="359"/>
      <c r="H178" s="359"/>
      <c r="I178" s="359"/>
      <c r="J178" s="359"/>
      <c r="K178" s="359"/>
      <c r="L178" s="359"/>
      <c r="M178" s="359"/>
      <c r="N178" s="359"/>
      <c r="O178" s="359"/>
      <c r="P178" s="359"/>
      <c r="Q178" s="359"/>
      <c r="R178" s="359"/>
      <c r="S178" s="359"/>
      <c r="T178" s="359"/>
      <c r="U178" s="359"/>
      <c r="V178" s="359"/>
      <c r="W178" s="359"/>
      <c r="X178" s="359"/>
      <c r="Y178" s="359"/>
      <c r="Z178" s="359"/>
    </row>
    <row r="179" spans="1:26" x14ac:dyDescent="0.2">
      <c r="A179" s="354"/>
      <c r="B179" s="359"/>
      <c r="C179" s="359"/>
      <c r="D179" s="359"/>
      <c r="E179" s="359"/>
      <c r="F179" s="359"/>
      <c r="G179" s="359"/>
      <c r="H179" s="359"/>
      <c r="I179" s="359"/>
      <c r="J179" s="359"/>
      <c r="K179" s="359"/>
      <c r="L179" s="359"/>
      <c r="M179" s="359"/>
      <c r="N179" s="359"/>
      <c r="O179" s="359"/>
      <c r="P179" s="359"/>
      <c r="Q179" s="359"/>
      <c r="R179" s="359"/>
      <c r="S179" s="359"/>
      <c r="T179" s="359"/>
      <c r="U179" s="359"/>
      <c r="V179" s="359"/>
      <c r="W179" s="359"/>
      <c r="X179" s="359"/>
      <c r="Y179" s="359"/>
      <c r="Z179" s="359"/>
    </row>
    <row r="180" spans="1:26" x14ac:dyDescent="0.2">
      <c r="A180" s="354"/>
      <c r="B180" s="359"/>
      <c r="C180" s="359"/>
      <c r="D180" s="359"/>
      <c r="E180" s="359"/>
      <c r="F180" s="359"/>
      <c r="G180" s="359"/>
      <c r="H180" s="359"/>
      <c r="I180" s="359"/>
      <c r="J180" s="359"/>
      <c r="K180" s="359"/>
      <c r="L180" s="359"/>
      <c r="M180" s="359"/>
      <c r="N180" s="359"/>
      <c r="O180" s="359"/>
      <c r="P180" s="359"/>
      <c r="Q180" s="359"/>
      <c r="R180" s="359"/>
      <c r="S180" s="359"/>
      <c r="T180" s="359"/>
      <c r="U180" s="359"/>
      <c r="V180" s="359"/>
      <c r="W180" s="359"/>
      <c r="X180" s="359"/>
      <c r="Y180" s="359"/>
      <c r="Z180" s="359"/>
    </row>
    <row r="181" spans="1:26" x14ac:dyDescent="0.2">
      <c r="A181" s="354"/>
      <c r="B181" s="359"/>
      <c r="C181" s="359"/>
      <c r="D181" s="359"/>
      <c r="E181" s="359"/>
      <c r="F181" s="359"/>
      <c r="G181" s="359"/>
      <c r="H181" s="359"/>
      <c r="I181" s="359"/>
      <c r="J181" s="359"/>
      <c r="K181" s="359"/>
      <c r="L181" s="359"/>
      <c r="M181" s="359"/>
      <c r="N181" s="359"/>
      <c r="O181" s="359"/>
      <c r="P181" s="359"/>
      <c r="Q181" s="359"/>
      <c r="R181" s="359"/>
      <c r="S181" s="359"/>
      <c r="T181" s="359"/>
      <c r="U181" s="359"/>
      <c r="V181" s="359"/>
      <c r="W181" s="359"/>
      <c r="X181" s="359"/>
      <c r="Y181" s="359"/>
      <c r="Z181" s="359"/>
    </row>
    <row r="182" spans="1:26" x14ac:dyDescent="0.2">
      <c r="A182" s="354"/>
      <c r="B182" s="359"/>
      <c r="C182" s="359"/>
      <c r="D182" s="359"/>
      <c r="E182" s="359"/>
      <c r="F182" s="359"/>
      <c r="G182" s="359"/>
      <c r="H182" s="359"/>
      <c r="I182" s="359"/>
      <c r="J182" s="359"/>
      <c r="K182" s="359"/>
      <c r="L182" s="359"/>
      <c r="M182" s="359"/>
      <c r="N182" s="359"/>
      <c r="O182" s="359"/>
      <c r="P182" s="359"/>
      <c r="Q182" s="359"/>
      <c r="R182" s="359"/>
      <c r="S182" s="359"/>
      <c r="T182" s="359"/>
      <c r="U182" s="359"/>
      <c r="V182" s="359"/>
      <c r="W182" s="359"/>
      <c r="X182" s="359"/>
      <c r="Y182" s="359"/>
      <c r="Z182" s="359"/>
    </row>
    <row r="183" spans="1:26" x14ac:dyDescent="0.2">
      <c r="A183" s="354"/>
      <c r="B183" s="359"/>
      <c r="C183" s="359"/>
      <c r="D183" s="359"/>
      <c r="E183" s="359"/>
      <c r="F183" s="359"/>
      <c r="G183" s="359"/>
      <c r="H183" s="359"/>
      <c r="I183" s="359"/>
      <c r="J183" s="359"/>
      <c r="K183" s="359"/>
      <c r="L183" s="359"/>
      <c r="M183" s="359"/>
      <c r="N183" s="359"/>
      <c r="O183" s="359"/>
      <c r="P183" s="359"/>
      <c r="Q183" s="359"/>
      <c r="R183" s="359"/>
      <c r="S183" s="359"/>
      <c r="T183" s="359"/>
      <c r="U183" s="359"/>
      <c r="V183" s="359"/>
      <c r="W183" s="359"/>
      <c r="X183" s="359"/>
      <c r="Y183" s="359"/>
      <c r="Z183" s="359"/>
    </row>
    <row r="184" spans="1:26" x14ac:dyDescent="0.2">
      <c r="A184" s="354"/>
      <c r="B184" s="359"/>
      <c r="C184" s="359"/>
      <c r="D184" s="359"/>
      <c r="E184" s="359"/>
      <c r="F184" s="359"/>
      <c r="G184" s="359"/>
      <c r="H184" s="359"/>
      <c r="I184" s="359"/>
      <c r="J184" s="359"/>
      <c r="K184" s="359"/>
      <c r="L184" s="359"/>
      <c r="M184" s="359"/>
      <c r="N184" s="359"/>
      <c r="O184" s="359"/>
      <c r="P184" s="359"/>
      <c r="Q184" s="359"/>
      <c r="R184" s="359"/>
      <c r="S184" s="359"/>
      <c r="T184" s="359"/>
      <c r="U184" s="359"/>
      <c r="V184" s="359"/>
      <c r="W184" s="359"/>
      <c r="X184" s="359"/>
      <c r="Y184" s="359"/>
      <c r="Z184" s="359"/>
    </row>
    <row r="185" spans="1:26" x14ac:dyDescent="0.2">
      <c r="A185" s="354"/>
      <c r="B185" s="359"/>
      <c r="C185" s="359"/>
      <c r="D185" s="359"/>
      <c r="E185" s="359"/>
      <c r="F185" s="359"/>
      <c r="G185" s="359"/>
      <c r="H185" s="359"/>
      <c r="I185" s="359"/>
      <c r="J185" s="359"/>
      <c r="K185" s="359"/>
      <c r="L185" s="359"/>
      <c r="M185" s="359"/>
      <c r="N185" s="359"/>
      <c r="O185" s="359"/>
      <c r="P185" s="359"/>
      <c r="Q185" s="359"/>
      <c r="R185" s="359"/>
      <c r="S185" s="359"/>
      <c r="T185" s="359"/>
      <c r="U185" s="359"/>
      <c r="V185" s="359"/>
      <c r="W185" s="359"/>
      <c r="X185" s="359"/>
      <c r="Y185" s="359"/>
      <c r="Z185" s="359"/>
    </row>
    <row r="186" spans="1:26" x14ac:dyDescent="0.2">
      <c r="A186" s="354"/>
      <c r="B186" s="359"/>
      <c r="C186" s="359"/>
      <c r="D186" s="359"/>
      <c r="E186" s="359"/>
      <c r="F186" s="359"/>
      <c r="G186" s="359"/>
      <c r="H186" s="359"/>
      <c r="I186" s="359"/>
      <c r="J186" s="359"/>
      <c r="K186" s="359"/>
      <c r="L186" s="359"/>
      <c r="M186" s="359"/>
      <c r="N186" s="359"/>
      <c r="O186" s="359"/>
      <c r="P186" s="359"/>
      <c r="Q186" s="359"/>
      <c r="R186" s="359"/>
      <c r="S186" s="359"/>
      <c r="T186" s="359"/>
      <c r="U186" s="359"/>
      <c r="V186" s="359"/>
      <c r="W186" s="359"/>
      <c r="X186" s="359"/>
      <c r="Y186" s="359"/>
      <c r="Z186" s="359"/>
    </row>
    <row r="187" spans="1:26" x14ac:dyDescent="0.2">
      <c r="A187" s="354"/>
      <c r="B187" s="359"/>
      <c r="C187" s="359"/>
      <c r="D187" s="359"/>
      <c r="E187" s="359"/>
      <c r="F187" s="359"/>
      <c r="G187" s="359"/>
      <c r="H187" s="359"/>
      <c r="I187" s="359"/>
      <c r="J187" s="359"/>
      <c r="K187" s="359"/>
      <c r="L187" s="359"/>
      <c r="M187" s="359"/>
      <c r="N187" s="359"/>
      <c r="O187" s="359"/>
      <c r="P187" s="359"/>
      <c r="Q187" s="359"/>
      <c r="R187" s="359"/>
      <c r="S187" s="359"/>
      <c r="T187" s="359"/>
      <c r="U187" s="359"/>
      <c r="V187" s="359"/>
      <c r="W187" s="359"/>
      <c r="X187" s="359"/>
      <c r="Y187" s="359"/>
      <c r="Z187" s="359"/>
    </row>
    <row r="188" spans="1:26" x14ac:dyDescent="0.2">
      <c r="A188" s="354"/>
      <c r="B188" s="359"/>
      <c r="C188" s="359"/>
      <c r="D188" s="359"/>
      <c r="E188" s="359"/>
      <c r="F188" s="359"/>
      <c r="G188" s="359"/>
      <c r="H188" s="359"/>
      <c r="I188" s="359"/>
      <c r="J188" s="359"/>
      <c r="K188" s="359"/>
      <c r="L188" s="359"/>
      <c r="M188" s="359"/>
      <c r="N188" s="359"/>
      <c r="O188" s="359"/>
      <c r="P188" s="359"/>
      <c r="Q188" s="359"/>
      <c r="R188" s="359"/>
      <c r="S188" s="359"/>
      <c r="T188" s="359"/>
      <c r="U188" s="359"/>
      <c r="V188" s="359"/>
      <c r="W188" s="359"/>
      <c r="X188" s="359"/>
      <c r="Y188" s="359"/>
      <c r="Z188" s="359"/>
    </row>
    <row r="189" spans="1:26" x14ac:dyDescent="0.2">
      <c r="A189" s="354"/>
      <c r="B189" s="359"/>
      <c r="C189" s="359"/>
      <c r="D189" s="359"/>
      <c r="E189" s="359"/>
      <c r="F189" s="359"/>
      <c r="G189" s="359"/>
      <c r="H189" s="359"/>
      <c r="I189" s="359"/>
      <c r="J189" s="359"/>
      <c r="K189" s="359"/>
      <c r="L189" s="359"/>
      <c r="M189" s="359"/>
      <c r="N189" s="359"/>
      <c r="O189" s="359"/>
      <c r="P189" s="359"/>
      <c r="Q189" s="359"/>
      <c r="R189" s="359"/>
      <c r="S189" s="359"/>
      <c r="T189" s="359"/>
      <c r="U189" s="359"/>
      <c r="V189" s="359"/>
      <c r="W189" s="359"/>
      <c r="X189" s="359"/>
      <c r="Y189" s="359"/>
      <c r="Z189" s="359"/>
    </row>
    <row r="190" spans="1:26" x14ac:dyDescent="0.2">
      <c r="A190" s="354"/>
      <c r="B190" s="359"/>
      <c r="C190" s="359"/>
      <c r="D190" s="359"/>
      <c r="E190" s="359"/>
      <c r="F190" s="359"/>
      <c r="G190" s="359"/>
      <c r="H190" s="359"/>
      <c r="I190" s="359"/>
      <c r="J190" s="359"/>
      <c r="K190" s="359"/>
      <c r="L190" s="359"/>
      <c r="M190" s="359"/>
      <c r="N190" s="359"/>
      <c r="O190" s="359"/>
      <c r="P190" s="359"/>
      <c r="Q190" s="359"/>
      <c r="R190" s="359"/>
      <c r="S190" s="359"/>
      <c r="T190" s="359"/>
      <c r="U190" s="359"/>
      <c r="V190" s="359"/>
      <c r="W190" s="359"/>
      <c r="X190" s="359"/>
      <c r="Y190" s="359"/>
      <c r="Z190" s="359"/>
    </row>
    <row r="191" spans="1:26" x14ac:dyDescent="0.2">
      <c r="A191" s="354"/>
      <c r="B191" s="359"/>
      <c r="C191" s="359"/>
      <c r="D191" s="359"/>
      <c r="E191" s="359"/>
      <c r="F191" s="359"/>
      <c r="G191" s="359"/>
      <c r="H191" s="359"/>
      <c r="I191" s="359"/>
      <c r="J191" s="359"/>
      <c r="K191" s="359"/>
      <c r="L191" s="359"/>
      <c r="M191" s="359"/>
      <c r="N191" s="359"/>
      <c r="O191" s="359"/>
      <c r="P191" s="359"/>
      <c r="Q191" s="359"/>
      <c r="R191" s="359"/>
      <c r="S191" s="359"/>
      <c r="T191" s="359"/>
      <c r="U191" s="359"/>
      <c r="V191" s="359"/>
      <c r="W191" s="359"/>
      <c r="X191" s="359"/>
      <c r="Y191" s="359"/>
      <c r="Z191" s="359"/>
    </row>
    <row r="192" spans="1:26" x14ac:dyDescent="0.2">
      <c r="A192" s="354"/>
      <c r="B192" s="359"/>
      <c r="C192" s="359"/>
      <c r="D192" s="359"/>
      <c r="E192" s="359"/>
      <c r="F192" s="359"/>
      <c r="G192" s="359"/>
      <c r="H192" s="359"/>
      <c r="I192" s="359"/>
      <c r="J192" s="359"/>
      <c r="K192" s="359"/>
      <c r="L192" s="359"/>
      <c r="M192" s="359"/>
      <c r="N192" s="359"/>
      <c r="O192" s="359"/>
      <c r="P192" s="359"/>
      <c r="Q192" s="359"/>
      <c r="R192" s="359"/>
      <c r="S192" s="359"/>
      <c r="T192" s="359"/>
      <c r="U192" s="359"/>
      <c r="V192" s="359"/>
      <c r="W192" s="359"/>
      <c r="X192" s="359"/>
      <c r="Y192" s="359"/>
      <c r="Z192" s="359"/>
    </row>
    <row r="193" spans="1:26" x14ac:dyDescent="0.2">
      <c r="A193" s="354"/>
      <c r="B193" s="359"/>
      <c r="C193" s="359"/>
      <c r="D193" s="359"/>
      <c r="E193" s="359"/>
      <c r="F193" s="359"/>
      <c r="G193" s="359"/>
      <c r="H193" s="359"/>
      <c r="I193" s="359"/>
      <c r="J193" s="359"/>
      <c r="K193" s="359"/>
      <c r="L193" s="359"/>
      <c r="M193" s="359"/>
      <c r="N193" s="359"/>
      <c r="O193" s="359"/>
      <c r="P193" s="359"/>
      <c r="Q193" s="359"/>
      <c r="R193" s="359"/>
      <c r="S193" s="359"/>
      <c r="T193" s="359"/>
      <c r="U193" s="359"/>
      <c r="V193" s="359"/>
      <c r="W193" s="359"/>
      <c r="X193" s="359"/>
      <c r="Y193" s="359"/>
      <c r="Z193" s="359"/>
    </row>
    <row r="194" spans="1:26" x14ac:dyDescent="0.2">
      <c r="A194" s="354"/>
      <c r="B194" s="359"/>
      <c r="C194" s="359"/>
      <c r="D194" s="359"/>
      <c r="E194" s="359"/>
      <c r="F194" s="359"/>
      <c r="G194" s="359"/>
      <c r="H194" s="359"/>
      <c r="I194" s="359"/>
      <c r="J194" s="359"/>
      <c r="K194" s="359"/>
      <c r="L194" s="359"/>
      <c r="M194" s="359"/>
      <c r="N194" s="359"/>
      <c r="O194" s="359"/>
      <c r="P194" s="359"/>
      <c r="Q194" s="359"/>
      <c r="R194" s="359"/>
      <c r="S194" s="359"/>
      <c r="T194" s="359"/>
      <c r="U194" s="359"/>
      <c r="V194" s="359"/>
      <c r="W194" s="359"/>
      <c r="X194" s="359"/>
      <c r="Y194" s="359"/>
      <c r="Z194" s="359"/>
    </row>
    <row r="195" spans="1:26" x14ac:dyDescent="0.2">
      <c r="A195" s="354"/>
      <c r="B195" s="359"/>
      <c r="C195" s="359"/>
      <c r="D195" s="359"/>
      <c r="E195" s="359"/>
      <c r="F195" s="359"/>
      <c r="G195" s="359"/>
      <c r="H195" s="359"/>
      <c r="I195" s="359"/>
      <c r="J195" s="359"/>
      <c r="K195" s="359"/>
      <c r="L195" s="359"/>
      <c r="M195" s="359"/>
      <c r="N195" s="359"/>
      <c r="O195" s="359"/>
      <c r="P195" s="359"/>
      <c r="Q195" s="359"/>
      <c r="R195" s="359"/>
      <c r="S195" s="359"/>
      <c r="T195" s="359"/>
      <c r="U195" s="359"/>
      <c r="V195" s="359"/>
      <c r="W195" s="359"/>
      <c r="X195" s="359"/>
      <c r="Y195" s="359"/>
      <c r="Z195" s="359"/>
    </row>
    <row r="196" spans="1:26" x14ac:dyDescent="0.2">
      <c r="A196" s="354"/>
      <c r="B196" s="359"/>
      <c r="C196" s="359"/>
      <c r="D196" s="359"/>
      <c r="E196" s="359"/>
      <c r="F196" s="359"/>
      <c r="G196" s="359"/>
      <c r="H196" s="359"/>
      <c r="I196" s="359"/>
      <c r="J196" s="359"/>
      <c r="K196" s="359"/>
      <c r="L196" s="359"/>
      <c r="M196" s="359"/>
      <c r="N196" s="359"/>
      <c r="O196" s="359"/>
      <c r="P196" s="359"/>
      <c r="Q196" s="359"/>
      <c r="R196" s="359"/>
      <c r="S196" s="359"/>
      <c r="T196" s="359"/>
      <c r="U196" s="359"/>
      <c r="V196" s="359"/>
      <c r="W196" s="359"/>
      <c r="X196" s="359"/>
      <c r="Y196" s="359"/>
      <c r="Z196" s="359"/>
    </row>
    <row r="197" spans="1:26" x14ac:dyDescent="0.2">
      <c r="A197" s="354"/>
      <c r="B197" s="359"/>
      <c r="C197" s="359"/>
      <c r="D197" s="359"/>
      <c r="E197" s="359"/>
      <c r="F197" s="359"/>
      <c r="G197" s="359"/>
      <c r="H197" s="359"/>
      <c r="I197" s="359"/>
      <c r="J197" s="359"/>
      <c r="K197" s="359"/>
      <c r="L197" s="359"/>
      <c r="M197" s="359"/>
      <c r="N197" s="359"/>
      <c r="O197" s="359"/>
      <c r="P197" s="359"/>
      <c r="Q197" s="359"/>
      <c r="R197" s="359"/>
      <c r="S197" s="359"/>
      <c r="T197" s="359"/>
      <c r="U197" s="359"/>
      <c r="V197" s="359"/>
      <c r="W197" s="359"/>
      <c r="X197" s="359"/>
      <c r="Y197" s="359"/>
      <c r="Z197" s="359"/>
    </row>
    <row r="198" spans="1:26" x14ac:dyDescent="0.2">
      <c r="A198" s="354"/>
      <c r="B198" s="359"/>
      <c r="C198" s="359"/>
      <c r="D198" s="359"/>
      <c r="E198" s="359"/>
      <c r="F198" s="359"/>
      <c r="G198" s="359"/>
      <c r="H198" s="359"/>
      <c r="I198" s="359"/>
      <c r="J198" s="359"/>
      <c r="K198" s="359"/>
      <c r="L198" s="359"/>
      <c r="M198" s="359"/>
      <c r="N198" s="359"/>
      <c r="O198" s="359"/>
      <c r="P198" s="359"/>
      <c r="Q198" s="359"/>
      <c r="R198" s="359"/>
      <c r="S198" s="359"/>
      <c r="T198" s="359"/>
      <c r="U198" s="359"/>
      <c r="V198" s="359"/>
      <c r="W198" s="359"/>
      <c r="X198" s="359"/>
      <c r="Y198" s="359"/>
      <c r="Z198" s="359"/>
    </row>
    <row r="199" spans="1:26" x14ac:dyDescent="0.2">
      <c r="A199" s="354"/>
      <c r="B199" s="359"/>
      <c r="C199" s="359"/>
      <c r="D199" s="359"/>
      <c r="E199" s="359"/>
      <c r="F199" s="359"/>
      <c r="G199" s="359"/>
      <c r="H199" s="359"/>
      <c r="I199" s="359"/>
      <c r="J199" s="359"/>
      <c r="K199" s="359"/>
      <c r="L199" s="359"/>
      <c r="M199" s="359"/>
      <c r="N199" s="359"/>
      <c r="O199" s="359"/>
      <c r="P199" s="359"/>
      <c r="Q199" s="359"/>
      <c r="R199" s="359"/>
      <c r="S199" s="359"/>
      <c r="T199" s="359"/>
      <c r="U199" s="359"/>
      <c r="V199" s="359"/>
      <c r="W199" s="359"/>
      <c r="X199" s="359"/>
      <c r="Y199" s="359"/>
      <c r="Z199" s="359"/>
    </row>
    <row r="200" spans="1:26" x14ac:dyDescent="0.2">
      <c r="A200" s="354"/>
      <c r="B200" s="359"/>
      <c r="C200" s="359"/>
      <c r="D200" s="359"/>
      <c r="E200" s="359"/>
      <c r="F200" s="359"/>
      <c r="G200" s="359"/>
      <c r="H200" s="359"/>
      <c r="I200" s="359"/>
      <c r="J200" s="359"/>
      <c r="K200" s="359"/>
      <c r="L200" s="359"/>
      <c r="M200" s="359"/>
      <c r="N200" s="359"/>
      <c r="O200" s="359"/>
      <c r="P200" s="359"/>
      <c r="Q200" s="359"/>
      <c r="R200" s="359"/>
      <c r="S200" s="359"/>
      <c r="T200" s="359"/>
      <c r="U200" s="359"/>
      <c r="V200" s="359"/>
      <c r="W200" s="359"/>
      <c r="X200" s="359"/>
      <c r="Y200" s="359"/>
      <c r="Z200" s="359"/>
    </row>
    <row r="201" spans="1:26" x14ac:dyDescent="0.2">
      <c r="A201" s="354"/>
      <c r="B201" s="359"/>
      <c r="C201" s="359"/>
      <c r="D201" s="359"/>
      <c r="E201" s="359"/>
      <c r="F201" s="359"/>
      <c r="G201" s="359"/>
      <c r="H201" s="359"/>
      <c r="I201" s="359"/>
      <c r="J201" s="359"/>
      <c r="K201" s="359"/>
      <c r="L201" s="359"/>
      <c r="M201" s="359"/>
      <c r="N201" s="359"/>
      <c r="O201" s="359"/>
      <c r="P201" s="359"/>
      <c r="Q201" s="359"/>
      <c r="R201" s="359"/>
      <c r="S201" s="359"/>
      <c r="T201" s="359"/>
      <c r="U201" s="359"/>
      <c r="V201" s="359"/>
      <c r="W201" s="359"/>
      <c r="X201" s="359"/>
      <c r="Y201" s="359"/>
      <c r="Z201" s="359"/>
    </row>
    <row r="202" spans="1:26" x14ac:dyDescent="0.2">
      <c r="A202" s="354"/>
      <c r="B202" s="359"/>
      <c r="C202" s="359"/>
      <c r="D202" s="359"/>
      <c r="E202" s="359"/>
      <c r="F202" s="359"/>
      <c r="G202" s="359"/>
      <c r="H202" s="359"/>
      <c r="I202" s="359"/>
      <c r="J202" s="359"/>
      <c r="K202" s="359"/>
      <c r="L202" s="359"/>
      <c r="M202" s="359"/>
      <c r="N202" s="359"/>
      <c r="O202" s="359"/>
      <c r="P202" s="359"/>
      <c r="Q202" s="359"/>
      <c r="R202" s="359"/>
      <c r="S202" s="359"/>
      <c r="T202" s="359"/>
      <c r="U202" s="359"/>
      <c r="V202" s="359"/>
      <c r="W202" s="359"/>
      <c r="X202" s="359"/>
      <c r="Y202" s="359"/>
      <c r="Z202" s="359"/>
    </row>
    <row r="203" spans="1:26" x14ac:dyDescent="0.2">
      <c r="A203" s="354"/>
      <c r="B203" s="359"/>
      <c r="C203" s="359"/>
      <c r="D203" s="359"/>
      <c r="E203" s="359"/>
      <c r="F203" s="359"/>
      <c r="G203" s="359"/>
      <c r="H203" s="359"/>
      <c r="I203" s="359"/>
      <c r="J203" s="359"/>
      <c r="K203" s="359"/>
      <c r="L203" s="359"/>
      <c r="M203" s="359"/>
      <c r="N203" s="359"/>
      <c r="O203" s="359"/>
      <c r="P203" s="359"/>
      <c r="Q203" s="359"/>
      <c r="R203" s="359"/>
      <c r="S203" s="359"/>
      <c r="T203" s="359"/>
      <c r="U203" s="359"/>
      <c r="V203" s="359"/>
      <c r="W203" s="359"/>
      <c r="X203" s="359"/>
      <c r="Y203" s="359"/>
      <c r="Z203" s="359"/>
    </row>
    <row r="204" spans="1:26" x14ac:dyDescent="0.2">
      <c r="A204" s="354"/>
      <c r="B204" s="359"/>
      <c r="C204" s="359"/>
      <c r="D204" s="359"/>
      <c r="E204" s="359"/>
      <c r="F204" s="359"/>
      <c r="G204" s="359"/>
      <c r="H204" s="359"/>
      <c r="I204" s="359"/>
      <c r="J204" s="359"/>
      <c r="K204" s="359"/>
      <c r="L204" s="359"/>
      <c r="M204" s="359"/>
      <c r="N204" s="359"/>
      <c r="O204" s="359"/>
      <c r="P204" s="359"/>
      <c r="Q204" s="359"/>
      <c r="R204" s="359"/>
      <c r="S204" s="359"/>
      <c r="T204" s="359"/>
      <c r="U204" s="359"/>
      <c r="V204" s="359"/>
      <c r="W204" s="359"/>
      <c r="X204" s="359"/>
      <c r="Y204" s="359"/>
      <c r="Z204" s="359"/>
    </row>
    <row r="205" spans="1:26" x14ac:dyDescent="0.2">
      <c r="A205" s="354"/>
      <c r="B205" s="359"/>
      <c r="C205" s="359"/>
      <c r="D205" s="359"/>
      <c r="E205" s="359"/>
      <c r="F205" s="359"/>
      <c r="G205" s="359"/>
      <c r="H205" s="359"/>
      <c r="I205" s="359"/>
      <c r="J205" s="359"/>
      <c r="K205" s="359"/>
      <c r="L205" s="359"/>
      <c r="M205" s="359"/>
      <c r="N205" s="359"/>
      <c r="O205" s="359"/>
      <c r="P205" s="359"/>
      <c r="Q205" s="359"/>
      <c r="R205" s="359"/>
      <c r="S205" s="359"/>
      <c r="T205" s="359"/>
      <c r="U205" s="359"/>
      <c r="V205" s="359"/>
      <c r="W205" s="359"/>
      <c r="X205" s="359"/>
      <c r="Y205" s="359"/>
      <c r="Z205" s="359"/>
    </row>
    <row r="206" spans="1:26" x14ac:dyDescent="0.2">
      <c r="A206" s="354"/>
      <c r="B206" s="359"/>
      <c r="C206" s="359"/>
      <c r="D206" s="359"/>
      <c r="E206" s="359"/>
      <c r="F206" s="359"/>
      <c r="G206" s="359"/>
      <c r="H206" s="359"/>
      <c r="I206" s="359"/>
      <c r="J206" s="359"/>
      <c r="K206" s="359"/>
      <c r="L206" s="359"/>
      <c r="M206" s="359"/>
      <c r="N206" s="359"/>
      <c r="O206" s="359"/>
      <c r="P206" s="359"/>
      <c r="Q206" s="359"/>
      <c r="R206" s="359"/>
      <c r="S206" s="359"/>
      <c r="T206" s="359"/>
      <c r="U206" s="359"/>
      <c r="V206" s="359"/>
      <c r="W206" s="359"/>
      <c r="X206" s="359"/>
      <c r="Y206" s="359"/>
      <c r="Z206" s="359"/>
    </row>
    <row r="207" spans="1:26" x14ac:dyDescent="0.2">
      <c r="A207" s="354"/>
      <c r="B207" s="359"/>
      <c r="C207" s="359"/>
      <c r="D207" s="359"/>
      <c r="E207" s="359"/>
      <c r="F207" s="359"/>
      <c r="G207" s="359"/>
      <c r="H207" s="359"/>
      <c r="I207" s="359"/>
      <c r="J207" s="359"/>
      <c r="K207" s="359"/>
      <c r="L207" s="359"/>
      <c r="M207" s="359"/>
      <c r="N207" s="359"/>
      <c r="O207" s="359"/>
      <c r="P207" s="359"/>
      <c r="Q207" s="359"/>
      <c r="R207" s="359"/>
      <c r="S207" s="359"/>
      <c r="T207" s="359"/>
      <c r="U207" s="359"/>
      <c r="V207" s="359"/>
      <c r="W207" s="359"/>
      <c r="X207" s="359"/>
      <c r="Y207" s="359"/>
      <c r="Z207" s="359"/>
    </row>
    <row r="208" spans="1:26" x14ac:dyDescent="0.2">
      <c r="A208" s="354"/>
      <c r="B208" s="359"/>
      <c r="C208" s="359"/>
      <c r="D208" s="359"/>
      <c r="E208" s="359"/>
      <c r="F208" s="359"/>
      <c r="G208" s="359"/>
      <c r="H208" s="359"/>
      <c r="I208" s="359"/>
      <c r="J208" s="359"/>
      <c r="K208" s="359"/>
      <c r="L208" s="359"/>
      <c r="M208" s="359"/>
      <c r="N208" s="359"/>
      <c r="O208" s="359"/>
      <c r="P208" s="359"/>
      <c r="Q208" s="359"/>
      <c r="R208" s="359"/>
      <c r="S208" s="359"/>
      <c r="T208" s="359"/>
      <c r="U208" s="359"/>
      <c r="V208" s="359"/>
      <c r="W208" s="359"/>
      <c r="X208" s="359"/>
      <c r="Y208" s="359"/>
      <c r="Z208" s="359"/>
    </row>
    <row r="209" spans="1:26" x14ac:dyDescent="0.2">
      <c r="A209" s="354"/>
      <c r="B209" s="359"/>
      <c r="C209" s="359"/>
      <c r="D209" s="359"/>
      <c r="E209" s="359"/>
      <c r="F209" s="359"/>
      <c r="G209" s="359"/>
      <c r="H209" s="359"/>
      <c r="I209" s="359"/>
      <c r="J209" s="359"/>
      <c r="K209" s="359"/>
      <c r="L209" s="359"/>
      <c r="M209" s="359"/>
      <c r="N209" s="359"/>
      <c r="O209" s="359"/>
      <c r="P209" s="359"/>
      <c r="Q209" s="359"/>
      <c r="R209" s="359"/>
      <c r="S209" s="359"/>
      <c r="T209" s="359"/>
      <c r="U209" s="359"/>
      <c r="V209" s="359"/>
      <c r="W209" s="359"/>
      <c r="X209" s="359"/>
      <c r="Y209" s="359"/>
      <c r="Z209" s="359"/>
    </row>
    <row r="210" spans="1:26" x14ac:dyDescent="0.2">
      <c r="A210" s="354"/>
      <c r="B210" s="359"/>
      <c r="C210" s="359"/>
      <c r="D210" s="359"/>
      <c r="E210" s="359"/>
      <c r="F210" s="359"/>
      <c r="G210" s="359"/>
      <c r="H210" s="359"/>
      <c r="I210" s="359"/>
      <c r="J210" s="359"/>
      <c r="K210" s="359"/>
      <c r="L210" s="359"/>
      <c r="M210" s="359"/>
      <c r="N210" s="359"/>
      <c r="O210" s="359"/>
      <c r="P210" s="359"/>
      <c r="Q210" s="359"/>
      <c r="R210" s="359"/>
      <c r="S210" s="359"/>
      <c r="T210" s="359"/>
      <c r="U210" s="359"/>
      <c r="V210" s="359"/>
      <c r="W210" s="359"/>
      <c r="X210" s="359"/>
      <c r="Y210" s="359"/>
      <c r="Z210" s="359"/>
    </row>
    <row r="211" spans="1:26" x14ac:dyDescent="0.2">
      <c r="A211" s="354"/>
      <c r="B211" s="359"/>
      <c r="C211" s="359"/>
      <c r="D211" s="359"/>
      <c r="E211" s="359"/>
      <c r="F211" s="359"/>
      <c r="G211" s="359"/>
      <c r="H211" s="359"/>
      <c r="I211" s="359"/>
      <c r="J211" s="359"/>
      <c r="K211" s="359"/>
      <c r="L211" s="359"/>
      <c r="M211" s="359"/>
      <c r="N211" s="359"/>
      <c r="O211" s="359"/>
      <c r="P211" s="359"/>
      <c r="Q211" s="359"/>
      <c r="R211" s="359"/>
      <c r="S211" s="359"/>
      <c r="T211" s="359"/>
      <c r="U211" s="359"/>
      <c r="V211" s="359"/>
      <c r="W211" s="359"/>
      <c r="X211" s="359"/>
      <c r="Y211" s="359"/>
      <c r="Z211" s="359"/>
    </row>
    <row r="212" spans="1:26" x14ac:dyDescent="0.2">
      <c r="A212" s="354"/>
      <c r="B212" s="359"/>
      <c r="C212" s="359"/>
      <c r="D212" s="359"/>
      <c r="E212" s="359"/>
      <c r="F212" s="359"/>
      <c r="G212" s="359"/>
      <c r="H212" s="359"/>
      <c r="I212" s="359"/>
      <c r="J212" s="359"/>
      <c r="K212" s="359"/>
      <c r="L212" s="359"/>
      <c r="M212" s="359"/>
      <c r="N212" s="359"/>
      <c r="O212" s="359"/>
      <c r="P212" s="359"/>
      <c r="Q212" s="359"/>
      <c r="R212" s="359"/>
      <c r="S212" s="359"/>
      <c r="T212" s="359"/>
      <c r="U212" s="359"/>
      <c r="V212" s="359"/>
      <c r="W212" s="359"/>
      <c r="X212" s="359"/>
      <c r="Y212" s="359"/>
      <c r="Z212" s="359"/>
    </row>
    <row r="213" spans="1:26" x14ac:dyDescent="0.2">
      <c r="A213" s="354"/>
      <c r="B213" s="359"/>
      <c r="C213" s="359"/>
      <c r="D213" s="359"/>
      <c r="E213" s="359"/>
      <c r="F213" s="359"/>
      <c r="G213" s="359"/>
      <c r="H213" s="359"/>
      <c r="I213" s="359"/>
      <c r="J213" s="359"/>
      <c r="K213" s="359"/>
      <c r="L213" s="359"/>
      <c r="M213" s="359"/>
      <c r="N213" s="359"/>
      <c r="O213" s="359"/>
      <c r="P213" s="359"/>
      <c r="Q213" s="359"/>
      <c r="R213" s="359"/>
      <c r="S213" s="359"/>
      <c r="T213" s="359"/>
      <c r="U213" s="359"/>
      <c r="V213" s="359"/>
      <c r="W213" s="359"/>
      <c r="X213" s="359"/>
      <c r="Y213" s="359"/>
      <c r="Z213" s="359"/>
    </row>
    <row r="214" spans="1:26" x14ac:dyDescent="0.2">
      <c r="A214" s="354"/>
      <c r="B214" s="359"/>
      <c r="C214" s="359"/>
      <c r="D214" s="359"/>
      <c r="E214" s="359"/>
      <c r="F214" s="359"/>
      <c r="G214" s="359"/>
      <c r="H214" s="359"/>
      <c r="I214" s="359"/>
      <c r="J214" s="359"/>
      <c r="K214" s="359"/>
      <c r="L214" s="359"/>
      <c r="M214" s="359"/>
      <c r="N214" s="359"/>
      <c r="O214" s="359"/>
      <c r="P214" s="359"/>
      <c r="Q214" s="359"/>
      <c r="R214" s="359"/>
      <c r="S214" s="359"/>
      <c r="T214" s="359"/>
      <c r="U214" s="359"/>
      <c r="V214" s="359"/>
      <c r="W214" s="359"/>
      <c r="X214" s="359"/>
      <c r="Y214" s="359"/>
      <c r="Z214" s="359"/>
    </row>
    <row r="215" spans="1:26" x14ac:dyDescent="0.2">
      <c r="A215" s="354"/>
      <c r="B215" s="359"/>
      <c r="C215" s="359"/>
      <c r="D215" s="359"/>
      <c r="E215" s="359"/>
      <c r="F215" s="359"/>
      <c r="G215" s="359"/>
      <c r="H215" s="359"/>
      <c r="I215" s="359"/>
      <c r="J215" s="359"/>
      <c r="K215" s="359"/>
      <c r="L215" s="359"/>
      <c r="M215" s="359"/>
      <c r="N215" s="359"/>
      <c r="O215" s="359"/>
      <c r="P215" s="359"/>
      <c r="Q215" s="359"/>
      <c r="R215" s="359"/>
      <c r="S215" s="359"/>
      <c r="T215" s="359"/>
      <c r="U215" s="359"/>
      <c r="V215" s="359"/>
      <c r="W215" s="359"/>
      <c r="X215" s="359"/>
      <c r="Y215" s="359"/>
      <c r="Z215" s="359"/>
    </row>
    <row r="216" spans="1:26" x14ac:dyDescent="0.2">
      <c r="A216" s="354"/>
      <c r="B216" s="359"/>
      <c r="C216" s="359"/>
      <c r="D216" s="359"/>
      <c r="E216" s="359"/>
      <c r="F216" s="359"/>
      <c r="G216" s="359"/>
      <c r="H216" s="359"/>
      <c r="I216" s="359"/>
      <c r="J216" s="359"/>
      <c r="K216" s="359"/>
      <c r="L216" s="359"/>
      <c r="M216" s="359"/>
      <c r="N216" s="359"/>
      <c r="O216" s="359"/>
      <c r="P216" s="359"/>
      <c r="Q216" s="359"/>
      <c r="R216" s="359"/>
      <c r="S216" s="359"/>
      <c r="T216" s="359"/>
      <c r="U216" s="359"/>
      <c r="V216" s="359"/>
      <c r="W216" s="359"/>
      <c r="X216" s="359"/>
      <c r="Y216" s="359"/>
      <c r="Z216" s="359"/>
    </row>
    <row r="217" spans="1:26" x14ac:dyDescent="0.2">
      <c r="A217" s="354"/>
      <c r="B217" s="359"/>
      <c r="C217" s="359"/>
      <c r="D217" s="359"/>
      <c r="E217" s="359"/>
      <c r="F217" s="359"/>
      <c r="G217" s="359"/>
      <c r="H217" s="359"/>
      <c r="I217" s="359"/>
      <c r="J217" s="359"/>
      <c r="K217" s="359"/>
      <c r="L217" s="359"/>
      <c r="M217" s="359"/>
      <c r="N217" s="359"/>
      <c r="O217" s="359"/>
      <c r="P217" s="359"/>
      <c r="Q217" s="359"/>
      <c r="R217" s="359"/>
      <c r="S217" s="359"/>
      <c r="T217" s="359"/>
      <c r="U217" s="359"/>
      <c r="V217" s="359"/>
      <c r="W217" s="359"/>
      <c r="X217" s="359"/>
      <c r="Y217" s="359"/>
      <c r="Z217" s="359"/>
    </row>
    <row r="218" spans="1:26" x14ac:dyDescent="0.2">
      <c r="A218" s="354"/>
      <c r="B218" s="359"/>
      <c r="C218" s="359"/>
      <c r="D218" s="359"/>
      <c r="E218" s="359"/>
      <c r="F218" s="359"/>
      <c r="G218" s="359"/>
      <c r="H218" s="359"/>
      <c r="I218" s="359"/>
      <c r="J218" s="359"/>
      <c r="K218" s="359"/>
      <c r="L218" s="359"/>
      <c r="M218" s="359"/>
      <c r="N218" s="359"/>
      <c r="O218" s="359"/>
      <c r="P218" s="359"/>
      <c r="Q218" s="359"/>
      <c r="R218" s="359"/>
      <c r="S218" s="359"/>
      <c r="T218" s="359"/>
      <c r="U218" s="359"/>
      <c r="V218" s="359"/>
      <c r="W218" s="359"/>
      <c r="X218" s="359"/>
      <c r="Y218" s="359"/>
      <c r="Z218" s="359"/>
    </row>
    <row r="219" spans="1:26" x14ac:dyDescent="0.2">
      <c r="A219" s="354"/>
      <c r="B219" s="359"/>
      <c r="C219" s="359"/>
      <c r="D219" s="359"/>
      <c r="E219" s="359"/>
      <c r="F219" s="359"/>
      <c r="G219" s="359"/>
      <c r="H219" s="359"/>
      <c r="I219" s="359"/>
      <c r="J219" s="359"/>
      <c r="K219" s="359"/>
      <c r="L219" s="359"/>
      <c r="M219" s="359"/>
      <c r="N219" s="359"/>
      <c r="O219" s="359"/>
      <c r="P219" s="359"/>
      <c r="Q219" s="359"/>
      <c r="R219" s="359"/>
      <c r="S219" s="359"/>
      <c r="T219" s="359"/>
      <c r="U219" s="359"/>
      <c r="V219" s="359"/>
      <c r="W219" s="359"/>
      <c r="X219" s="359"/>
      <c r="Y219" s="359"/>
      <c r="Z219" s="359"/>
    </row>
    <row r="220" spans="1:26" x14ac:dyDescent="0.2">
      <c r="A220" s="354"/>
      <c r="B220" s="359"/>
      <c r="C220" s="359"/>
      <c r="D220" s="359"/>
      <c r="E220" s="359"/>
      <c r="F220" s="359"/>
      <c r="G220" s="359"/>
      <c r="H220" s="359"/>
      <c r="I220" s="359"/>
      <c r="J220" s="359"/>
      <c r="K220" s="359"/>
      <c r="L220" s="359"/>
      <c r="M220" s="359"/>
      <c r="N220" s="359"/>
      <c r="O220" s="359"/>
      <c r="P220" s="359"/>
      <c r="Q220" s="359"/>
      <c r="R220" s="359"/>
      <c r="S220" s="359"/>
      <c r="T220" s="359"/>
      <c r="U220" s="359"/>
      <c r="V220" s="359"/>
      <c r="W220" s="359"/>
      <c r="X220" s="359"/>
      <c r="Y220" s="359"/>
      <c r="Z220" s="359"/>
    </row>
    <row r="221" spans="1:26" x14ac:dyDescent="0.2">
      <c r="A221" s="354"/>
      <c r="B221" s="359"/>
      <c r="C221" s="359"/>
      <c r="D221" s="359"/>
      <c r="E221" s="359"/>
      <c r="F221" s="359"/>
      <c r="G221" s="359"/>
      <c r="H221" s="359"/>
      <c r="I221" s="359"/>
      <c r="J221" s="359"/>
      <c r="K221" s="359"/>
      <c r="L221" s="359"/>
      <c r="M221" s="359"/>
      <c r="N221" s="359"/>
      <c r="O221" s="359"/>
      <c r="P221" s="359"/>
      <c r="Q221" s="359"/>
      <c r="R221" s="359"/>
      <c r="S221" s="359"/>
      <c r="T221" s="359"/>
      <c r="U221" s="359"/>
      <c r="V221" s="359"/>
      <c r="W221" s="359"/>
      <c r="X221" s="359"/>
      <c r="Y221" s="359"/>
      <c r="Z221" s="359"/>
    </row>
    <row r="222" spans="1:26" x14ac:dyDescent="0.2">
      <c r="A222" s="354"/>
      <c r="B222" s="359"/>
      <c r="C222" s="359"/>
      <c r="D222" s="359"/>
      <c r="E222" s="359"/>
      <c r="F222" s="359"/>
      <c r="G222" s="359"/>
      <c r="H222" s="359"/>
      <c r="I222" s="359"/>
      <c r="J222" s="359"/>
      <c r="K222" s="359"/>
      <c r="L222" s="359"/>
      <c r="M222" s="359"/>
      <c r="N222" s="359"/>
      <c r="O222" s="359"/>
      <c r="P222" s="359"/>
      <c r="Q222" s="359"/>
      <c r="R222" s="359"/>
      <c r="S222" s="359"/>
      <c r="T222" s="359"/>
      <c r="U222" s="359"/>
      <c r="V222" s="359"/>
      <c r="W222" s="359"/>
      <c r="X222" s="359"/>
      <c r="Y222" s="359"/>
      <c r="Z222" s="359"/>
    </row>
    <row r="223" spans="1:26" x14ac:dyDescent="0.2">
      <c r="A223" s="354"/>
      <c r="B223" s="359"/>
      <c r="C223" s="359"/>
      <c r="D223" s="359"/>
      <c r="E223" s="359"/>
      <c r="F223" s="359"/>
      <c r="G223" s="359"/>
      <c r="H223" s="359"/>
      <c r="I223" s="359"/>
      <c r="J223" s="359"/>
      <c r="K223" s="359"/>
      <c r="L223" s="359"/>
      <c r="M223" s="359"/>
      <c r="N223" s="359"/>
      <c r="O223" s="359"/>
      <c r="P223" s="359"/>
      <c r="Q223" s="359"/>
      <c r="R223" s="359"/>
      <c r="S223" s="359"/>
      <c r="T223" s="359"/>
      <c r="U223" s="359"/>
      <c r="V223" s="359"/>
      <c r="W223" s="359"/>
      <c r="X223" s="359"/>
      <c r="Y223" s="359"/>
      <c r="Z223" s="359"/>
    </row>
    <row r="224" spans="1:26" x14ac:dyDescent="0.2">
      <c r="A224" s="354"/>
      <c r="B224" s="359"/>
      <c r="C224" s="359"/>
      <c r="D224" s="359"/>
      <c r="E224" s="359"/>
      <c r="F224" s="359"/>
      <c r="G224" s="359"/>
      <c r="H224" s="359"/>
      <c r="I224" s="359"/>
      <c r="J224" s="359"/>
      <c r="K224" s="359"/>
      <c r="L224" s="359"/>
      <c r="M224" s="359"/>
      <c r="N224" s="359"/>
      <c r="O224" s="359"/>
      <c r="P224" s="359"/>
      <c r="Q224" s="359"/>
      <c r="R224" s="359"/>
      <c r="S224" s="359"/>
      <c r="T224" s="359"/>
      <c r="U224" s="359"/>
      <c r="V224" s="359"/>
      <c r="W224" s="359"/>
      <c r="X224" s="359"/>
      <c r="Y224" s="359"/>
      <c r="Z224" s="359"/>
    </row>
    <row r="225" spans="1:26" x14ac:dyDescent="0.2">
      <c r="A225" s="354"/>
      <c r="B225" s="359"/>
      <c r="C225" s="359"/>
      <c r="D225" s="359"/>
      <c r="E225" s="359"/>
      <c r="F225" s="359"/>
      <c r="G225" s="359"/>
      <c r="H225" s="359"/>
      <c r="I225" s="359"/>
      <c r="J225" s="359"/>
      <c r="K225" s="359"/>
      <c r="L225" s="359"/>
      <c r="M225" s="359"/>
      <c r="N225" s="359"/>
      <c r="O225" s="359"/>
      <c r="P225" s="359"/>
      <c r="Q225" s="359"/>
      <c r="R225" s="359"/>
      <c r="S225" s="359"/>
      <c r="T225" s="359"/>
      <c r="U225" s="359"/>
      <c r="V225" s="359"/>
      <c r="W225" s="359"/>
      <c r="X225" s="359"/>
      <c r="Y225" s="359"/>
      <c r="Z225" s="359"/>
    </row>
    <row r="226" spans="1:26" x14ac:dyDescent="0.2">
      <c r="A226" s="354"/>
      <c r="B226" s="359"/>
      <c r="C226" s="359"/>
      <c r="D226" s="359"/>
      <c r="E226" s="359"/>
      <c r="F226" s="359"/>
      <c r="G226" s="359"/>
      <c r="H226" s="359"/>
      <c r="I226" s="359"/>
      <c r="J226" s="359"/>
      <c r="K226" s="359"/>
      <c r="L226" s="359"/>
      <c r="M226" s="359"/>
      <c r="N226" s="359"/>
      <c r="O226" s="359"/>
      <c r="P226" s="359"/>
      <c r="Q226" s="359"/>
      <c r="R226" s="359"/>
      <c r="S226" s="359"/>
      <c r="T226" s="359"/>
      <c r="U226" s="359"/>
      <c r="V226" s="359"/>
      <c r="W226" s="359"/>
      <c r="X226" s="359"/>
      <c r="Y226" s="359"/>
      <c r="Z226" s="359"/>
    </row>
    <row r="227" spans="1:26" x14ac:dyDescent="0.2">
      <c r="A227" s="354"/>
      <c r="B227" s="359"/>
      <c r="C227" s="359"/>
      <c r="D227" s="359"/>
      <c r="E227" s="359"/>
      <c r="F227" s="359"/>
      <c r="G227" s="359"/>
      <c r="H227" s="359"/>
      <c r="I227" s="359"/>
      <c r="J227" s="359"/>
      <c r="K227" s="359"/>
      <c r="L227" s="359"/>
      <c r="M227" s="359"/>
      <c r="N227" s="359"/>
      <c r="O227" s="359"/>
      <c r="P227" s="359"/>
      <c r="Q227" s="359"/>
      <c r="R227" s="359"/>
      <c r="S227" s="359"/>
      <c r="T227" s="359"/>
      <c r="U227" s="359"/>
      <c r="V227" s="359"/>
      <c r="W227" s="359"/>
      <c r="X227" s="359"/>
      <c r="Y227" s="359"/>
      <c r="Z227" s="359"/>
    </row>
    <row r="228" spans="1:26" x14ac:dyDescent="0.2">
      <c r="A228" s="354"/>
      <c r="B228" s="359"/>
      <c r="C228" s="359"/>
      <c r="D228" s="359"/>
      <c r="E228" s="359"/>
      <c r="F228" s="359"/>
      <c r="G228" s="359"/>
      <c r="H228" s="359"/>
      <c r="I228" s="359"/>
      <c r="J228" s="359"/>
      <c r="K228" s="359"/>
      <c r="L228" s="359"/>
      <c r="M228" s="359"/>
      <c r="N228" s="359"/>
      <c r="O228" s="359"/>
      <c r="P228" s="359"/>
      <c r="Q228" s="359"/>
      <c r="R228" s="359"/>
      <c r="S228" s="359"/>
      <c r="T228" s="359"/>
      <c r="U228" s="359"/>
      <c r="V228" s="359"/>
      <c r="W228" s="359"/>
      <c r="X228" s="359"/>
      <c r="Y228" s="359"/>
      <c r="Z228" s="359"/>
    </row>
    <row r="229" spans="1:26" x14ac:dyDescent="0.2">
      <c r="A229" s="354"/>
      <c r="B229" s="359"/>
      <c r="C229" s="359"/>
      <c r="D229" s="359"/>
      <c r="E229" s="359"/>
      <c r="F229" s="359"/>
      <c r="G229" s="359"/>
      <c r="H229" s="359"/>
      <c r="I229" s="359"/>
      <c r="J229" s="359"/>
      <c r="K229" s="359"/>
      <c r="L229" s="359"/>
      <c r="M229" s="359"/>
      <c r="N229" s="359"/>
      <c r="O229" s="359"/>
      <c r="P229" s="359"/>
      <c r="Q229" s="359"/>
      <c r="R229" s="359"/>
      <c r="S229" s="359"/>
      <c r="T229" s="359"/>
      <c r="U229" s="359"/>
      <c r="V229" s="359"/>
      <c r="W229" s="359"/>
      <c r="X229" s="359"/>
      <c r="Y229" s="359"/>
      <c r="Z229" s="359"/>
    </row>
    <row r="230" spans="1:26" x14ac:dyDescent="0.2">
      <c r="A230" s="354"/>
      <c r="B230" s="359"/>
      <c r="C230" s="359"/>
      <c r="D230" s="359"/>
      <c r="E230" s="359"/>
      <c r="F230" s="359"/>
      <c r="G230" s="359"/>
      <c r="H230" s="359"/>
      <c r="I230" s="359"/>
      <c r="J230" s="359"/>
      <c r="K230" s="359"/>
      <c r="L230" s="359"/>
      <c r="M230" s="359"/>
      <c r="N230" s="359"/>
      <c r="O230" s="359"/>
      <c r="P230" s="359"/>
      <c r="Q230" s="359"/>
      <c r="R230" s="359"/>
      <c r="S230" s="359"/>
      <c r="T230" s="359"/>
      <c r="U230" s="359"/>
      <c r="V230" s="359"/>
      <c r="W230" s="359"/>
      <c r="X230" s="359"/>
      <c r="Y230" s="359"/>
      <c r="Z230" s="359"/>
    </row>
    <row r="231" spans="1:26" x14ac:dyDescent="0.2">
      <c r="A231" s="354"/>
      <c r="B231" s="359"/>
      <c r="C231" s="359"/>
      <c r="D231" s="359"/>
      <c r="E231" s="359"/>
      <c r="F231" s="359"/>
      <c r="G231" s="359"/>
      <c r="H231" s="359"/>
      <c r="I231" s="359"/>
      <c r="J231" s="359"/>
      <c r="K231" s="359"/>
      <c r="L231" s="359"/>
      <c r="M231" s="359"/>
      <c r="N231" s="359"/>
      <c r="O231" s="359"/>
      <c r="P231" s="359"/>
      <c r="Q231" s="359"/>
      <c r="R231" s="359"/>
      <c r="S231" s="359"/>
      <c r="T231" s="359"/>
      <c r="U231" s="359"/>
      <c r="V231" s="359"/>
      <c r="W231" s="359"/>
      <c r="X231" s="359"/>
      <c r="Y231" s="359"/>
      <c r="Z231" s="359"/>
    </row>
    <row r="232" spans="1:26" x14ac:dyDescent="0.2">
      <c r="A232" s="354"/>
      <c r="B232" s="359"/>
      <c r="C232" s="359"/>
      <c r="D232" s="359"/>
      <c r="E232" s="359"/>
      <c r="F232" s="359"/>
      <c r="G232" s="359"/>
      <c r="H232" s="359"/>
      <c r="I232" s="359"/>
      <c r="J232" s="359"/>
      <c r="K232" s="359"/>
      <c r="L232" s="359"/>
      <c r="M232" s="359"/>
      <c r="N232" s="359"/>
      <c r="O232" s="359"/>
      <c r="P232" s="359"/>
      <c r="Q232" s="359"/>
      <c r="R232" s="359"/>
      <c r="S232" s="359"/>
      <c r="T232" s="359"/>
      <c r="U232" s="359"/>
      <c r="V232" s="359"/>
      <c r="W232" s="359"/>
      <c r="X232" s="359"/>
      <c r="Y232" s="359"/>
      <c r="Z232" s="359"/>
    </row>
    <row r="233" spans="1:26" x14ac:dyDescent="0.2">
      <c r="A233" s="354"/>
      <c r="B233" s="359"/>
      <c r="C233" s="359"/>
      <c r="D233" s="359"/>
      <c r="E233" s="359"/>
      <c r="F233" s="359"/>
      <c r="G233" s="359"/>
      <c r="H233" s="359"/>
      <c r="I233" s="359"/>
      <c r="J233" s="359"/>
      <c r="K233" s="359"/>
      <c r="L233" s="359"/>
      <c r="M233" s="359"/>
      <c r="N233" s="359"/>
      <c r="O233" s="359"/>
      <c r="P233" s="359"/>
      <c r="Q233" s="359"/>
      <c r="R233" s="359"/>
      <c r="S233" s="359"/>
      <c r="T233" s="359"/>
      <c r="U233" s="359"/>
      <c r="V233" s="359"/>
      <c r="W233" s="359"/>
      <c r="X233" s="359"/>
      <c r="Y233" s="359"/>
      <c r="Z233" s="359"/>
    </row>
    <row r="234" spans="1:26" x14ac:dyDescent="0.2">
      <c r="A234" s="354"/>
      <c r="B234" s="359"/>
      <c r="C234" s="359"/>
      <c r="D234" s="359"/>
      <c r="E234" s="359"/>
      <c r="F234" s="359"/>
      <c r="G234" s="359"/>
      <c r="H234" s="359"/>
      <c r="I234" s="359"/>
      <c r="J234" s="359"/>
      <c r="K234" s="359"/>
      <c r="L234" s="359"/>
      <c r="M234" s="359"/>
      <c r="N234" s="359"/>
      <c r="O234" s="359"/>
      <c r="P234" s="359"/>
      <c r="Q234" s="359"/>
      <c r="R234" s="359"/>
      <c r="S234" s="359"/>
      <c r="T234" s="359"/>
      <c r="U234" s="359"/>
      <c r="V234" s="359"/>
      <c r="W234" s="359"/>
      <c r="X234" s="359"/>
      <c r="Y234" s="359"/>
      <c r="Z234" s="359"/>
    </row>
    <row r="235" spans="1:26" x14ac:dyDescent="0.2">
      <c r="A235" s="354"/>
      <c r="B235" s="359"/>
      <c r="C235" s="359"/>
      <c r="D235" s="359"/>
      <c r="E235" s="359"/>
      <c r="F235" s="359"/>
      <c r="G235" s="359"/>
      <c r="H235" s="359"/>
      <c r="I235" s="359"/>
      <c r="J235" s="359"/>
      <c r="K235" s="359"/>
      <c r="L235" s="359"/>
      <c r="M235" s="359"/>
      <c r="N235" s="359"/>
      <c r="O235" s="359"/>
      <c r="P235" s="359"/>
      <c r="Q235" s="359"/>
      <c r="R235" s="359"/>
      <c r="S235" s="359"/>
      <c r="T235" s="359"/>
      <c r="U235" s="359"/>
      <c r="V235" s="359"/>
      <c r="W235" s="359"/>
      <c r="X235" s="359"/>
      <c r="Y235" s="359"/>
      <c r="Z235" s="359"/>
    </row>
    <row r="236" spans="1:26" x14ac:dyDescent="0.2">
      <c r="A236" s="354"/>
      <c r="B236" s="359"/>
      <c r="C236" s="359"/>
      <c r="D236" s="359"/>
      <c r="E236" s="359"/>
      <c r="F236" s="359"/>
      <c r="G236" s="359"/>
      <c r="H236" s="359"/>
      <c r="I236" s="359"/>
      <c r="J236" s="359"/>
      <c r="K236" s="359"/>
      <c r="L236" s="359"/>
      <c r="M236" s="359"/>
      <c r="N236" s="359"/>
      <c r="O236" s="359"/>
      <c r="P236" s="359"/>
      <c r="Q236" s="359"/>
      <c r="R236" s="359"/>
      <c r="S236" s="359"/>
      <c r="T236" s="359"/>
      <c r="U236" s="359"/>
      <c r="V236" s="359"/>
      <c r="W236" s="359"/>
      <c r="X236" s="359"/>
      <c r="Y236" s="359"/>
      <c r="Z236" s="359"/>
    </row>
    <row r="237" spans="1:26" x14ac:dyDescent="0.2">
      <c r="A237" s="354"/>
      <c r="B237" s="359"/>
      <c r="C237" s="359"/>
      <c r="D237" s="359"/>
      <c r="E237" s="359"/>
      <c r="F237" s="359"/>
      <c r="G237" s="359"/>
      <c r="H237" s="359"/>
      <c r="I237" s="359"/>
      <c r="J237" s="359"/>
      <c r="K237" s="359"/>
      <c r="L237" s="359"/>
      <c r="M237" s="359"/>
      <c r="N237" s="359"/>
      <c r="O237" s="359"/>
      <c r="P237" s="359"/>
      <c r="Q237" s="359"/>
      <c r="R237" s="359"/>
      <c r="S237" s="359"/>
      <c r="T237" s="359"/>
      <c r="U237" s="359"/>
      <c r="V237" s="359"/>
      <c r="W237" s="359"/>
      <c r="X237" s="359"/>
      <c r="Y237" s="359"/>
      <c r="Z237" s="359"/>
    </row>
    <row r="238" spans="1:26" x14ac:dyDescent="0.2">
      <c r="A238" s="354"/>
      <c r="B238" s="359"/>
      <c r="C238" s="359"/>
      <c r="D238" s="359"/>
      <c r="E238" s="359"/>
      <c r="F238" s="359"/>
      <c r="G238" s="359"/>
      <c r="H238" s="359"/>
      <c r="I238" s="359"/>
      <c r="J238" s="359"/>
      <c r="K238" s="359"/>
      <c r="L238" s="359"/>
      <c r="M238" s="359"/>
      <c r="N238" s="359"/>
      <c r="O238" s="359"/>
      <c r="P238" s="359"/>
      <c r="Q238" s="359"/>
      <c r="R238" s="359"/>
      <c r="S238" s="359"/>
      <c r="T238" s="359"/>
      <c r="U238" s="359"/>
      <c r="V238" s="359"/>
      <c r="W238" s="359"/>
      <c r="X238" s="359"/>
      <c r="Y238" s="359"/>
      <c r="Z238" s="359"/>
    </row>
    <row r="239" spans="1:26" x14ac:dyDescent="0.2">
      <c r="A239" s="354"/>
      <c r="B239" s="359"/>
      <c r="C239" s="359"/>
      <c r="D239" s="359"/>
      <c r="E239" s="359"/>
      <c r="F239" s="359"/>
      <c r="G239" s="359"/>
      <c r="H239" s="359"/>
      <c r="I239" s="359"/>
      <c r="J239" s="359"/>
      <c r="K239" s="359"/>
      <c r="L239" s="359"/>
      <c r="M239" s="359"/>
      <c r="N239" s="359"/>
      <c r="O239" s="359"/>
      <c r="P239" s="359"/>
      <c r="Q239" s="359"/>
      <c r="R239" s="359"/>
      <c r="S239" s="359"/>
      <c r="T239" s="359"/>
      <c r="U239" s="359"/>
      <c r="V239" s="359"/>
      <c r="W239" s="359"/>
      <c r="X239" s="359"/>
      <c r="Y239" s="359"/>
      <c r="Z239" s="359"/>
    </row>
    <row r="240" spans="1:26" x14ac:dyDescent="0.2">
      <c r="A240" s="354"/>
      <c r="B240" s="359"/>
      <c r="C240" s="359"/>
      <c r="D240" s="359"/>
      <c r="E240" s="359"/>
      <c r="F240" s="359"/>
      <c r="G240" s="359"/>
      <c r="H240" s="359"/>
      <c r="I240" s="359"/>
      <c r="J240" s="359"/>
      <c r="K240" s="359"/>
      <c r="L240" s="359"/>
      <c r="M240" s="359"/>
      <c r="N240" s="359"/>
      <c r="O240" s="359"/>
      <c r="P240" s="359"/>
      <c r="Q240" s="359"/>
      <c r="R240" s="359"/>
      <c r="S240" s="359"/>
      <c r="T240" s="359"/>
      <c r="U240" s="359"/>
      <c r="V240" s="359"/>
      <c r="W240" s="359"/>
      <c r="X240" s="359"/>
      <c r="Y240" s="359"/>
      <c r="Z240" s="359"/>
    </row>
    <row r="241" spans="1:26" x14ac:dyDescent="0.2">
      <c r="A241" s="354"/>
      <c r="B241" s="359"/>
      <c r="C241" s="359"/>
      <c r="D241" s="359"/>
      <c r="E241" s="359"/>
      <c r="F241" s="359"/>
      <c r="G241" s="359"/>
      <c r="H241" s="359"/>
      <c r="I241" s="359"/>
      <c r="J241" s="359"/>
      <c r="K241" s="359"/>
      <c r="L241" s="359"/>
      <c r="M241" s="359"/>
      <c r="N241" s="359"/>
      <c r="O241" s="359"/>
      <c r="P241" s="359"/>
      <c r="Q241" s="359"/>
      <c r="R241" s="359"/>
      <c r="S241" s="359"/>
      <c r="T241" s="359"/>
      <c r="U241" s="359"/>
      <c r="V241" s="359"/>
      <c r="W241" s="359"/>
      <c r="X241" s="359"/>
      <c r="Y241" s="359"/>
      <c r="Z241" s="359"/>
    </row>
    <row r="242" spans="1:26" x14ac:dyDescent="0.2">
      <c r="A242" s="354"/>
      <c r="B242" s="359"/>
      <c r="C242" s="359"/>
      <c r="D242" s="359"/>
      <c r="E242" s="359"/>
      <c r="F242" s="359"/>
      <c r="G242" s="359"/>
      <c r="H242" s="359"/>
      <c r="I242" s="359"/>
      <c r="J242" s="359"/>
      <c r="K242" s="359"/>
      <c r="L242" s="359"/>
      <c r="M242" s="359"/>
      <c r="N242" s="359"/>
      <c r="O242" s="359"/>
      <c r="P242" s="359"/>
      <c r="Q242" s="359"/>
      <c r="R242" s="359"/>
      <c r="S242" s="359"/>
      <c r="T242" s="359"/>
      <c r="U242" s="359"/>
      <c r="V242" s="359"/>
      <c r="W242" s="359"/>
      <c r="X242" s="359"/>
      <c r="Y242" s="359"/>
      <c r="Z242" s="359"/>
    </row>
    <row r="243" spans="1:26" x14ac:dyDescent="0.2">
      <c r="A243" s="354"/>
      <c r="B243" s="359"/>
      <c r="C243" s="359"/>
      <c r="D243" s="359"/>
      <c r="E243" s="359"/>
      <c r="F243" s="359"/>
      <c r="G243" s="359"/>
      <c r="H243" s="359"/>
      <c r="I243" s="359"/>
      <c r="J243" s="359"/>
      <c r="K243" s="359"/>
      <c r="L243" s="359"/>
      <c r="M243" s="359"/>
      <c r="N243" s="359"/>
      <c r="O243" s="359"/>
      <c r="P243" s="359"/>
      <c r="Q243" s="359"/>
      <c r="R243" s="359"/>
      <c r="S243" s="359"/>
      <c r="T243" s="359"/>
      <c r="U243" s="359"/>
      <c r="V243" s="359"/>
      <c r="W243" s="359"/>
      <c r="X243" s="359"/>
      <c r="Y243" s="359"/>
      <c r="Z243" s="359"/>
    </row>
    <row r="244" spans="1:26" x14ac:dyDescent="0.2">
      <c r="A244" s="354"/>
      <c r="B244" s="359"/>
      <c r="C244" s="359"/>
      <c r="D244" s="359"/>
      <c r="E244" s="359"/>
      <c r="F244" s="359"/>
      <c r="G244" s="359"/>
      <c r="H244" s="359"/>
      <c r="I244" s="359"/>
      <c r="J244" s="359"/>
      <c r="K244" s="359"/>
      <c r="L244" s="359"/>
      <c r="M244" s="359"/>
      <c r="N244" s="359"/>
      <c r="O244" s="359"/>
      <c r="P244" s="359"/>
      <c r="Q244" s="359"/>
      <c r="R244" s="359"/>
      <c r="S244" s="359"/>
      <c r="T244" s="359"/>
      <c r="U244" s="359"/>
      <c r="V244" s="359"/>
      <c r="W244" s="359"/>
      <c r="X244" s="359"/>
      <c r="Y244" s="359"/>
      <c r="Z244" s="359"/>
    </row>
    <row r="245" spans="1:26" x14ac:dyDescent="0.2">
      <c r="A245" s="354"/>
      <c r="B245" s="359"/>
      <c r="C245" s="359"/>
      <c r="D245" s="359"/>
      <c r="E245" s="359"/>
      <c r="F245" s="359"/>
      <c r="G245" s="359"/>
      <c r="H245" s="359"/>
      <c r="I245" s="359"/>
      <c r="J245" s="359"/>
      <c r="K245" s="359"/>
      <c r="L245" s="359"/>
      <c r="M245" s="359"/>
      <c r="N245" s="359"/>
      <c r="O245" s="359"/>
      <c r="P245" s="359"/>
      <c r="Q245" s="359"/>
      <c r="R245" s="359"/>
      <c r="S245" s="359"/>
      <c r="T245" s="359"/>
      <c r="U245" s="359"/>
      <c r="V245" s="359"/>
      <c r="W245" s="359"/>
      <c r="X245" s="359"/>
      <c r="Y245" s="359"/>
      <c r="Z245" s="359"/>
    </row>
    <row r="246" spans="1:26" x14ac:dyDescent="0.2">
      <c r="A246" s="354"/>
      <c r="B246" s="359"/>
      <c r="C246" s="359"/>
      <c r="D246" s="359"/>
      <c r="E246" s="359"/>
      <c r="F246" s="359"/>
      <c r="G246" s="359"/>
      <c r="H246" s="359"/>
      <c r="I246" s="359"/>
      <c r="J246" s="359"/>
      <c r="K246" s="359"/>
      <c r="L246" s="359"/>
      <c r="M246" s="359"/>
      <c r="N246" s="359"/>
      <c r="O246" s="359"/>
      <c r="P246" s="359"/>
      <c r="Q246" s="359"/>
      <c r="R246" s="359"/>
      <c r="S246" s="359"/>
      <c r="T246" s="359"/>
      <c r="U246" s="359"/>
      <c r="V246" s="359"/>
      <c r="W246" s="359"/>
      <c r="X246" s="359"/>
      <c r="Y246" s="359"/>
      <c r="Z246" s="359"/>
    </row>
    <row r="247" spans="1:26" x14ac:dyDescent="0.2">
      <c r="A247" s="354"/>
      <c r="B247" s="359"/>
      <c r="C247" s="359"/>
      <c r="D247" s="359"/>
      <c r="E247" s="359"/>
      <c r="F247" s="359"/>
      <c r="G247" s="359"/>
      <c r="H247" s="359"/>
      <c r="I247" s="359"/>
      <c r="J247" s="359"/>
      <c r="K247" s="359"/>
      <c r="L247" s="359"/>
      <c r="M247" s="359"/>
      <c r="N247" s="359"/>
      <c r="O247" s="359"/>
      <c r="P247" s="359"/>
      <c r="Q247" s="359"/>
      <c r="R247" s="359"/>
      <c r="S247" s="359"/>
      <c r="T247" s="359"/>
      <c r="U247" s="359"/>
      <c r="V247" s="359"/>
      <c r="W247" s="359"/>
      <c r="X247" s="359"/>
      <c r="Y247" s="359"/>
      <c r="Z247" s="359"/>
    </row>
    <row r="248" spans="1:26" x14ac:dyDescent="0.2">
      <c r="A248" s="354"/>
      <c r="B248" s="359"/>
      <c r="C248" s="359"/>
      <c r="D248" s="359"/>
      <c r="E248" s="359"/>
      <c r="F248" s="359"/>
      <c r="G248" s="359"/>
      <c r="H248" s="359"/>
      <c r="I248" s="359"/>
      <c r="J248" s="359"/>
      <c r="K248" s="359"/>
      <c r="L248" s="359"/>
      <c r="M248" s="359"/>
      <c r="N248" s="359"/>
      <c r="O248" s="359"/>
      <c r="P248" s="359"/>
      <c r="Q248" s="359"/>
      <c r="R248" s="359"/>
      <c r="S248" s="359"/>
      <c r="T248" s="359"/>
      <c r="U248" s="359"/>
      <c r="V248" s="359"/>
      <c r="W248" s="359"/>
      <c r="X248" s="359"/>
      <c r="Y248" s="359"/>
      <c r="Z248" s="359"/>
    </row>
    <row r="249" spans="1:26" x14ac:dyDescent="0.2">
      <c r="A249" s="354"/>
      <c r="B249" s="359"/>
      <c r="C249" s="359"/>
      <c r="D249" s="359"/>
      <c r="E249" s="359"/>
      <c r="F249" s="359"/>
      <c r="G249" s="359"/>
      <c r="H249" s="359"/>
      <c r="I249" s="359"/>
      <c r="J249" s="359"/>
      <c r="K249" s="359"/>
      <c r="L249" s="359"/>
      <c r="M249" s="359"/>
      <c r="N249" s="359"/>
      <c r="O249" s="359"/>
      <c r="P249" s="359"/>
      <c r="Q249" s="359"/>
      <c r="R249" s="359"/>
      <c r="S249" s="359"/>
      <c r="T249" s="359"/>
      <c r="U249" s="359"/>
      <c r="V249" s="359"/>
      <c r="W249" s="359"/>
      <c r="X249" s="359"/>
      <c r="Y249" s="359"/>
      <c r="Z249" s="359"/>
    </row>
    <row r="250" spans="1:26" x14ac:dyDescent="0.2">
      <c r="A250" s="354"/>
      <c r="B250" s="359"/>
      <c r="C250" s="359"/>
      <c r="D250" s="359"/>
      <c r="E250" s="359"/>
      <c r="F250" s="359"/>
      <c r="G250" s="359"/>
      <c r="H250" s="359"/>
      <c r="I250" s="359"/>
      <c r="J250" s="359"/>
      <c r="K250" s="359"/>
      <c r="L250" s="359"/>
      <c r="M250" s="359"/>
      <c r="N250" s="359"/>
      <c r="O250" s="359"/>
      <c r="P250" s="359"/>
      <c r="Q250" s="359"/>
      <c r="R250" s="359"/>
      <c r="S250" s="359"/>
      <c r="T250" s="359"/>
      <c r="U250" s="359"/>
      <c r="V250" s="359"/>
      <c r="W250" s="359"/>
      <c r="X250" s="359"/>
      <c r="Y250" s="359"/>
      <c r="Z250" s="359"/>
    </row>
    <row r="251" spans="1:26" x14ac:dyDescent="0.2">
      <c r="A251" s="354"/>
      <c r="B251" s="359"/>
      <c r="C251" s="359"/>
      <c r="D251" s="359"/>
      <c r="E251" s="359"/>
      <c r="F251" s="359"/>
      <c r="G251" s="359"/>
      <c r="H251" s="359"/>
      <c r="I251" s="359"/>
      <c r="J251" s="359"/>
      <c r="K251" s="359"/>
      <c r="L251" s="359"/>
      <c r="M251" s="359"/>
      <c r="N251" s="359"/>
      <c r="O251" s="359"/>
      <c r="P251" s="359"/>
      <c r="Q251" s="359"/>
      <c r="R251" s="359"/>
      <c r="S251" s="359"/>
      <c r="T251" s="359"/>
      <c r="U251" s="359"/>
      <c r="V251" s="359"/>
      <c r="W251" s="359"/>
      <c r="X251" s="359"/>
      <c r="Y251" s="359"/>
      <c r="Z251" s="359"/>
    </row>
    <row r="252" spans="1:26" x14ac:dyDescent="0.2">
      <c r="A252" s="354"/>
      <c r="B252" s="359"/>
      <c r="C252" s="359"/>
      <c r="D252" s="359"/>
      <c r="E252" s="359"/>
      <c r="F252" s="359"/>
      <c r="G252" s="359"/>
      <c r="H252" s="359"/>
      <c r="I252" s="359"/>
      <c r="J252" s="359"/>
      <c r="K252" s="359"/>
      <c r="L252" s="359"/>
      <c r="M252" s="359"/>
      <c r="N252" s="359"/>
      <c r="O252" s="359"/>
      <c r="P252" s="359"/>
      <c r="Q252" s="359"/>
      <c r="R252" s="359"/>
      <c r="S252" s="359"/>
      <c r="T252" s="359"/>
      <c r="U252" s="359"/>
      <c r="V252" s="359"/>
      <c r="W252" s="359"/>
      <c r="X252" s="359"/>
      <c r="Y252" s="359"/>
      <c r="Z252" s="359"/>
    </row>
    <row r="253" spans="1:26" x14ac:dyDescent="0.2">
      <c r="A253" s="354"/>
      <c r="B253" s="359"/>
      <c r="C253" s="359"/>
      <c r="D253" s="359"/>
      <c r="E253" s="359"/>
      <c r="F253" s="359"/>
      <c r="G253" s="359"/>
      <c r="H253" s="359"/>
      <c r="I253" s="359"/>
      <c r="J253" s="359"/>
      <c r="K253" s="359"/>
      <c r="L253" s="359"/>
      <c r="M253" s="359"/>
      <c r="N253" s="359"/>
      <c r="O253" s="359"/>
      <c r="P253" s="359"/>
      <c r="Q253" s="359"/>
      <c r="R253" s="359"/>
      <c r="S253" s="359"/>
      <c r="T253" s="359"/>
      <c r="U253" s="359"/>
      <c r="V253" s="359"/>
      <c r="W253" s="359"/>
      <c r="X253" s="359"/>
      <c r="Y253" s="359"/>
      <c r="Z253" s="359"/>
    </row>
    <row r="254" spans="1:26" x14ac:dyDescent="0.2">
      <c r="A254" s="354"/>
      <c r="B254" s="359"/>
      <c r="C254" s="359"/>
      <c r="D254" s="359"/>
      <c r="E254" s="359"/>
      <c r="F254" s="359"/>
      <c r="G254" s="359"/>
      <c r="H254" s="359"/>
      <c r="I254" s="359"/>
      <c r="J254" s="359"/>
      <c r="K254" s="359"/>
      <c r="L254" s="359"/>
      <c r="M254" s="359"/>
      <c r="N254" s="359"/>
      <c r="O254" s="359"/>
      <c r="P254" s="359"/>
      <c r="Q254" s="359"/>
      <c r="R254" s="359"/>
      <c r="S254" s="359"/>
      <c r="T254" s="359"/>
      <c r="U254" s="359"/>
      <c r="V254" s="359"/>
      <c r="W254" s="359"/>
      <c r="X254" s="359"/>
      <c r="Y254" s="359"/>
      <c r="Z254" s="359"/>
    </row>
    <row r="255" spans="1:26" x14ac:dyDescent="0.2">
      <c r="A255" s="354"/>
      <c r="B255" s="359"/>
      <c r="C255" s="359"/>
      <c r="D255" s="359"/>
      <c r="E255" s="359"/>
      <c r="F255" s="359"/>
      <c r="G255" s="359"/>
      <c r="H255" s="359"/>
      <c r="I255" s="359"/>
      <c r="J255" s="359"/>
      <c r="K255" s="359"/>
      <c r="L255" s="359"/>
      <c r="M255" s="359"/>
      <c r="N255" s="359"/>
      <c r="O255" s="359"/>
      <c r="P255" s="359"/>
      <c r="Q255" s="359"/>
      <c r="R255" s="359"/>
      <c r="S255" s="359"/>
      <c r="T255" s="359"/>
      <c r="U255" s="359"/>
      <c r="V255" s="359"/>
      <c r="W255" s="359"/>
      <c r="X255" s="359"/>
      <c r="Y255" s="359"/>
      <c r="Z255" s="359"/>
    </row>
    <row r="256" spans="1:26" x14ac:dyDescent="0.2">
      <c r="A256" s="354"/>
      <c r="B256" s="359"/>
      <c r="C256" s="359"/>
      <c r="D256" s="359"/>
      <c r="E256" s="359"/>
      <c r="F256" s="359"/>
      <c r="G256" s="359"/>
      <c r="H256" s="359"/>
      <c r="I256" s="359"/>
      <c r="J256" s="359"/>
      <c r="K256" s="359"/>
      <c r="L256" s="359"/>
      <c r="M256" s="359"/>
      <c r="N256" s="359"/>
      <c r="O256" s="359"/>
      <c r="P256" s="359"/>
      <c r="Q256" s="359"/>
      <c r="R256" s="359"/>
      <c r="S256" s="359"/>
      <c r="T256" s="359"/>
      <c r="U256" s="359"/>
      <c r="V256" s="359"/>
      <c r="W256" s="359"/>
      <c r="X256" s="359"/>
      <c r="Y256" s="359"/>
      <c r="Z256" s="359"/>
    </row>
    <row r="257" spans="1:26" x14ac:dyDescent="0.2">
      <c r="A257" s="354"/>
      <c r="B257" s="359"/>
      <c r="C257" s="359"/>
      <c r="D257" s="359"/>
      <c r="E257" s="359"/>
      <c r="F257" s="359"/>
      <c r="G257" s="359"/>
      <c r="H257" s="359"/>
      <c r="I257" s="359"/>
      <c r="J257" s="359"/>
      <c r="K257" s="359"/>
      <c r="L257" s="359"/>
      <c r="M257" s="359"/>
      <c r="N257" s="359"/>
      <c r="O257" s="359"/>
      <c r="P257" s="359"/>
      <c r="Q257" s="359"/>
      <c r="R257" s="359"/>
      <c r="S257" s="359"/>
      <c r="T257" s="359"/>
      <c r="U257" s="359"/>
      <c r="V257" s="359"/>
      <c r="W257" s="359"/>
      <c r="X257" s="359"/>
      <c r="Y257" s="359"/>
      <c r="Z257" s="359"/>
    </row>
    <row r="258" spans="1:26" x14ac:dyDescent="0.2">
      <c r="A258" s="354"/>
      <c r="B258" s="359"/>
      <c r="C258" s="359"/>
      <c r="D258" s="359"/>
      <c r="E258" s="359"/>
      <c r="F258" s="359"/>
      <c r="G258" s="359"/>
      <c r="H258" s="359"/>
      <c r="I258" s="359"/>
      <c r="J258" s="359"/>
      <c r="K258" s="359"/>
      <c r="L258" s="359"/>
      <c r="M258" s="359"/>
      <c r="N258" s="359"/>
      <c r="O258" s="359"/>
      <c r="P258" s="359"/>
      <c r="Q258" s="359"/>
      <c r="R258" s="359"/>
      <c r="S258" s="359"/>
      <c r="T258" s="359"/>
      <c r="U258" s="359"/>
      <c r="V258" s="359"/>
      <c r="W258" s="359"/>
      <c r="X258" s="359"/>
      <c r="Y258" s="359"/>
      <c r="Z258" s="359"/>
    </row>
    <row r="259" spans="1:26" x14ac:dyDescent="0.2">
      <c r="A259" s="354"/>
      <c r="B259" s="359"/>
      <c r="C259" s="359"/>
      <c r="D259" s="359"/>
      <c r="E259" s="359"/>
      <c r="F259" s="359"/>
      <c r="G259" s="359"/>
      <c r="H259" s="359"/>
      <c r="I259" s="359"/>
      <c r="J259" s="359"/>
      <c r="K259" s="359"/>
      <c r="L259" s="359"/>
      <c r="M259" s="359"/>
      <c r="N259" s="359"/>
      <c r="O259" s="359"/>
      <c r="P259" s="359"/>
      <c r="Q259" s="359"/>
      <c r="R259" s="359"/>
      <c r="S259" s="359"/>
      <c r="T259" s="359"/>
      <c r="U259" s="359"/>
      <c r="V259" s="359"/>
      <c r="W259" s="359"/>
      <c r="X259" s="359"/>
      <c r="Y259" s="359"/>
      <c r="Z259" s="359"/>
    </row>
    <row r="260" spans="1:26" x14ac:dyDescent="0.2">
      <c r="A260" s="354"/>
      <c r="B260" s="359"/>
      <c r="C260" s="359"/>
      <c r="D260" s="359"/>
      <c r="E260" s="359"/>
      <c r="F260" s="359"/>
      <c r="G260" s="359"/>
      <c r="H260" s="359"/>
      <c r="I260" s="359"/>
      <c r="J260" s="359"/>
      <c r="K260" s="359"/>
      <c r="L260" s="359"/>
      <c r="M260" s="359"/>
      <c r="N260" s="359"/>
      <c r="O260" s="359"/>
      <c r="P260" s="359"/>
      <c r="Q260" s="359"/>
      <c r="R260" s="359"/>
      <c r="S260" s="359"/>
      <c r="T260" s="359"/>
      <c r="U260" s="359"/>
      <c r="V260" s="359"/>
      <c r="W260" s="359"/>
      <c r="X260" s="359"/>
      <c r="Y260" s="359"/>
      <c r="Z260" s="359"/>
    </row>
    <row r="261" spans="1:26" x14ac:dyDescent="0.2">
      <c r="A261" s="354"/>
      <c r="B261" s="359"/>
      <c r="C261" s="359"/>
      <c r="D261" s="359"/>
      <c r="E261" s="359"/>
      <c r="F261" s="359"/>
      <c r="G261" s="359"/>
      <c r="H261" s="359"/>
      <c r="I261" s="359"/>
      <c r="J261" s="359"/>
      <c r="K261" s="359"/>
      <c r="L261" s="359"/>
      <c r="M261" s="359"/>
      <c r="N261" s="359"/>
      <c r="O261" s="359"/>
      <c r="P261" s="359"/>
      <c r="Q261" s="359"/>
      <c r="R261" s="359"/>
      <c r="S261" s="359"/>
      <c r="T261" s="359"/>
      <c r="U261" s="359"/>
      <c r="V261" s="359"/>
      <c r="W261" s="359"/>
      <c r="X261" s="359"/>
      <c r="Y261" s="359"/>
      <c r="Z261" s="359"/>
    </row>
    <row r="262" spans="1:26" x14ac:dyDescent="0.2">
      <c r="A262" s="354"/>
      <c r="B262" s="359"/>
      <c r="C262" s="359"/>
      <c r="D262" s="359"/>
      <c r="E262" s="359"/>
      <c r="F262" s="359"/>
      <c r="G262" s="359"/>
      <c r="H262" s="359"/>
      <c r="I262" s="359"/>
      <c r="J262" s="359"/>
      <c r="K262" s="359"/>
      <c r="L262" s="359"/>
      <c r="M262" s="359"/>
      <c r="N262" s="359"/>
      <c r="O262" s="359"/>
      <c r="P262" s="359"/>
      <c r="Q262" s="359"/>
      <c r="R262" s="359"/>
      <c r="S262" s="359"/>
      <c r="T262" s="359"/>
      <c r="U262" s="359"/>
      <c r="V262" s="359"/>
      <c r="W262" s="359"/>
      <c r="X262" s="359"/>
      <c r="Y262" s="359"/>
      <c r="Z262" s="359"/>
    </row>
    <row r="263" spans="1:26" x14ac:dyDescent="0.2">
      <c r="A263" s="354"/>
      <c r="B263" s="359"/>
      <c r="C263" s="359"/>
      <c r="D263" s="359"/>
      <c r="E263" s="359"/>
      <c r="F263" s="359"/>
      <c r="G263" s="359"/>
      <c r="H263" s="359"/>
      <c r="I263" s="359"/>
      <c r="J263" s="359"/>
      <c r="K263" s="359"/>
      <c r="L263" s="359"/>
      <c r="M263" s="359"/>
      <c r="N263" s="359"/>
      <c r="O263" s="359"/>
      <c r="P263" s="359"/>
      <c r="Q263" s="359"/>
      <c r="R263" s="359"/>
      <c r="S263" s="359"/>
      <c r="T263" s="359"/>
      <c r="U263" s="359"/>
      <c r="V263" s="359"/>
      <c r="W263" s="359"/>
      <c r="X263" s="359"/>
      <c r="Y263" s="359"/>
      <c r="Z263" s="359"/>
    </row>
    <row r="264" spans="1:26" x14ac:dyDescent="0.2">
      <c r="A264" s="354"/>
      <c r="B264" s="359"/>
      <c r="C264" s="359"/>
      <c r="D264" s="359"/>
      <c r="E264" s="359"/>
      <c r="F264" s="359"/>
      <c r="G264" s="359"/>
      <c r="H264" s="359"/>
      <c r="I264" s="359"/>
      <c r="J264" s="359"/>
      <c r="K264" s="359"/>
      <c r="L264" s="359"/>
      <c r="M264" s="359"/>
      <c r="N264" s="359"/>
      <c r="O264" s="359"/>
      <c r="P264" s="359"/>
      <c r="Q264" s="359"/>
      <c r="R264" s="359"/>
      <c r="S264" s="359"/>
      <c r="T264" s="359"/>
      <c r="U264" s="359"/>
      <c r="V264" s="359"/>
      <c r="W264" s="359"/>
      <c r="X264" s="359"/>
      <c r="Y264" s="359"/>
      <c r="Z264" s="359"/>
    </row>
    <row r="265" spans="1:26" x14ac:dyDescent="0.2">
      <c r="A265" s="354"/>
      <c r="B265" s="359"/>
      <c r="C265" s="359"/>
      <c r="D265" s="359"/>
      <c r="E265" s="359"/>
      <c r="F265" s="359"/>
      <c r="G265" s="359"/>
      <c r="H265" s="359"/>
      <c r="I265" s="359"/>
      <c r="J265" s="359"/>
      <c r="K265" s="359"/>
      <c r="L265" s="359"/>
      <c r="M265" s="359"/>
      <c r="N265" s="359"/>
      <c r="O265" s="359"/>
      <c r="P265" s="359"/>
      <c r="Q265" s="359"/>
      <c r="R265" s="359"/>
      <c r="S265" s="359"/>
      <c r="T265" s="359"/>
      <c r="U265" s="359"/>
      <c r="V265" s="359"/>
      <c r="W265" s="359"/>
      <c r="X265" s="359"/>
      <c r="Y265" s="359"/>
      <c r="Z265" s="359"/>
    </row>
    <row r="266" spans="1:26" x14ac:dyDescent="0.2">
      <c r="A266" s="354"/>
      <c r="B266" s="359"/>
      <c r="C266" s="359"/>
      <c r="D266" s="359"/>
      <c r="E266" s="359"/>
      <c r="F266" s="359"/>
      <c r="G266" s="359"/>
      <c r="H266" s="359"/>
      <c r="I266" s="359"/>
      <c r="J266" s="359"/>
      <c r="K266" s="359"/>
      <c r="L266" s="359"/>
      <c r="M266" s="359"/>
      <c r="N266" s="359"/>
      <c r="O266" s="359"/>
      <c r="P266" s="359"/>
      <c r="Q266" s="359"/>
      <c r="R266" s="359"/>
      <c r="S266" s="359"/>
      <c r="T266" s="359"/>
      <c r="U266" s="359"/>
      <c r="V266" s="359"/>
      <c r="W266" s="359"/>
      <c r="X266" s="359"/>
      <c r="Y266" s="359"/>
      <c r="Z266" s="359"/>
    </row>
    <row r="267" spans="1:26" x14ac:dyDescent="0.2">
      <c r="A267" s="354"/>
      <c r="B267" s="359"/>
      <c r="C267" s="359"/>
      <c r="D267" s="359"/>
      <c r="E267" s="359"/>
      <c r="F267" s="359"/>
      <c r="G267" s="359"/>
      <c r="H267" s="359"/>
      <c r="I267" s="359"/>
      <c r="J267" s="359"/>
      <c r="K267" s="359"/>
      <c r="L267" s="359"/>
      <c r="M267" s="359"/>
      <c r="N267" s="359"/>
      <c r="O267" s="359"/>
      <c r="P267" s="359"/>
      <c r="Q267" s="359"/>
      <c r="R267" s="359"/>
      <c r="S267" s="359"/>
      <c r="T267" s="359"/>
      <c r="U267" s="359"/>
      <c r="V267" s="359"/>
      <c r="W267" s="359"/>
      <c r="X267" s="359"/>
      <c r="Y267" s="359"/>
      <c r="Z267" s="359"/>
    </row>
    <row r="268" spans="1:26" x14ac:dyDescent="0.2">
      <c r="A268" s="354"/>
      <c r="B268" s="359"/>
      <c r="C268" s="359"/>
      <c r="D268" s="359"/>
      <c r="E268" s="359"/>
      <c r="F268" s="359"/>
      <c r="G268" s="359"/>
      <c r="H268" s="359"/>
      <c r="I268" s="359"/>
      <c r="J268" s="359"/>
      <c r="K268" s="359"/>
      <c r="L268" s="359"/>
      <c r="M268" s="359"/>
      <c r="N268" s="359"/>
      <c r="O268" s="359"/>
      <c r="P268" s="359"/>
      <c r="Q268" s="359"/>
      <c r="R268" s="359"/>
      <c r="S268" s="359"/>
      <c r="T268" s="359"/>
      <c r="U268" s="359"/>
      <c r="V268" s="359"/>
      <c r="W268" s="359"/>
      <c r="X268" s="359"/>
      <c r="Y268" s="359"/>
      <c r="Z268" s="359"/>
    </row>
    <row r="269" spans="1:26" x14ac:dyDescent="0.2">
      <c r="A269" s="354"/>
      <c r="B269" s="359"/>
      <c r="C269" s="359"/>
      <c r="D269" s="359"/>
      <c r="E269" s="359"/>
      <c r="F269" s="359"/>
      <c r="G269" s="359"/>
      <c r="H269" s="359"/>
      <c r="I269" s="359"/>
      <c r="J269" s="359"/>
      <c r="K269" s="359"/>
      <c r="L269" s="359"/>
      <c r="M269" s="359"/>
      <c r="N269" s="359"/>
      <c r="O269" s="359"/>
      <c r="P269" s="359"/>
      <c r="Q269" s="359"/>
      <c r="R269" s="359"/>
      <c r="S269" s="359"/>
      <c r="T269" s="359"/>
      <c r="U269" s="359"/>
      <c r="V269" s="359"/>
      <c r="W269" s="359"/>
      <c r="X269" s="359"/>
      <c r="Y269" s="359"/>
      <c r="Z269" s="359"/>
    </row>
    <row r="270" spans="1:26" x14ac:dyDescent="0.2">
      <c r="A270" s="354"/>
      <c r="B270" s="359"/>
      <c r="C270" s="359"/>
      <c r="D270" s="359"/>
      <c r="E270" s="359"/>
      <c r="F270" s="359"/>
      <c r="G270" s="359"/>
      <c r="H270" s="359"/>
      <c r="I270" s="359"/>
      <c r="J270" s="359"/>
      <c r="K270" s="359"/>
      <c r="L270" s="359"/>
      <c r="M270" s="359"/>
      <c r="N270" s="359"/>
      <c r="O270" s="359"/>
      <c r="P270" s="359"/>
      <c r="Q270" s="359"/>
      <c r="R270" s="359"/>
      <c r="S270" s="359"/>
      <c r="T270" s="359"/>
      <c r="U270" s="359"/>
      <c r="V270" s="359"/>
      <c r="W270" s="359"/>
      <c r="X270" s="359"/>
      <c r="Y270" s="359"/>
      <c r="Z270" s="359"/>
    </row>
    <row r="271" spans="1:26" x14ac:dyDescent="0.2">
      <c r="A271" s="354"/>
      <c r="B271" s="359"/>
      <c r="C271" s="359"/>
      <c r="D271" s="359"/>
      <c r="E271" s="359"/>
      <c r="F271" s="359"/>
      <c r="G271" s="359"/>
      <c r="H271" s="359"/>
      <c r="I271" s="359"/>
      <c r="J271" s="359"/>
      <c r="K271" s="359"/>
      <c r="L271" s="359"/>
      <c r="M271" s="359"/>
      <c r="N271" s="359"/>
      <c r="O271" s="359"/>
      <c r="P271" s="359"/>
      <c r="Q271" s="359"/>
      <c r="R271" s="359"/>
      <c r="S271" s="359"/>
      <c r="T271" s="359"/>
      <c r="U271" s="359"/>
      <c r="V271" s="359"/>
      <c r="W271" s="359"/>
      <c r="X271" s="359"/>
      <c r="Y271" s="359"/>
      <c r="Z271" s="359"/>
    </row>
    <row r="272" spans="1:26" x14ac:dyDescent="0.2">
      <c r="A272" s="354"/>
      <c r="B272" s="359"/>
      <c r="C272" s="359"/>
      <c r="D272" s="359"/>
      <c r="E272" s="359"/>
      <c r="F272" s="359"/>
      <c r="G272" s="359"/>
      <c r="H272" s="359"/>
      <c r="I272" s="359"/>
      <c r="J272" s="359"/>
      <c r="K272" s="359"/>
      <c r="L272" s="359"/>
      <c r="M272" s="359"/>
      <c r="N272" s="359"/>
      <c r="O272" s="359"/>
      <c r="P272" s="359"/>
      <c r="Q272" s="359"/>
      <c r="R272" s="359"/>
      <c r="S272" s="359"/>
      <c r="T272" s="359"/>
      <c r="U272" s="359"/>
      <c r="V272" s="359"/>
      <c r="W272" s="359"/>
      <c r="X272" s="359"/>
      <c r="Y272" s="359"/>
      <c r="Z272" s="359"/>
    </row>
    <row r="273" spans="1:26" x14ac:dyDescent="0.2">
      <c r="A273" s="354"/>
      <c r="B273" s="359"/>
      <c r="C273" s="359"/>
      <c r="D273" s="359"/>
      <c r="E273" s="359"/>
      <c r="F273" s="359"/>
      <c r="G273" s="359"/>
      <c r="H273" s="359"/>
      <c r="I273" s="359"/>
      <c r="J273" s="359"/>
      <c r="K273" s="359"/>
      <c r="L273" s="359"/>
      <c r="M273" s="359"/>
      <c r="N273" s="359"/>
      <c r="O273" s="359"/>
      <c r="P273" s="359"/>
      <c r="Q273" s="359"/>
      <c r="R273" s="359"/>
      <c r="S273" s="359"/>
      <c r="T273" s="359"/>
      <c r="U273" s="359"/>
      <c r="V273" s="359"/>
      <c r="W273" s="359"/>
      <c r="X273" s="359"/>
      <c r="Y273" s="359"/>
      <c r="Z273" s="359"/>
    </row>
    <row r="274" spans="1:26" x14ac:dyDescent="0.2">
      <c r="A274" s="354"/>
      <c r="B274" s="359"/>
      <c r="C274" s="359"/>
      <c r="D274" s="359"/>
      <c r="E274" s="359"/>
      <c r="F274" s="359"/>
      <c r="G274" s="359"/>
      <c r="H274" s="359"/>
      <c r="I274" s="359"/>
      <c r="J274" s="359"/>
      <c r="K274" s="359"/>
      <c r="L274" s="359"/>
      <c r="M274" s="359"/>
      <c r="N274" s="359"/>
      <c r="O274" s="359"/>
      <c r="P274" s="359"/>
      <c r="Q274" s="359"/>
      <c r="R274" s="359"/>
      <c r="S274" s="359"/>
      <c r="T274" s="359"/>
      <c r="U274" s="359"/>
      <c r="V274" s="359"/>
      <c r="W274" s="359"/>
      <c r="X274" s="359"/>
      <c r="Y274" s="359"/>
      <c r="Z274" s="359"/>
    </row>
    <row r="275" spans="1:26" x14ac:dyDescent="0.2">
      <c r="A275" s="354"/>
      <c r="B275" s="359"/>
      <c r="C275" s="359"/>
      <c r="D275" s="359"/>
      <c r="E275" s="359"/>
      <c r="F275" s="359"/>
      <c r="G275" s="359"/>
      <c r="H275" s="359"/>
      <c r="I275" s="359"/>
      <c r="J275" s="359"/>
      <c r="K275" s="359"/>
      <c r="L275" s="359"/>
      <c r="M275" s="359"/>
      <c r="N275" s="359"/>
      <c r="O275" s="359"/>
      <c r="P275" s="359"/>
      <c r="Q275" s="359"/>
      <c r="R275" s="359"/>
      <c r="S275" s="359"/>
      <c r="T275" s="359"/>
      <c r="U275" s="359"/>
      <c r="V275" s="359"/>
      <c r="W275" s="359"/>
      <c r="X275" s="359"/>
      <c r="Y275" s="359"/>
      <c r="Z275" s="359"/>
    </row>
    <row r="276" spans="1:26" x14ac:dyDescent="0.2">
      <c r="A276" s="354"/>
      <c r="B276" s="359"/>
      <c r="C276" s="359"/>
      <c r="D276" s="359"/>
      <c r="E276" s="359"/>
      <c r="F276" s="359"/>
      <c r="G276" s="359"/>
      <c r="H276" s="359"/>
      <c r="I276" s="359"/>
      <c r="J276" s="359"/>
      <c r="K276" s="359"/>
      <c r="L276" s="359"/>
      <c r="M276" s="359"/>
      <c r="N276" s="359"/>
      <c r="O276" s="359"/>
      <c r="P276" s="359"/>
      <c r="Q276" s="359"/>
      <c r="R276" s="359"/>
      <c r="S276" s="359"/>
      <c r="T276" s="359"/>
      <c r="U276" s="359"/>
      <c r="V276" s="359"/>
      <c r="W276" s="359"/>
      <c r="X276" s="359"/>
      <c r="Y276" s="359"/>
      <c r="Z276" s="359"/>
    </row>
    <row r="277" spans="1:26" x14ac:dyDescent="0.2">
      <c r="A277" s="354"/>
      <c r="B277" s="359"/>
      <c r="C277" s="359"/>
      <c r="D277" s="359"/>
      <c r="E277" s="359"/>
      <c r="F277" s="359"/>
      <c r="G277" s="359"/>
      <c r="H277" s="359"/>
      <c r="I277" s="359"/>
      <c r="J277" s="359"/>
      <c r="K277" s="359"/>
      <c r="L277" s="359"/>
      <c r="M277" s="359"/>
      <c r="N277" s="359"/>
      <c r="O277" s="359"/>
      <c r="P277" s="359"/>
      <c r="Q277" s="359"/>
      <c r="R277" s="359"/>
      <c r="S277" s="359"/>
      <c r="T277" s="359"/>
      <c r="U277" s="359"/>
      <c r="V277" s="359"/>
      <c r="W277" s="359"/>
      <c r="X277" s="359"/>
      <c r="Y277" s="359"/>
      <c r="Z277" s="359"/>
    </row>
    <row r="278" spans="1:26" x14ac:dyDescent="0.2">
      <c r="A278" s="354"/>
      <c r="B278" s="359"/>
      <c r="C278" s="359"/>
      <c r="D278" s="359"/>
      <c r="E278" s="359"/>
      <c r="F278" s="359"/>
      <c r="G278" s="359"/>
      <c r="H278" s="359"/>
      <c r="I278" s="359"/>
      <c r="J278" s="359"/>
      <c r="K278" s="359"/>
      <c r="L278" s="359"/>
      <c r="M278" s="359"/>
      <c r="N278" s="359"/>
      <c r="O278" s="359"/>
      <c r="P278" s="359"/>
      <c r="Q278" s="359"/>
      <c r="R278" s="359"/>
      <c r="S278" s="359"/>
      <c r="T278" s="359"/>
      <c r="U278" s="359"/>
      <c r="V278" s="359"/>
      <c r="W278" s="359"/>
      <c r="X278" s="359"/>
      <c r="Y278" s="359"/>
      <c r="Z278" s="359"/>
    </row>
    <row r="279" spans="1:26" x14ac:dyDescent="0.2">
      <c r="A279" s="354"/>
      <c r="B279" s="359"/>
      <c r="C279" s="359"/>
      <c r="D279" s="359"/>
      <c r="E279" s="359"/>
      <c r="F279" s="359"/>
      <c r="G279" s="359"/>
      <c r="H279" s="359"/>
      <c r="I279" s="359"/>
      <c r="J279" s="359"/>
      <c r="K279" s="359"/>
      <c r="L279" s="359"/>
      <c r="M279" s="359"/>
      <c r="N279" s="359"/>
      <c r="O279" s="359"/>
      <c r="P279" s="359"/>
      <c r="Q279" s="359"/>
      <c r="R279" s="359"/>
      <c r="S279" s="359"/>
      <c r="T279" s="359"/>
      <c r="U279" s="359"/>
      <c r="V279" s="359"/>
      <c r="W279" s="359"/>
      <c r="X279" s="359"/>
      <c r="Y279" s="359"/>
      <c r="Z279" s="359"/>
    </row>
    <row r="280" spans="1:26" x14ac:dyDescent="0.2">
      <c r="A280" s="354"/>
      <c r="B280" s="359"/>
      <c r="C280" s="359"/>
      <c r="D280" s="359"/>
      <c r="E280" s="359"/>
      <c r="F280" s="359"/>
      <c r="G280" s="359"/>
      <c r="H280" s="359"/>
      <c r="I280" s="359"/>
      <c r="J280" s="359"/>
      <c r="K280" s="359"/>
      <c r="L280" s="359"/>
      <c r="M280" s="359"/>
      <c r="N280" s="359"/>
      <c r="O280" s="359"/>
      <c r="P280" s="359"/>
      <c r="Q280" s="359"/>
      <c r="R280" s="359"/>
      <c r="S280" s="359"/>
      <c r="T280" s="359"/>
      <c r="U280" s="359"/>
      <c r="V280" s="359"/>
      <c r="W280" s="359"/>
      <c r="X280" s="359"/>
      <c r="Y280" s="359"/>
      <c r="Z280" s="359"/>
    </row>
    <row r="281" spans="1:26" x14ac:dyDescent="0.2">
      <c r="A281" s="354"/>
      <c r="B281" s="359"/>
      <c r="C281" s="359"/>
      <c r="D281" s="359"/>
      <c r="E281" s="359"/>
      <c r="F281" s="359"/>
      <c r="G281" s="359"/>
      <c r="H281" s="359"/>
      <c r="I281" s="359"/>
      <c r="J281" s="359"/>
      <c r="K281" s="359"/>
      <c r="L281" s="359"/>
      <c r="M281" s="359"/>
      <c r="N281" s="359"/>
      <c r="O281" s="359"/>
      <c r="P281" s="359"/>
      <c r="Q281" s="359"/>
      <c r="R281" s="359"/>
      <c r="S281" s="359"/>
      <c r="T281" s="359"/>
      <c r="U281" s="359"/>
      <c r="V281" s="359"/>
      <c r="W281" s="359"/>
      <c r="X281" s="359"/>
      <c r="Y281" s="359"/>
      <c r="Z281" s="359"/>
    </row>
    <row r="282" spans="1:26" x14ac:dyDescent="0.2">
      <c r="A282" s="354"/>
      <c r="B282" s="359"/>
      <c r="C282" s="359"/>
      <c r="D282" s="359"/>
      <c r="E282" s="359"/>
      <c r="F282" s="359"/>
      <c r="G282" s="359"/>
      <c r="H282" s="359"/>
      <c r="I282" s="359"/>
      <c r="J282" s="359"/>
      <c r="K282" s="359"/>
      <c r="L282" s="359"/>
      <c r="M282" s="359"/>
      <c r="N282" s="359"/>
      <c r="O282" s="359"/>
      <c r="P282" s="359"/>
      <c r="Q282" s="359"/>
      <c r="R282" s="359"/>
      <c r="S282" s="359"/>
      <c r="T282" s="359"/>
      <c r="U282" s="359"/>
      <c r="V282" s="359"/>
      <c r="W282" s="359"/>
      <c r="X282" s="359"/>
      <c r="Y282" s="359"/>
      <c r="Z282" s="359"/>
    </row>
    <row r="283" spans="1:26" x14ac:dyDescent="0.2">
      <c r="A283" s="354"/>
      <c r="B283" s="359"/>
      <c r="C283" s="359"/>
      <c r="D283" s="359"/>
      <c r="E283" s="359"/>
      <c r="F283" s="359"/>
      <c r="G283" s="359"/>
      <c r="H283" s="359"/>
      <c r="I283" s="359"/>
      <c r="J283" s="359"/>
      <c r="K283" s="359"/>
      <c r="L283" s="359"/>
      <c r="M283" s="359"/>
      <c r="N283" s="359"/>
      <c r="O283" s="359"/>
      <c r="P283" s="359"/>
      <c r="Q283" s="359"/>
      <c r="R283" s="359"/>
      <c r="S283" s="359"/>
      <c r="T283" s="359"/>
      <c r="U283" s="359"/>
      <c r="V283" s="359"/>
      <c r="W283" s="359"/>
      <c r="X283" s="359"/>
      <c r="Y283" s="359"/>
      <c r="Z283" s="359"/>
    </row>
    <row r="284" spans="1:26" x14ac:dyDescent="0.2">
      <c r="A284" s="354"/>
      <c r="B284" s="359"/>
      <c r="C284" s="359"/>
      <c r="D284" s="359"/>
      <c r="E284" s="359"/>
      <c r="F284" s="359"/>
      <c r="G284" s="359"/>
      <c r="H284" s="359"/>
      <c r="I284" s="359"/>
      <c r="J284" s="359"/>
      <c r="K284" s="359"/>
      <c r="L284" s="359"/>
      <c r="M284" s="359"/>
      <c r="N284" s="359"/>
      <c r="O284" s="359"/>
      <c r="P284" s="359"/>
      <c r="Q284" s="359"/>
      <c r="R284" s="359"/>
      <c r="S284" s="359"/>
      <c r="T284" s="359"/>
      <c r="U284" s="359"/>
      <c r="V284" s="359"/>
      <c r="W284" s="359"/>
      <c r="X284" s="359"/>
      <c r="Y284" s="359"/>
      <c r="Z284" s="359"/>
    </row>
    <row r="285" spans="1:26" x14ac:dyDescent="0.2">
      <c r="A285" s="354"/>
      <c r="B285" s="359"/>
      <c r="C285" s="359"/>
      <c r="D285" s="359"/>
      <c r="E285" s="359"/>
      <c r="F285" s="359"/>
      <c r="G285" s="359"/>
      <c r="H285" s="359"/>
      <c r="I285" s="359"/>
      <c r="J285" s="359"/>
      <c r="K285" s="359"/>
      <c r="L285" s="359"/>
      <c r="M285" s="359"/>
      <c r="N285" s="359"/>
      <c r="O285" s="359"/>
      <c r="P285" s="359"/>
      <c r="Q285" s="359"/>
      <c r="R285" s="359"/>
      <c r="S285" s="359"/>
      <c r="T285" s="359"/>
      <c r="U285" s="359"/>
      <c r="V285" s="359"/>
      <c r="W285" s="359"/>
      <c r="X285" s="359"/>
      <c r="Y285" s="359"/>
      <c r="Z285" s="359"/>
    </row>
    <row r="286" spans="1:26" x14ac:dyDescent="0.2">
      <c r="A286" s="354"/>
      <c r="B286" s="359"/>
      <c r="C286" s="359"/>
      <c r="D286" s="359"/>
      <c r="E286" s="359"/>
      <c r="F286" s="359"/>
      <c r="G286" s="359"/>
      <c r="H286" s="359"/>
      <c r="I286" s="359"/>
      <c r="J286" s="359"/>
      <c r="K286" s="359"/>
      <c r="L286" s="359"/>
      <c r="M286" s="359"/>
      <c r="N286" s="359"/>
      <c r="O286" s="359"/>
      <c r="P286" s="359"/>
      <c r="Q286" s="359"/>
      <c r="R286" s="359"/>
      <c r="S286" s="359"/>
      <c r="T286" s="359"/>
      <c r="U286" s="359"/>
      <c r="V286" s="359"/>
      <c r="W286" s="359"/>
      <c r="X286" s="359"/>
      <c r="Y286" s="359"/>
      <c r="Z286" s="359"/>
    </row>
    <row r="287" spans="1:26" x14ac:dyDescent="0.2">
      <c r="A287" s="354"/>
      <c r="B287" s="359"/>
      <c r="C287" s="359"/>
      <c r="D287" s="359"/>
      <c r="E287" s="359"/>
      <c r="F287" s="359"/>
      <c r="G287" s="359"/>
      <c r="H287" s="359"/>
      <c r="I287" s="359"/>
      <c r="J287" s="359"/>
      <c r="K287" s="359"/>
      <c r="L287" s="359"/>
      <c r="M287" s="359"/>
      <c r="N287" s="359"/>
      <c r="O287" s="359"/>
      <c r="P287" s="359"/>
      <c r="Q287" s="359"/>
      <c r="R287" s="359"/>
      <c r="S287" s="359"/>
      <c r="T287" s="359"/>
      <c r="U287" s="359"/>
      <c r="V287" s="359"/>
      <c r="W287" s="359"/>
      <c r="X287" s="359"/>
      <c r="Y287" s="359"/>
      <c r="Z287" s="359"/>
    </row>
    <row r="288" spans="1:26" x14ac:dyDescent="0.2">
      <c r="A288" s="354"/>
      <c r="B288" s="359"/>
      <c r="C288" s="359"/>
      <c r="D288" s="359"/>
      <c r="E288" s="359"/>
      <c r="F288" s="359"/>
      <c r="G288" s="359"/>
      <c r="H288" s="359"/>
      <c r="I288" s="359"/>
      <c r="J288" s="359"/>
      <c r="K288" s="359"/>
      <c r="L288" s="359"/>
      <c r="M288" s="359"/>
      <c r="N288" s="359"/>
      <c r="O288" s="359"/>
      <c r="P288" s="359"/>
      <c r="Q288" s="359"/>
      <c r="R288" s="359"/>
      <c r="S288" s="359"/>
      <c r="T288" s="359"/>
      <c r="U288" s="359"/>
      <c r="V288" s="359"/>
      <c r="W288" s="359"/>
      <c r="X288" s="359"/>
      <c r="Y288" s="359"/>
      <c r="Z288" s="359"/>
    </row>
    <row r="289" spans="1:26" x14ac:dyDescent="0.2">
      <c r="A289" s="354"/>
      <c r="B289" s="359"/>
      <c r="C289" s="359"/>
      <c r="D289" s="359"/>
      <c r="E289" s="359"/>
      <c r="F289" s="359"/>
      <c r="G289" s="359"/>
      <c r="H289" s="359"/>
      <c r="I289" s="359"/>
      <c r="J289" s="359"/>
      <c r="K289" s="359"/>
      <c r="L289" s="359"/>
      <c r="M289" s="359"/>
      <c r="N289" s="359"/>
      <c r="O289" s="359"/>
      <c r="P289" s="359"/>
      <c r="Q289" s="359"/>
      <c r="R289" s="359"/>
      <c r="S289" s="359"/>
      <c r="T289" s="359"/>
      <c r="U289" s="359"/>
      <c r="V289" s="359"/>
      <c r="W289" s="359"/>
      <c r="X289" s="359"/>
      <c r="Y289" s="359"/>
      <c r="Z289" s="359"/>
    </row>
    <row r="290" spans="1:26" x14ac:dyDescent="0.2">
      <c r="A290" s="354"/>
      <c r="B290" s="359"/>
      <c r="C290" s="359"/>
      <c r="D290" s="359"/>
      <c r="E290" s="359"/>
      <c r="F290" s="359"/>
      <c r="G290" s="359"/>
      <c r="H290" s="359"/>
      <c r="I290" s="359"/>
      <c r="J290" s="359"/>
      <c r="K290" s="359"/>
      <c r="L290" s="359"/>
      <c r="M290" s="359"/>
      <c r="N290" s="359"/>
      <c r="O290" s="359"/>
      <c r="P290" s="359"/>
      <c r="Q290" s="359"/>
      <c r="R290" s="359"/>
      <c r="S290" s="359"/>
      <c r="T290" s="359"/>
      <c r="U290" s="359"/>
      <c r="V290" s="359"/>
      <c r="W290" s="359"/>
      <c r="X290" s="359"/>
      <c r="Y290" s="359"/>
      <c r="Z290" s="359"/>
    </row>
    <row r="291" spans="1:26" x14ac:dyDescent="0.2">
      <c r="A291" s="354"/>
      <c r="B291" s="359"/>
      <c r="C291" s="359"/>
      <c r="D291" s="359"/>
      <c r="E291" s="359"/>
      <c r="F291" s="359"/>
      <c r="G291" s="359"/>
      <c r="H291" s="359"/>
      <c r="I291" s="359"/>
      <c r="J291" s="359"/>
      <c r="K291" s="359"/>
      <c r="L291" s="359"/>
      <c r="M291" s="359"/>
      <c r="N291" s="359"/>
      <c r="O291" s="359"/>
      <c r="P291" s="359"/>
      <c r="Q291" s="359"/>
      <c r="R291" s="359"/>
      <c r="S291" s="359"/>
      <c r="T291" s="359"/>
      <c r="U291" s="359"/>
      <c r="V291" s="359"/>
      <c r="W291" s="359"/>
      <c r="X291" s="359"/>
      <c r="Y291" s="359"/>
      <c r="Z291" s="359"/>
    </row>
    <row r="292" spans="1:26" x14ac:dyDescent="0.2">
      <c r="A292" s="354"/>
      <c r="B292" s="359"/>
      <c r="C292" s="359"/>
      <c r="D292" s="359"/>
      <c r="E292" s="359"/>
      <c r="F292" s="359"/>
      <c r="G292" s="359"/>
      <c r="H292" s="359"/>
      <c r="I292" s="359"/>
      <c r="J292" s="359"/>
      <c r="K292" s="359"/>
      <c r="L292" s="359"/>
      <c r="M292" s="359"/>
      <c r="N292" s="359"/>
      <c r="O292" s="359"/>
      <c r="P292" s="359"/>
      <c r="Q292" s="359"/>
      <c r="R292" s="359"/>
      <c r="S292" s="359"/>
      <c r="T292" s="359"/>
      <c r="U292" s="359"/>
      <c r="V292" s="359"/>
      <c r="W292" s="359"/>
      <c r="X292" s="359"/>
      <c r="Y292" s="359"/>
      <c r="Z292" s="359"/>
    </row>
    <row r="293" spans="1:26" x14ac:dyDescent="0.2">
      <c r="A293" s="354"/>
      <c r="B293" s="359"/>
      <c r="C293" s="359"/>
      <c r="D293" s="359"/>
      <c r="E293" s="359"/>
      <c r="F293" s="359"/>
      <c r="G293" s="359"/>
      <c r="H293" s="359"/>
      <c r="I293" s="359"/>
      <c r="J293" s="359"/>
      <c r="K293" s="359"/>
      <c r="L293" s="359"/>
      <c r="M293" s="359"/>
      <c r="N293" s="359"/>
      <c r="O293" s="359"/>
      <c r="P293" s="359"/>
      <c r="Q293" s="359"/>
      <c r="R293" s="359"/>
      <c r="S293" s="359"/>
      <c r="T293" s="359"/>
      <c r="U293" s="359"/>
      <c r="V293" s="359"/>
      <c r="W293" s="359"/>
      <c r="X293" s="359"/>
      <c r="Y293" s="359"/>
      <c r="Z293" s="359"/>
    </row>
    <row r="294" spans="1:26" x14ac:dyDescent="0.2">
      <c r="A294" s="354"/>
      <c r="B294" s="359"/>
      <c r="C294" s="359"/>
      <c r="D294" s="359"/>
      <c r="E294" s="359"/>
      <c r="F294" s="359"/>
      <c r="G294" s="359"/>
      <c r="H294" s="359"/>
      <c r="I294" s="359"/>
      <c r="J294" s="359"/>
      <c r="K294" s="359"/>
      <c r="L294" s="359"/>
      <c r="M294" s="359"/>
      <c r="N294" s="359"/>
      <c r="O294" s="359"/>
      <c r="P294" s="359"/>
      <c r="Q294" s="359"/>
      <c r="R294" s="359"/>
      <c r="S294" s="359"/>
      <c r="T294" s="359"/>
      <c r="U294" s="359"/>
      <c r="V294" s="359"/>
      <c r="W294" s="359"/>
      <c r="X294" s="359"/>
      <c r="Y294" s="359"/>
      <c r="Z294" s="359"/>
    </row>
    <row r="295" spans="1:26" x14ac:dyDescent="0.2">
      <c r="A295" s="354"/>
      <c r="B295" s="359"/>
      <c r="C295" s="359"/>
      <c r="D295" s="359"/>
      <c r="E295" s="359"/>
      <c r="F295" s="359"/>
      <c r="G295" s="359"/>
      <c r="H295" s="359"/>
      <c r="I295" s="359"/>
      <c r="J295" s="359"/>
      <c r="K295" s="359"/>
      <c r="L295" s="359"/>
      <c r="M295" s="359"/>
      <c r="N295" s="359"/>
      <c r="O295" s="359"/>
      <c r="P295" s="359"/>
      <c r="Q295" s="359"/>
      <c r="R295" s="359"/>
      <c r="S295" s="359"/>
      <c r="T295" s="359"/>
      <c r="U295" s="359"/>
      <c r="V295" s="359"/>
      <c r="W295" s="359"/>
      <c r="X295" s="359"/>
      <c r="Y295" s="359"/>
      <c r="Z295" s="359"/>
    </row>
    <row r="296" spans="1:26" x14ac:dyDescent="0.2">
      <c r="A296" s="354"/>
      <c r="B296" s="359"/>
      <c r="C296" s="359"/>
      <c r="D296" s="359"/>
      <c r="E296" s="359"/>
      <c r="F296" s="359"/>
      <c r="G296" s="359"/>
      <c r="H296" s="359"/>
      <c r="I296" s="359"/>
      <c r="J296" s="359"/>
      <c r="K296" s="359"/>
      <c r="L296" s="359"/>
      <c r="M296" s="359"/>
      <c r="N296" s="359"/>
      <c r="O296" s="359"/>
      <c r="P296" s="359"/>
      <c r="Q296" s="359"/>
      <c r="R296" s="359"/>
      <c r="S296" s="359"/>
      <c r="T296" s="359"/>
      <c r="U296" s="359"/>
      <c r="V296" s="359"/>
      <c r="W296" s="359"/>
      <c r="X296" s="359"/>
      <c r="Y296" s="359"/>
      <c r="Z296" s="359"/>
    </row>
    <row r="297" spans="1:26" x14ac:dyDescent="0.2">
      <c r="A297" s="354"/>
      <c r="B297" s="359"/>
      <c r="C297" s="359"/>
      <c r="D297" s="359"/>
      <c r="E297" s="359"/>
      <c r="F297" s="359"/>
      <c r="G297" s="359"/>
      <c r="H297" s="359"/>
      <c r="I297" s="359"/>
      <c r="J297" s="359"/>
      <c r="K297" s="359"/>
      <c r="L297" s="359"/>
      <c r="M297" s="359"/>
      <c r="N297" s="359"/>
      <c r="O297" s="359"/>
      <c r="P297" s="359"/>
      <c r="Q297" s="359"/>
      <c r="R297" s="359"/>
      <c r="S297" s="359"/>
      <c r="T297" s="359"/>
      <c r="U297" s="359"/>
      <c r="V297" s="359"/>
      <c r="W297" s="359"/>
      <c r="X297" s="359"/>
      <c r="Y297" s="359"/>
      <c r="Z297" s="359"/>
    </row>
    <row r="298" spans="1:26" x14ac:dyDescent="0.2">
      <c r="A298" s="354"/>
      <c r="B298" s="359"/>
      <c r="C298" s="359"/>
      <c r="D298" s="359"/>
      <c r="E298" s="359"/>
      <c r="F298" s="359"/>
      <c r="G298" s="359"/>
      <c r="H298" s="359"/>
      <c r="I298" s="359"/>
      <c r="J298" s="359"/>
      <c r="K298" s="359"/>
      <c r="L298" s="359"/>
      <c r="M298" s="359"/>
      <c r="N298" s="359"/>
      <c r="O298" s="359"/>
      <c r="P298" s="359"/>
      <c r="Q298" s="359"/>
      <c r="R298" s="359"/>
      <c r="S298" s="359"/>
      <c r="T298" s="359"/>
      <c r="U298" s="359"/>
      <c r="V298" s="359"/>
      <c r="W298" s="359"/>
      <c r="X298" s="359"/>
      <c r="Y298" s="359"/>
      <c r="Z298" s="359"/>
    </row>
    <row r="299" spans="1:26" x14ac:dyDescent="0.2">
      <c r="A299" s="354"/>
      <c r="B299" s="359"/>
      <c r="C299" s="359"/>
      <c r="D299" s="359"/>
      <c r="E299" s="359"/>
      <c r="F299" s="359"/>
      <c r="G299" s="359"/>
      <c r="H299" s="359"/>
      <c r="I299" s="359"/>
      <c r="J299" s="359"/>
      <c r="K299" s="359"/>
      <c r="L299" s="359"/>
      <c r="M299" s="359"/>
      <c r="N299" s="359"/>
      <c r="O299" s="359"/>
      <c r="P299" s="359"/>
      <c r="Q299" s="359"/>
      <c r="R299" s="359"/>
      <c r="S299" s="359"/>
      <c r="T299" s="359"/>
      <c r="U299" s="359"/>
      <c r="V299" s="359"/>
      <c r="W299" s="359"/>
      <c r="X299" s="359"/>
      <c r="Y299" s="359"/>
      <c r="Z299" s="359"/>
    </row>
    <row r="300" spans="1:26" x14ac:dyDescent="0.2">
      <c r="A300" s="354"/>
      <c r="B300" s="359"/>
      <c r="C300" s="359"/>
      <c r="D300" s="359"/>
      <c r="E300" s="359"/>
      <c r="F300" s="359"/>
      <c r="G300" s="359"/>
      <c r="H300" s="359"/>
      <c r="I300" s="359"/>
      <c r="J300" s="359"/>
      <c r="K300" s="359"/>
      <c r="L300" s="359"/>
      <c r="M300" s="359"/>
      <c r="N300" s="359"/>
      <c r="O300" s="359"/>
      <c r="P300" s="359"/>
      <c r="Q300" s="359"/>
      <c r="R300" s="359"/>
      <c r="S300" s="359"/>
      <c r="T300" s="359"/>
      <c r="U300" s="359"/>
      <c r="V300" s="359"/>
      <c r="W300" s="359"/>
      <c r="X300" s="359"/>
      <c r="Y300" s="359"/>
      <c r="Z300" s="359"/>
    </row>
    <row r="301" spans="1:26" x14ac:dyDescent="0.2">
      <c r="A301" s="354"/>
      <c r="B301" s="359"/>
      <c r="C301" s="359"/>
      <c r="D301" s="359"/>
      <c r="E301" s="359"/>
      <c r="F301" s="359"/>
      <c r="G301" s="359"/>
      <c r="H301" s="359"/>
      <c r="I301" s="359"/>
      <c r="J301" s="359"/>
      <c r="K301" s="359"/>
      <c r="L301" s="359"/>
      <c r="M301" s="359"/>
      <c r="N301" s="359"/>
      <c r="O301" s="359"/>
      <c r="P301" s="359"/>
      <c r="Q301" s="359"/>
      <c r="R301" s="359"/>
      <c r="S301" s="359"/>
      <c r="T301" s="359"/>
      <c r="U301" s="359"/>
      <c r="V301" s="359"/>
      <c r="W301" s="359"/>
      <c r="X301" s="359"/>
      <c r="Y301" s="359"/>
      <c r="Z301" s="359"/>
    </row>
    <row r="302" spans="1:26" x14ac:dyDescent="0.2">
      <c r="A302" s="354"/>
      <c r="B302" s="359"/>
      <c r="C302" s="359"/>
      <c r="D302" s="359"/>
      <c r="E302" s="359"/>
      <c r="F302" s="359"/>
      <c r="G302" s="359"/>
      <c r="H302" s="359"/>
      <c r="I302" s="359"/>
      <c r="J302" s="359"/>
      <c r="K302" s="359"/>
      <c r="L302" s="359"/>
      <c r="M302" s="359"/>
      <c r="N302" s="359"/>
      <c r="O302" s="359"/>
      <c r="P302" s="359"/>
      <c r="Q302" s="359"/>
      <c r="R302" s="359"/>
      <c r="S302" s="359"/>
      <c r="T302" s="359"/>
      <c r="U302" s="359"/>
      <c r="V302" s="359"/>
      <c r="W302" s="359"/>
      <c r="X302" s="359"/>
      <c r="Y302" s="359"/>
      <c r="Z302" s="359"/>
    </row>
    <row r="303" spans="1:26" x14ac:dyDescent="0.2">
      <c r="A303" s="354"/>
      <c r="B303" s="359"/>
      <c r="C303" s="359"/>
      <c r="D303" s="359"/>
      <c r="E303" s="359"/>
      <c r="F303" s="359"/>
      <c r="G303" s="359"/>
      <c r="H303" s="359"/>
      <c r="I303" s="359"/>
      <c r="J303" s="359"/>
      <c r="K303" s="359"/>
      <c r="L303" s="359"/>
      <c r="M303" s="359"/>
      <c r="N303" s="359"/>
      <c r="O303" s="359"/>
      <c r="P303" s="359"/>
      <c r="Q303" s="359"/>
      <c r="R303" s="359"/>
      <c r="S303" s="359"/>
      <c r="T303" s="359"/>
      <c r="U303" s="359"/>
      <c r="V303" s="359"/>
      <c r="W303" s="359"/>
      <c r="X303" s="359"/>
      <c r="Y303" s="359"/>
      <c r="Z303" s="359"/>
    </row>
    <row r="304" spans="1:26" x14ac:dyDescent="0.2">
      <c r="A304" s="354"/>
      <c r="B304" s="359"/>
      <c r="C304" s="359"/>
      <c r="D304" s="359"/>
      <c r="E304" s="359"/>
      <c r="F304" s="359"/>
      <c r="G304" s="359"/>
      <c r="H304" s="359"/>
      <c r="I304" s="359"/>
      <c r="J304" s="359"/>
      <c r="K304" s="359"/>
      <c r="L304" s="359"/>
      <c r="M304" s="359"/>
      <c r="N304" s="359"/>
      <c r="O304" s="359"/>
      <c r="P304" s="359"/>
      <c r="Q304" s="359"/>
      <c r="R304" s="359"/>
      <c r="S304" s="359"/>
      <c r="T304" s="359"/>
      <c r="U304" s="359"/>
      <c r="V304" s="359"/>
      <c r="W304" s="359"/>
      <c r="X304" s="359"/>
      <c r="Y304" s="359"/>
      <c r="Z304" s="359"/>
    </row>
    <row r="305" spans="1:26" x14ac:dyDescent="0.2">
      <c r="A305" s="354"/>
      <c r="B305" s="359"/>
      <c r="C305" s="359"/>
      <c r="D305" s="359"/>
      <c r="E305" s="359"/>
      <c r="F305" s="359"/>
      <c r="G305" s="359"/>
      <c r="H305" s="359"/>
      <c r="I305" s="359"/>
      <c r="J305" s="359"/>
      <c r="K305" s="359"/>
      <c r="L305" s="359"/>
      <c r="M305" s="359"/>
      <c r="N305" s="359"/>
      <c r="O305" s="359"/>
      <c r="P305" s="359"/>
      <c r="Q305" s="359"/>
      <c r="R305" s="359"/>
      <c r="S305" s="359"/>
      <c r="T305" s="359"/>
      <c r="U305" s="359"/>
      <c r="V305" s="359"/>
      <c r="W305" s="359"/>
      <c r="X305" s="359"/>
      <c r="Y305" s="359"/>
      <c r="Z305" s="359"/>
    </row>
    <row r="306" spans="1:26" x14ac:dyDescent="0.2">
      <c r="A306" s="354"/>
      <c r="B306" s="359"/>
      <c r="C306" s="359"/>
      <c r="D306" s="359"/>
      <c r="E306" s="359"/>
      <c r="F306" s="359"/>
      <c r="G306" s="359"/>
      <c r="H306" s="359"/>
      <c r="I306" s="359"/>
      <c r="J306" s="359"/>
      <c r="K306" s="359"/>
      <c r="L306" s="359"/>
      <c r="M306" s="359"/>
      <c r="N306" s="359"/>
      <c r="O306" s="359"/>
      <c r="P306" s="359"/>
      <c r="Q306" s="359"/>
      <c r="R306" s="359"/>
      <c r="S306" s="359"/>
      <c r="T306" s="359"/>
      <c r="U306" s="359"/>
      <c r="V306" s="359"/>
      <c r="W306" s="359"/>
      <c r="X306" s="359"/>
      <c r="Y306" s="359"/>
      <c r="Z306" s="359"/>
    </row>
    <row r="307" spans="1:26" x14ac:dyDescent="0.2">
      <c r="A307" s="354"/>
      <c r="B307" s="359"/>
      <c r="C307" s="359"/>
      <c r="D307" s="359"/>
      <c r="E307" s="359"/>
      <c r="F307" s="359"/>
      <c r="G307" s="359"/>
      <c r="H307" s="359"/>
      <c r="I307" s="359"/>
      <c r="J307" s="359"/>
      <c r="K307" s="359"/>
      <c r="L307" s="359"/>
      <c r="M307" s="359"/>
      <c r="N307" s="359"/>
      <c r="O307" s="359"/>
      <c r="P307" s="359"/>
      <c r="Q307" s="359"/>
      <c r="R307" s="359"/>
      <c r="S307" s="359"/>
      <c r="T307" s="359"/>
      <c r="U307" s="359"/>
      <c r="V307" s="359"/>
      <c r="W307" s="359"/>
      <c r="X307" s="359"/>
      <c r="Y307" s="359"/>
      <c r="Z307" s="359"/>
    </row>
    <row r="308" spans="1:26" x14ac:dyDescent="0.2">
      <c r="A308" s="354"/>
      <c r="B308" s="359"/>
      <c r="C308" s="359"/>
      <c r="D308" s="359"/>
      <c r="E308" s="359"/>
      <c r="F308" s="359"/>
      <c r="G308" s="359"/>
      <c r="H308" s="359"/>
      <c r="I308" s="359"/>
      <c r="J308" s="359"/>
      <c r="K308" s="359"/>
      <c r="L308" s="359"/>
      <c r="M308" s="359"/>
      <c r="N308" s="359"/>
      <c r="O308" s="359"/>
      <c r="P308" s="359"/>
      <c r="Q308" s="359"/>
      <c r="R308" s="359"/>
      <c r="S308" s="359"/>
      <c r="T308" s="359"/>
      <c r="U308" s="359"/>
      <c r="V308" s="359"/>
      <c r="W308" s="359"/>
      <c r="X308" s="359"/>
      <c r="Y308" s="359"/>
      <c r="Z308" s="359"/>
    </row>
    <row r="309" spans="1:26" x14ac:dyDescent="0.2">
      <c r="A309" s="354"/>
      <c r="B309" s="359"/>
      <c r="C309" s="359"/>
      <c r="D309" s="359"/>
      <c r="E309" s="359"/>
      <c r="F309" s="359"/>
      <c r="G309" s="359"/>
      <c r="H309" s="359"/>
      <c r="I309" s="359"/>
      <c r="J309" s="359"/>
      <c r="K309" s="359"/>
      <c r="L309" s="359"/>
      <c r="M309" s="359"/>
      <c r="N309" s="359"/>
      <c r="O309" s="359"/>
      <c r="P309" s="359"/>
      <c r="Q309" s="359"/>
      <c r="R309" s="359"/>
      <c r="S309" s="359"/>
      <c r="T309" s="359"/>
      <c r="U309" s="359"/>
      <c r="V309" s="359"/>
      <c r="W309" s="359"/>
      <c r="X309" s="359"/>
      <c r="Y309" s="359"/>
      <c r="Z309" s="359"/>
    </row>
    <row r="310" spans="1:26" x14ac:dyDescent="0.2">
      <c r="A310" s="354"/>
      <c r="B310" s="359"/>
      <c r="C310" s="359"/>
      <c r="D310" s="359"/>
      <c r="E310" s="359"/>
      <c r="F310" s="359"/>
      <c r="G310" s="359"/>
      <c r="H310" s="359"/>
      <c r="I310" s="359"/>
      <c r="J310" s="359"/>
      <c r="K310" s="359"/>
      <c r="L310" s="359"/>
      <c r="M310" s="359"/>
      <c r="N310" s="359"/>
      <c r="O310" s="359"/>
      <c r="P310" s="359"/>
      <c r="Q310" s="359"/>
      <c r="R310" s="359"/>
      <c r="S310" s="359"/>
      <c r="T310" s="359"/>
      <c r="U310" s="359"/>
      <c r="V310" s="359"/>
      <c r="W310" s="359"/>
      <c r="X310" s="359"/>
      <c r="Y310" s="359"/>
      <c r="Z310" s="359"/>
    </row>
    <row r="311" spans="1:26" x14ac:dyDescent="0.2">
      <c r="A311" s="354"/>
      <c r="B311" s="359"/>
      <c r="C311" s="359"/>
      <c r="D311" s="359"/>
      <c r="E311" s="359"/>
      <c r="F311" s="359"/>
      <c r="G311" s="359"/>
      <c r="H311" s="359"/>
      <c r="I311" s="359"/>
      <c r="J311" s="359"/>
      <c r="K311" s="359"/>
      <c r="L311" s="359"/>
      <c r="M311" s="359"/>
      <c r="N311" s="359"/>
      <c r="O311" s="359"/>
      <c r="P311" s="359"/>
      <c r="Q311" s="359"/>
      <c r="R311" s="359"/>
      <c r="S311" s="359"/>
      <c r="T311" s="359"/>
      <c r="U311" s="359"/>
      <c r="V311" s="359"/>
      <c r="W311" s="359"/>
      <c r="X311" s="359"/>
      <c r="Y311" s="359"/>
      <c r="Z311" s="359"/>
    </row>
    <row r="312" spans="1:26" x14ac:dyDescent="0.2">
      <c r="A312" s="354"/>
      <c r="B312" s="359"/>
      <c r="C312" s="359"/>
      <c r="D312" s="359"/>
      <c r="E312" s="359"/>
      <c r="F312" s="359"/>
      <c r="G312" s="359"/>
      <c r="H312" s="359"/>
      <c r="I312" s="359"/>
      <c r="J312" s="359"/>
      <c r="K312" s="359"/>
      <c r="L312" s="359"/>
      <c r="M312" s="359"/>
      <c r="N312" s="359"/>
      <c r="O312" s="359"/>
      <c r="P312" s="359"/>
      <c r="Q312" s="359"/>
      <c r="R312" s="359"/>
      <c r="S312" s="359"/>
      <c r="T312" s="359"/>
      <c r="U312" s="359"/>
      <c r="V312" s="359"/>
      <c r="W312" s="359"/>
      <c r="X312" s="359"/>
      <c r="Y312" s="359"/>
      <c r="Z312" s="359"/>
    </row>
    <row r="313" spans="1:26" x14ac:dyDescent="0.2">
      <c r="A313" s="354"/>
      <c r="B313" s="359"/>
      <c r="C313" s="359"/>
      <c r="D313" s="359"/>
      <c r="E313" s="359"/>
      <c r="F313" s="359"/>
      <c r="G313" s="359"/>
      <c r="H313" s="359"/>
      <c r="I313" s="359"/>
      <c r="J313" s="359"/>
      <c r="K313" s="359"/>
      <c r="L313" s="359"/>
      <c r="M313" s="359"/>
      <c r="N313" s="359"/>
      <c r="O313" s="359"/>
      <c r="P313" s="359"/>
      <c r="Q313" s="359"/>
      <c r="R313" s="359"/>
      <c r="S313" s="359"/>
      <c r="T313" s="359"/>
      <c r="U313" s="359"/>
      <c r="V313" s="359"/>
      <c r="W313" s="359"/>
      <c r="X313" s="359"/>
      <c r="Y313" s="359"/>
      <c r="Z313" s="359"/>
    </row>
    <row r="314" spans="1:26" x14ac:dyDescent="0.2">
      <c r="A314" s="354"/>
      <c r="B314" s="359"/>
      <c r="C314" s="359"/>
      <c r="D314" s="359"/>
      <c r="E314" s="359"/>
      <c r="F314" s="359"/>
      <c r="G314" s="359"/>
      <c r="H314" s="359"/>
      <c r="I314" s="359"/>
      <c r="J314" s="359"/>
      <c r="K314" s="359"/>
      <c r="L314" s="359"/>
      <c r="M314" s="359"/>
      <c r="N314" s="359"/>
      <c r="O314" s="359"/>
      <c r="P314" s="359"/>
      <c r="Q314" s="359"/>
      <c r="R314" s="359"/>
      <c r="S314" s="359"/>
      <c r="T314" s="359"/>
      <c r="U314" s="359"/>
      <c r="V314" s="359"/>
      <c r="W314" s="359"/>
      <c r="X314" s="359"/>
      <c r="Y314" s="359"/>
      <c r="Z314" s="359"/>
    </row>
    <row r="315" spans="1:26" x14ac:dyDescent="0.2">
      <c r="A315" s="354"/>
      <c r="B315" s="359"/>
      <c r="C315" s="359"/>
      <c r="D315" s="359"/>
      <c r="E315" s="359"/>
      <c r="F315" s="359"/>
      <c r="G315" s="359"/>
      <c r="H315" s="359"/>
      <c r="I315" s="359"/>
      <c r="J315" s="359"/>
      <c r="K315" s="359"/>
      <c r="L315" s="359"/>
      <c r="M315" s="359"/>
      <c r="N315" s="359"/>
      <c r="O315" s="359"/>
      <c r="P315" s="359"/>
      <c r="Q315" s="359"/>
      <c r="R315" s="359"/>
      <c r="S315" s="359"/>
      <c r="T315" s="359"/>
      <c r="U315" s="359"/>
      <c r="V315" s="359"/>
      <c r="W315" s="359"/>
      <c r="X315" s="359"/>
      <c r="Y315" s="359"/>
      <c r="Z315" s="359"/>
    </row>
    <row r="316" spans="1:26" x14ac:dyDescent="0.2">
      <c r="A316" s="354"/>
      <c r="B316" s="359"/>
      <c r="C316" s="359"/>
      <c r="D316" s="359"/>
      <c r="E316" s="359"/>
      <c r="F316" s="359"/>
      <c r="G316" s="359"/>
      <c r="H316" s="359"/>
      <c r="I316" s="359"/>
      <c r="J316" s="359"/>
      <c r="K316" s="359"/>
      <c r="L316" s="359"/>
      <c r="M316" s="359"/>
      <c r="N316" s="359"/>
      <c r="O316" s="359"/>
      <c r="P316" s="359"/>
      <c r="Q316" s="359"/>
      <c r="R316" s="359"/>
      <c r="S316" s="359"/>
      <c r="T316" s="359"/>
      <c r="U316" s="359"/>
      <c r="V316" s="359"/>
      <c r="W316" s="359"/>
      <c r="X316" s="359"/>
      <c r="Y316" s="359"/>
      <c r="Z316" s="359"/>
    </row>
    <row r="317" spans="1:26" x14ac:dyDescent="0.2">
      <c r="A317" s="354"/>
      <c r="B317" s="359"/>
      <c r="C317" s="359"/>
      <c r="D317" s="359"/>
      <c r="E317" s="359"/>
      <c r="F317" s="359"/>
      <c r="G317" s="359"/>
      <c r="H317" s="359"/>
      <c r="I317" s="359"/>
      <c r="J317" s="359"/>
      <c r="K317" s="359"/>
      <c r="L317" s="359"/>
      <c r="M317" s="359"/>
      <c r="N317" s="359"/>
      <c r="O317" s="359"/>
      <c r="P317" s="359"/>
      <c r="Q317" s="359"/>
      <c r="R317" s="359"/>
      <c r="S317" s="359"/>
      <c r="T317" s="359"/>
      <c r="U317" s="359"/>
      <c r="V317" s="359"/>
      <c r="W317" s="359"/>
      <c r="X317" s="359"/>
      <c r="Y317" s="359"/>
      <c r="Z317" s="359"/>
    </row>
    <row r="318" spans="1:26" x14ac:dyDescent="0.2">
      <c r="A318" s="354"/>
      <c r="B318" s="359"/>
      <c r="C318" s="359"/>
      <c r="D318" s="359"/>
      <c r="E318" s="359"/>
      <c r="F318" s="359"/>
      <c r="G318" s="359"/>
      <c r="H318" s="359"/>
      <c r="I318" s="359"/>
      <c r="J318" s="359"/>
      <c r="K318" s="359"/>
      <c r="L318" s="359"/>
      <c r="M318" s="359"/>
      <c r="N318" s="359"/>
      <c r="O318" s="359"/>
      <c r="P318" s="359"/>
      <c r="Q318" s="359"/>
      <c r="R318" s="359"/>
      <c r="S318" s="359"/>
      <c r="T318" s="359"/>
      <c r="U318" s="359"/>
      <c r="V318" s="359"/>
      <c r="W318" s="359"/>
      <c r="X318" s="359"/>
      <c r="Y318" s="359"/>
      <c r="Z318" s="359"/>
    </row>
    <row r="319" spans="1:26" x14ac:dyDescent="0.2">
      <c r="A319" s="354"/>
      <c r="B319" s="359"/>
      <c r="C319" s="359"/>
      <c r="D319" s="359"/>
      <c r="E319" s="359"/>
      <c r="F319" s="359"/>
      <c r="G319" s="359"/>
      <c r="H319" s="359"/>
      <c r="I319" s="359"/>
      <c r="J319" s="359"/>
      <c r="K319" s="359"/>
      <c r="L319" s="359"/>
      <c r="M319" s="359"/>
      <c r="N319" s="359"/>
      <c r="O319" s="359"/>
      <c r="P319" s="359"/>
      <c r="Q319" s="359"/>
      <c r="R319" s="359"/>
      <c r="S319" s="359"/>
      <c r="T319" s="359"/>
      <c r="U319" s="359"/>
      <c r="V319" s="359"/>
      <c r="W319" s="359"/>
      <c r="X319" s="359"/>
      <c r="Y319" s="359"/>
      <c r="Z319" s="359"/>
    </row>
    <row r="320" spans="1:26" x14ac:dyDescent="0.2">
      <c r="A320" s="354"/>
      <c r="B320" s="359"/>
      <c r="C320" s="359"/>
      <c r="D320" s="359"/>
      <c r="E320" s="359"/>
      <c r="F320" s="359"/>
      <c r="G320" s="359"/>
      <c r="H320" s="359"/>
      <c r="I320" s="359"/>
      <c r="J320" s="359"/>
      <c r="K320" s="359"/>
      <c r="L320" s="359"/>
      <c r="M320" s="359"/>
      <c r="N320" s="359"/>
      <c r="O320" s="359"/>
      <c r="P320" s="359"/>
      <c r="Q320" s="359"/>
      <c r="R320" s="359"/>
      <c r="S320" s="359"/>
      <c r="T320" s="359"/>
      <c r="U320" s="359"/>
      <c r="V320" s="359"/>
      <c r="W320" s="359"/>
      <c r="X320" s="359"/>
      <c r="Y320" s="359"/>
      <c r="Z320" s="359"/>
    </row>
    <row r="321" spans="1:26" x14ac:dyDescent="0.2">
      <c r="A321" s="354"/>
      <c r="B321" s="359"/>
      <c r="C321" s="359"/>
      <c r="D321" s="359"/>
      <c r="E321" s="359"/>
      <c r="F321" s="359"/>
      <c r="G321" s="359"/>
      <c r="H321" s="359"/>
      <c r="I321" s="359"/>
      <c r="J321" s="359"/>
      <c r="K321" s="359"/>
      <c r="L321" s="359"/>
      <c r="M321" s="359"/>
      <c r="N321" s="359"/>
      <c r="O321" s="359"/>
      <c r="P321" s="359"/>
      <c r="Q321" s="359"/>
      <c r="R321" s="359"/>
      <c r="S321" s="359"/>
      <c r="T321" s="359"/>
      <c r="U321" s="359"/>
      <c r="V321" s="359"/>
      <c r="W321" s="359"/>
      <c r="X321" s="359"/>
      <c r="Y321" s="359"/>
      <c r="Z321" s="359"/>
    </row>
    <row r="322" spans="1:26" x14ac:dyDescent="0.2">
      <c r="A322" s="354"/>
      <c r="B322" s="359"/>
      <c r="C322" s="359"/>
      <c r="D322" s="359"/>
      <c r="E322" s="359"/>
      <c r="F322" s="359"/>
      <c r="G322" s="359"/>
      <c r="H322" s="359"/>
      <c r="I322" s="359"/>
      <c r="J322" s="359"/>
      <c r="K322" s="359"/>
      <c r="L322" s="359"/>
      <c r="M322" s="359"/>
      <c r="N322" s="359"/>
      <c r="O322" s="359"/>
      <c r="P322" s="359"/>
      <c r="Q322" s="359"/>
      <c r="R322" s="359"/>
      <c r="S322" s="359"/>
      <c r="T322" s="359"/>
      <c r="U322" s="359"/>
      <c r="V322" s="359"/>
      <c r="W322" s="359"/>
      <c r="X322" s="359"/>
      <c r="Y322" s="359"/>
      <c r="Z322" s="359"/>
    </row>
    <row r="323" spans="1:26" x14ac:dyDescent="0.2">
      <c r="A323" s="354"/>
      <c r="B323" s="359"/>
      <c r="C323" s="359"/>
      <c r="D323" s="359"/>
      <c r="E323" s="359"/>
      <c r="F323" s="359"/>
      <c r="G323" s="359"/>
      <c r="H323" s="359"/>
      <c r="I323" s="359"/>
      <c r="J323" s="359"/>
      <c r="K323" s="359"/>
      <c r="L323" s="359"/>
      <c r="M323" s="359"/>
      <c r="N323" s="359"/>
      <c r="O323" s="359"/>
      <c r="P323" s="359"/>
      <c r="Q323" s="359"/>
      <c r="R323" s="359"/>
      <c r="S323" s="359"/>
      <c r="T323" s="359"/>
      <c r="U323" s="359"/>
      <c r="V323" s="359"/>
      <c r="W323" s="359"/>
      <c r="X323" s="359"/>
      <c r="Y323" s="359"/>
      <c r="Z323" s="359"/>
    </row>
    <row r="324" spans="1:26" x14ac:dyDescent="0.2">
      <c r="A324" s="354"/>
      <c r="B324" s="359"/>
      <c r="C324" s="359"/>
      <c r="D324" s="359"/>
      <c r="E324" s="359"/>
      <c r="F324" s="359"/>
      <c r="G324" s="359"/>
      <c r="H324" s="359"/>
      <c r="I324" s="359"/>
      <c r="J324" s="359"/>
      <c r="K324" s="359"/>
      <c r="L324" s="359"/>
      <c r="M324" s="359"/>
      <c r="N324" s="359"/>
      <c r="O324" s="359"/>
      <c r="P324" s="359"/>
      <c r="Q324" s="359"/>
      <c r="R324" s="359"/>
      <c r="S324" s="359"/>
      <c r="T324" s="359"/>
      <c r="U324" s="359"/>
      <c r="V324" s="359"/>
      <c r="W324" s="359"/>
      <c r="X324" s="359"/>
      <c r="Y324" s="359"/>
      <c r="Z324" s="359"/>
    </row>
    <row r="325" spans="1:26" x14ac:dyDescent="0.2">
      <c r="A325" s="354"/>
      <c r="B325" s="359"/>
      <c r="C325" s="359"/>
      <c r="D325" s="359"/>
      <c r="E325" s="359"/>
      <c r="F325" s="359"/>
      <c r="G325" s="359"/>
      <c r="H325" s="359"/>
      <c r="I325" s="359"/>
      <c r="J325" s="359"/>
      <c r="K325" s="359"/>
      <c r="L325" s="359"/>
      <c r="M325" s="359"/>
      <c r="N325" s="359"/>
      <c r="O325" s="359"/>
      <c r="P325" s="359"/>
      <c r="Q325" s="359"/>
      <c r="R325" s="359"/>
      <c r="S325" s="359"/>
      <c r="T325" s="359"/>
      <c r="U325" s="359"/>
      <c r="V325" s="359"/>
      <c r="W325" s="359"/>
      <c r="X325" s="359"/>
      <c r="Y325" s="359"/>
      <c r="Z325" s="359"/>
    </row>
    <row r="326" spans="1:26" x14ac:dyDescent="0.2">
      <c r="A326" s="354"/>
      <c r="B326" s="359"/>
      <c r="C326" s="359"/>
      <c r="D326" s="359"/>
      <c r="E326" s="359"/>
      <c r="F326" s="359"/>
      <c r="G326" s="359"/>
      <c r="H326" s="359"/>
      <c r="I326" s="359"/>
      <c r="J326" s="359"/>
      <c r="K326" s="359"/>
      <c r="L326" s="359"/>
      <c r="M326" s="359"/>
      <c r="N326" s="359"/>
      <c r="O326" s="359"/>
      <c r="P326" s="359"/>
      <c r="Q326" s="359"/>
      <c r="R326" s="359"/>
      <c r="S326" s="359"/>
      <c r="T326" s="359"/>
      <c r="U326" s="359"/>
      <c r="V326" s="359"/>
      <c r="W326" s="359"/>
      <c r="X326" s="359"/>
      <c r="Y326" s="359"/>
      <c r="Z326" s="359"/>
    </row>
    <row r="327" spans="1:26" x14ac:dyDescent="0.2">
      <c r="A327" s="354"/>
      <c r="B327" s="359"/>
      <c r="C327" s="359"/>
      <c r="D327" s="359"/>
      <c r="E327" s="359"/>
      <c r="F327" s="359"/>
      <c r="G327" s="359"/>
      <c r="H327" s="359"/>
      <c r="I327" s="359"/>
      <c r="J327" s="359"/>
      <c r="K327" s="359"/>
      <c r="L327" s="359"/>
      <c r="M327" s="359"/>
      <c r="N327" s="359"/>
      <c r="O327" s="359"/>
      <c r="P327" s="359"/>
      <c r="Q327" s="359"/>
      <c r="R327" s="359"/>
      <c r="S327" s="359"/>
      <c r="T327" s="359"/>
      <c r="U327" s="359"/>
      <c r="V327" s="359"/>
      <c r="W327" s="359"/>
      <c r="X327" s="359"/>
      <c r="Y327" s="359"/>
      <c r="Z327" s="359"/>
    </row>
    <row r="328" spans="1:26" x14ac:dyDescent="0.2">
      <c r="A328" s="354"/>
      <c r="B328" s="359"/>
      <c r="C328" s="359"/>
      <c r="D328" s="359"/>
      <c r="E328" s="359"/>
      <c r="F328" s="359"/>
      <c r="G328" s="359"/>
      <c r="H328" s="359"/>
      <c r="I328" s="359"/>
      <c r="J328" s="359"/>
      <c r="K328" s="359"/>
      <c r="L328" s="359"/>
      <c r="M328" s="359"/>
      <c r="N328" s="359"/>
      <c r="O328" s="359"/>
      <c r="P328" s="359"/>
      <c r="Q328" s="359"/>
      <c r="R328" s="359"/>
      <c r="S328" s="359"/>
      <c r="T328" s="359"/>
      <c r="U328" s="359"/>
      <c r="V328" s="359"/>
      <c r="W328" s="359"/>
      <c r="X328" s="359"/>
      <c r="Y328" s="359"/>
      <c r="Z328" s="359"/>
    </row>
    <row r="329" spans="1:26" x14ac:dyDescent="0.2">
      <c r="A329" s="354"/>
      <c r="B329" s="359"/>
      <c r="C329" s="359"/>
      <c r="D329" s="359"/>
      <c r="E329" s="359"/>
      <c r="F329" s="359"/>
      <c r="G329" s="359"/>
      <c r="H329" s="359"/>
      <c r="I329" s="359"/>
      <c r="J329" s="359"/>
      <c r="K329" s="359"/>
      <c r="L329" s="359"/>
      <c r="M329" s="359"/>
      <c r="N329" s="359"/>
      <c r="O329" s="359"/>
      <c r="P329" s="359"/>
      <c r="Q329" s="359"/>
      <c r="R329" s="359"/>
      <c r="S329" s="359"/>
      <c r="T329" s="359"/>
      <c r="U329" s="359"/>
      <c r="V329" s="359"/>
      <c r="W329" s="359"/>
      <c r="X329" s="359"/>
      <c r="Y329" s="359"/>
      <c r="Z329" s="359"/>
    </row>
    <row r="330" spans="1:26" x14ac:dyDescent="0.2">
      <c r="A330" s="354"/>
      <c r="B330" s="359"/>
      <c r="C330" s="359"/>
      <c r="D330" s="359"/>
      <c r="E330" s="359"/>
      <c r="F330" s="359"/>
      <c r="G330" s="359"/>
      <c r="H330" s="359"/>
      <c r="I330" s="359"/>
      <c r="J330" s="359"/>
      <c r="K330" s="359"/>
      <c r="L330" s="359"/>
      <c r="M330" s="359"/>
      <c r="N330" s="359"/>
      <c r="O330" s="359"/>
      <c r="P330" s="359"/>
      <c r="Q330" s="359"/>
      <c r="R330" s="359"/>
      <c r="S330" s="359"/>
      <c r="T330" s="359"/>
      <c r="U330" s="359"/>
      <c r="V330" s="359"/>
      <c r="W330" s="359"/>
      <c r="X330" s="359"/>
      <c r="Y330" s="359"/>
      <c r="Z330" s="359"/>
    </row>
    <row r="331" spans="1:26" x14ac:dyDescent="0.2">
      <c r="A331" s="354"/>
      <c r="B331" s="359"/>
      <c r="C331" s="359"/>
      <c r="D331" s="359"/>
      <c r="E331" s="359"/>
      <c r="F331" s="359"/>
      <c r="G331" s="359"/>
      <c r="H331" s="359"/>
      <c r="I331" s="359"/>
      <c r="J331" s="359"/>
      <c r="K331" s="359"/>
      <c r="L331" s="359"/>
      <c r="M331" s="359"/>
      <c r="N331" s="359"/>
      <c r="O331" s="359"/>
      <c r="P331" s="359"/>
      <c r="Q331" s="359"/>
      <c r="R331" s="359"/>
      <c r="S331" s="359"/>
      <c r="T331" s="359"/>
      <c r="U331" s="359"/>
      <c r="V331" s="359"/>
      <c r="W331" s="359"/>
      <c r="X331" s="359"/>
      <c r="Y331" s="359"/>
      <c r="Z331" s="359"/>
    </row>
    <row r="332" spans="1:26" x14ac:dyDescent="0.2">
      <c r="A332" s="354"/>
      <c r="B332" s="359"/>
      <c r="C332" s="359"/>
      <c r="D332" s="359"/>
      <c r="E332" s="359"/>
      <c r="F332" s="359"/>
      <c r="G332" s="359"/>
      <c r="H332" s="359"/>
      <c r="I332" s="359"/>
      <c r="J332" s="359"/>
      <c r="K332" s="359"/>
      <c r="L332" s="359"/>
      <c r="M332" s="359"/>
      <c r="N332" s="359"/>
      <c r="O332" s="359"/>
      <c r="P332" s="359"/>
      <c r="Q332" s="359"/>
      <c r="R332" s="359"/>
      <c r="S332" s="359"/>
      <c r="T332" s="359"/>
      <c r="U332" s="359"/>
      <c r="V332" s="359"/>
      <c r="W332" s="359"/>
      <c r="X332" s="359"/>
      <c r="Y332" s="359"/>
      <c r="Z332" s="359"/>
    </row>
    <row r="333" spans="1:26" x14ac:dyDescent="0.2">
      <c r="A333" s="354"/>
      <c r="B333" s="359"/>
      <c r="C333" s="359"/>
      <c r="D333" s="359"/>
      <c r="E333" s="359"/>
      <c r="F333" s="359"/>
      <c r="G333" s="359"/>
      <c r="H333" s="359"/>
      <c r="I333" s="359"/>
      <c r="J333" s="359"/>
      <c r="K333" s="359"/>
      <c r="L333" s="359"/>
      <c r="M333" s="359"/>
      <c r="N333" s="359"/>
      <c r="O333" s="359"/>
      <c r="P333" s="359"/>
      <c r="Q333" s="359"/>
      <c r="R333" s="359"/>
      <c r="S333" s="359"/>
      <c r="T333" s="359"/>
      <c r="U333" s="359"/>
      <c r="V333" s="359"/>
      <c r="W333" s="359"/>
      <c r="X333" s="359"/>
      <c r="Y333" s="359"/>
      <c r="Z333" s="359"/>
    </row>
    <row r="334" spans="1:26" x14ac:dyDescent="0.2">
      <c r="A334" s="354"/>
      <c r="B334" s="359"/>
      <c r="C334" s="359"/>
      <c r="D334" s="359"/>
      <c r="E334" s="359"/>
      <c r="F334" s="359"/>
      <c r="G334" s="359"/>
      <c r="H334" s="359"/>
      <c r="I334" s="359"/>
      <c r="J334" s="359"/>
      <c r="K334" s="359"/>
      <c r="L334" s="359"/>
      <c r="M334" s="359"/>
      <c r="N334" s="359"/>
      <c r="O334" s="359"/>
      <c r="P334" s="359"/>
      <c r="Q334" s="359"/>
      <c r="R334" s="359"/>
      <c r="S334" s="359"/>
      <c r="T334" s="359"/>
      <c r="U334" s="359"/>
      <c r="V334" s="359"/>
      <c r="W334" s="359"/>
      <c r="X334" s="359"/>
      <c r="Y334" s="359"/>
      <c r="Z334" s="359"/>
    </row>
    <row r="335" spans="1:26" x14ac:dyDescent="0.2">
      <c r="A335" s="354"/>
      <c r="B335" s="359"/>
      <c r="C335" s="359"/>
      <c r="D335" s="359"/>
      <c r="E335" s="359"/>
      <c r="F335" s="359"/>
      <c r="G335" s="359"/>
      <c r="H335" s="359"/>
      <c r="I335" s="359"/>
      <c r="J335" s="359"/>
      <c r="K335" s="359"/>
      <c r="L335" s="359"/>
      <c r="M335" s="359"/>
      <c r="N335" s="359"/>
      <c r="O335" s="359"/>
      <c r="P335" s="359"/>
      <c r="Q335" s="359"/>
      <c r="R335" s="359"/>
      <c r="S335" s="359"/>
      <c r="T335" s="359"/>
      <c r="U335" s="359"/>
      <c r="V335" s="359"/>
      <c r="W335" s="359"/>
      <c r="X335" s="359"/>
      <c r="Y335" s="359"/>
      <c r="Z335" s="359"/>
    </row>
    <row r="336" spans="1:26" x14ac:dyDescent="0.2">
      <c r="A336" s="354"/>
      <c r="B336" s="359"/>
      <c r="C336" s="359"/>
      <c r="D336" s="359"/>
      <c r="E336" s="359"/>
      <c r="F336" s="359"/>
      <c r="G336" s="359"/>
      <c r="H336" s="359"/>
      <c r="I336" s="359"/>
      <c r="J336" s="359"/>
      <c r="K336" s="359"/>
      <c r="L336" s="359"/>
      <c r="M336" s="359"/>
      <c r="N336" s="359"/>
      <c r="O336" s="359"/>
      <c r="P336" s="359"/>
      <c r="Q336" s="359"/>
      <c r="R336" s="359"/>
      <c r="S336" s="359"/>
      <c r="T336" s="359"/>
      <c r="U336" s="359"/>
      <c r="V336" s="359"/>
      <c r="W336" s="359"/>
      <c r="X336" s="359"/>
      <c r="Y336" s="359"/>
      <c r="Z336" s="359"/>
    </row>
    <row r="337" spans="1:26" x14ac:dyDescent="0.2">
      <c r="A337" s="354"/>
      <c r="B337" s="359"/>
      <c r="C337" s="359"/>
      <c r="D337" s="359"/>
      <c r="E337" s="359"/>
      <c r="F337" s="359"/>
      <c r="G337" s="359"/>
      <c r="H337" s="359"/>
      <c r="I337" s="359"/>
      <c r="J337" s="359"/>
      <c r="K337" s="359"/>
      <c r="L337" s="359"/>
      <c r="M337" s="359"/>
      <c r="N337" s="359"/>
      <c r="O337" s="359"/>
      <c r="P337" s="359"/>
      <c r="Q337" s="359"/>
      <c r="R337" s="359"/>
      <c r="S337" s="359"/>
      <c r="T337" s="359"/>
      <c r="U337" s="359"/>
      <c r="V337" s="359"/>
      <c r="W337" s="359"/>
      <c r="X337" s="359"/>
      <c r="Y337" s="359"/>
      <c r="Z337" s="359"/>
    </row>
    <row r="338" spans="1:26" x14ac:dyDescent="0.2">
      <c r="A338" s="354"/>
      <c r="B338" s="359"/>
      <c r="C338" s="359"/>
      <c r="D338" s="359"/>
      <c r="E338" s="359"/>
      <c r="F338" s="359"/>
      <c r="G338" s="359"/>
      <c r="H338" s="359"/>
      <c r="I338" s="359"/>
      <c r="J338" s="359"/>
      <c r="K338" s="359"/>
      <c r="L338" s="359"/>
      <c r="M338" s="359"/>
      <c r="N338" s="359"/>
      <c r="O338" s="359"/>
      <c r="P338" s="359"/>
      <c r="Q338" s="359"/>
      <c r="R338" s="359"/>
      <c r="S338" s="359"/>
      <c r="T338" s="359"/>
      <c r="U338" s="359"/>
      <c r="V338" s="359"/>
      <c r="W338" s="359"/>
      <c r="X338" s="359"/>
      <c r="Y338" s="359"/>
      <c r="Z338" s="359"/>
    </row>
    <row r="339" spans="1:26" x14ac:dyDescent="0.2">
      <c r="A339" s="354"/>
      <c r="B339" s="359"/>
      <c r="C339" s="359"/>
      <c r="D339" s="359"/>
      <c r="E339" s="359"/>
      <c r="F339" s="359"/>
      <c r="G339" s="359"/>
      <c r="H339" s="359"/>
      <c r="I339" s="359"/>
      <c r="J339" s="359"/>
      <c r="K339" s="359"/>
      <c r="L339" s="359"/>
      <c r="M339" s="359"/>
      <c r="N339" s="359"/>
      <c r="O339" s="359"/>
      <c r="P339" s="359"/>
      <c r="Q339" s="359"/>
      <c r="R339" s="359"/>
      <c r="S339" s="359"/>
      <c r="T339" s="359"/>
      <c r="U339" s="359"/>
      <c r="V339" s="359"/>
      <c r="W339" s="359"/>
      <c r="X339" s="359"/>
      <c r="Y339" s="359"/>
      <c r="Z339" s="359"/>
    </row>
    <row r="340" spans="1:26" x14ac:dyDescent="0.2">
      <c r="A340" s="354"/>
      <c r="B340" s="359"/>
      <c r="C340" s="359"/>
      <c r="D340" s="359"/>
      <c r="E340" s="359"/>
      <c r="F340" s="359"/>
      <c r="G340" s="359"/>
      <c r="H340" s="359"/>
      <c r="I340" s="359"/>
      <c r="J340" s="359"/>
      <c r="K340" s="359"/>
      <c r="L340" s="359"/>
      <c r="M340" s="359"/>
      <c r="N340" s="359"/>
      <c r="O340" s="359"/>
      <c r="P340" s="359"/>
      <c r="Q340" s="359"/>
      <c r="R340" s="359"/>
      <c r="S340" s="359"/>
      <c r="T340" s="359"/>
      <c r="U340" s="359"/>
      <c r="V340" s="359"/>
      <c r="W340" s="359"/>
      <c r="X340" s="359"/>
      <c r="Y340" s="359"/>
      <c r="Z340" s="359"/>
    </row>
    <row r="341" spans="1:26" x14ac:dyDescent="0.2">
      <c r="A341" s="354"/>
      <c r="B341" s="359"/>
      <c r="C341" s="359"/>
      <c r="D341" s="359"/>
      <c r="E341" s="359"/>
      <c r="F341" s="359"/>
      <c r="G341" s="359"/>
      <c r="H341" s="359"/>
      <c r="I341" s="359"/>
      <c r="J341" s="359"/>
      <c r="K341" s="359"/>
      <c r="L341" s="359"/>
      <c r="M341" s="359"/>
      <c r="N341" s="359"/>
      <c r="O341" s="359"/>
      <c r="P341" s="359"/>
      <c r="Q341" s="359"/>
      <c r="R341" s="359"/>
      <c r="S341" s="359"/>
      <c r="T341" s="359"/>
      <c r="U341" s="359"/>
      <c r="V341" s="359"/>
      <c r="W341" s="359"/>
      <c r="X341" s="359"/>
      <c r="Y341" s="359"/>
      <c r="Z341" s="359"/>
    </row>
    <row r="342" spans="1:26" x14ac:dyDescent="0.2">
      <c r="A342" s="354"/>
      <c r="B342" s="359"/>
      <c r="C342" s="359"/>
      <c r="D342" s="359"/>
      <c r="E342" s="359"/>
      <c r="F342" s="359"/>
      <c r="G342" s="359"/>
      <c r="H342" s="359"/>
      <c r="I342" s="359"/>
      <c r="J342" s="359"/>
      <c r="K342" s="359"/>
      <c r="L342" s="359"/>
      <c r="M342" s="359"/>
      <c r="N342" s="359"/>
      <c r="O342" s="359"/>
      <c r="P342" s="359"/>
      <c r="Q342" s="359"/>
      <c r="R342" s="359"/>
      <c r="S342" s="359"/>
      <c r="T342" s="359"/>
      <c r="U342" s="359"/>
      <c r="V342" s="359"/>
      <c r="W342" s="359"/>
      <c r="X342" s="359"/>
      <c r="Y342" s="359"/>
      <c r="Z342" s="359"/>
    </row>
    <row r="343" spans="1:26" x14ac:dyDescent="0.2">
      <c r="A343" s="354"/>
      <c r="B343" s="359"/>
      <c r="C343" s="359"/>
      <c r="D343" s="359"/>
      <c r="E343" s="359"/>
      <c r="F343" s="359"/>
      <c r="G343" s="359"/>
      <c r="H343" s="359"/>
      <c r="I343" s="359"/>
      <c r="J343" s="359"/>
      <c r="K343" s="359"/>
      <c r="L343" s="359"/>
      <c r="M343" s="359"/>
      <c r="N343" s="359"/>
      <c r="O343" s="359"/>
      <c r="P343" s="359"/>
      <c r="Q343" s="359"/>
      <c r="R343" s="359"/>
      <c r="S343" s="359"/>
      <c r="T343" s="359"/>
      <c r="U343" s="359"/>
      <c r="V343" s="359"/>
      <c r="W343" s="359"/>
      <c r="X343" s="359"/>
      <c r="Y343" s="359"/>
      <c r="Z343" s="359"/>
    </row>
    <row r="344" spans="1:26" x14ac:dyDescent="0.2">
      <c r="A344" s="354"/>
      <c r="B344" s="359"/>
      <c r="C344" s="359"/>
      <c r="D344" s="359"/>
      <c r="E344" s="359"/>
      <c r="F344" s="359"/>
      <c r="G344" s="359"/>
      <c r="H344" s="359"/>
      <c r="I344" s="359"/>
      <c r="J344" s="359"/>
      <c r="K344" s="359"/>
      <c r="L344" s="359"/>
      <c r="M344" s="359"/>
      <c r="N344" s="359"/>
      <c r="O344" s="359"/>
      <c r="P344" s="359"/>
      <c r="Q344" s="359"/>
      <c r="R344" s="359"/>
      <c r="S344" s="359"/>
      <c r="T344" s="359"/>
      <c r="U344" s="359"/>
      <c r="V344" s="359"/>
      <c r="W344" s="359"/>
      <c r="X344" s="359"/>
      <c r="Y344" s="359"/>
      <c r="Z344" s="359"/>
    </row>
    <row r="345" spans="1:26" x14ac:dyDescent="0.2">
      <c r="A345" s="354"/>
      <c r="B345" s="359"/>
      <c r="C345" s="359"/>
      <c r="D345" s="359"/>
      <c r="E345" s="359"/>
      <c r="F345" s="359"/>
      <c r="G345" s="359"/>
      <c r="H345" s="359"/>
      <c r="I345" s="359"/>
      <c r="J345" s="359"/>
      <c r="K345" s="359"/>
      <c r="L345" s="359"/>
      <c r="M345" s="359"/>
      <c r="N345" s="359"/>
      <c r="O345" s="359"/>
      <c r="P345" s="359"/>
      <c r="Q345" s="359"/>
      <c r="R345" s="359"/>
      <c r="S345" s="359"/>
      <c r="T345" s="359"/>
      <c r="U345" s="359"/>
      <c r="V345" s="359"/>
      <c r="W345" s="359"/>
      <c r="X345" s="359"/>
      <c r="Y345" s="359"/>
      <c r="Z345" s="359"/>
    </row>
    <row r="346" spans="1:26" x14ac:dyDescent="0.2">
      <c r="A346" s="354"/>
      <c r="B346" s="359"/>
      <c r="C346" s="359"/>
      <c r="D346" s="359"/>
      <c r="E346" s="359"/>
      <c r="F346" s="359"/>
      <c r="G346" s="359"/>
      <c r="H346" s="359"/>
      <c r="I346" s="359"/>
      <c r="J346" s="359"/>
      <c r="K346" s="359"/>
      <c r="L346" s="359"/>
      <c r="M346" s="359"/>
      <c r="N346" s="359"/>
      <c r="O346" s="359"/>
      <c r="P346" s="359"/>
      <c r="Q346" s="359"/>
      <c r="R346" s="359"/>
      <c r="S346" s="359"/>
      <c r="T346" s="359"/>
      <c r="U346" s="359"/>
      <c r="V346" s="359"/>
      <c r="W346" s="359"/>
      <c r="X346" s="359"/>
      <c r="Y346" s="359"/>
      <c r="Z346" s="359"/>
    </row>
    <row r="347" spans="1:26" x14ac:dyDescent="0.2">
      <c r="A347" s="354"/>
      <c r="B347" s="359"/>
      <c r="C347" s="359"/>
      <c r="D347" s="359"/>
      <c r="E347" s="359"/>
      <c r="F347" s="359"/>
      <c r="G347" s="359"/>
      <c r="H347" s="359"/>
      <c r="I347" s="359"/>
      <c r="J347" s="359"/>
      <c r="K347" s="359"/>
      <c r="L347" s="359"/>
      <c r="M347" s="359"/>
      <c r="N347" s="359"/>
      <c r="O347" s="359"/>
      <c r="P347" s="359"/>
      <c r="Q347" s="359"/>
      <c r="R347" s="359"/>
      <c r="S347" s="359"/>
      <c r="T347" s="359"/>
      <c r="U347" s="359"/>
      <c r="V347" s="359"/>
      <c r="W347" s="359"/>
      <c r="X347" s="359"/>
      <c r="Y347" s="359"/>
      <c r="Z347" s="359"/>
    </row>
    <row r="348" spans="1:26" x14ac:dyDescent="0.2">
      <c r="A348" s="354"/>
      <c r="B348" s="359"/>
      <c r="C348" s="359"/>
      <c r="D348" s="359"/>
      <c r="E348" s="359"/>
      <c r="F348" s="359"/>
      <c r="G348" s="359"/>
      <c r="H348" s="359"/>
      <c r="I348" s="359"/>
      <c r="J348" s="359"/>
      <c r="K348" s="359"/>
      <c r="L348" s="359"/>
      <c r="M348" s="359"/>
      <c r="N348" s="359"/>
      <c r="O348" s="359"/>
      <c r="P348" s="359"/>
      <c r="Q348" s="359"/>
      <c r="R348" s="359"/>
      <c r="S348" s="359"/>
      <c r="T348" s="359"/>
      <c r="U348" s="359"/>
      <c r="V348" s="359"/>
      <c r="W348" s="359"/>
      <c r="X348" s="359"/>
      <c r="Y348" s="359"/>
      <c r="Z348" s="359"/>
    </row>
    <row r="349" spans="1:26" x14ac:dyDescent="0.2">
      <c r="A349" s="354"/>
      <c r="B349" s="359"/>
      <c r="C349" s="359"/>
      <c r="D349" s="359"/>
      <c r="E349" s="359"/>
      <c r="F349" s="359"/>
      <c r="G349" s="359"/>
      <c r="H349" s="359"/>
      <c r="I349" s="359"/>
      <c r="J349" s="359"/>
      <c r="K349" s="359"/>
      <c r="L349" s="359"/>
      <c r="M349" s="359"/>
      <c r="N349" s="359"/>
      <c r="O349" s="359"/>
      <c r="P349" s="359"/>
      <c r="Q349" s="359"/>
      <c r="R349" s="359"/>
      <c r="S349" s="359"/>
      <c r="T349" s="359"/>
      <c r="U349" s="359"/>
      <c r="V349" s="359"/>
      <c r="W349" s="359"/>
      <c r="X349" s="359"/>
      <c r="Y349" s="359"/>
      <c r="Z349" s="359"/>
    </row>
    <row r="350" spans="1:26" x14ac:dyDescent="0.2">
      <c r="A350" s="354"/>
      <c r="B350" s="359"/>
      <c r="C350" s="359"/>
      <c r="D350" s="359"/>
      <c r="E350" s="359"/>
      <c r="F350" s="359"/>
      <c r="G350" s="359"/>
      <c r="H350" s="359"/>
      <c r="I350" s="359"/>
      <c r="J350" s="359"/>
      <c r="K350" s="359"/>
      <c r="L350" s="359"/>
      <c r="M350" s="359"/>
      <c r="N350" s="359"/>
      <c r="O350" s="359"/>
      <c r="P350" s="359"/>
      <c r="Q350" s="359"/>
      <c r="R350" s="359"/>
      <c r="S350" s="359"/>
      <c r="T350" s="359"/>
      <c r="U350" s="359"/>
      <c r="V350" s="359"/>
      <c r="W350" s="359"/>
      <c r="X350" s="359"/>
      <c r="Y350" s="359"/>
      <c r="Z350" s="359"/>
    </row>
    <row r="351" spans="1:26" x14ac:dyDescent="0.2">
      <c r="A351" s="354"/>
      <c r="B351" s="359"/>
      <c r="C351" s="359"/>
      <c r="D351" s="359"/>
      <c r="E351" s="359"/>
      <c r="F351" s="359"/>
      <c r="G351" s="359"/>
      <c r="H351" s="359"/>
      <c r="I351" s="359"/>
      <c r="J351" s="359"/>
      <c r="K351" s="359"/>
      <c r="L351" s="359"/>
      <c r="M351" s="359"/>
      <c r="N351" s="359"/>
      <c r="O351" s="359"/>
      <c r="P351" s="359"/>
      <c r="Q351" s="359"/>
      <c r="R351" s="359"/>
      <c r="S351" s="359"/>
      <c r="T351" s="359"/>
      <c r="U351" s="359"/>
      <c r="V351" s="359"/>
      <c r="W351" s="359"/>
      <c r="X351" s="359"/>
      <c r="Y351" s="359"/>
      <c r="Z351" s="359"/>
    </row>
    <row r="352" spans="1:26" x14ac:dyDescent="0.2">
      <c r="A352" s="354"/>
      <c r="B352" s="359"/>
      <c r="C352" s="359"/>
      <c r="D352" s="359"/>
      <c r="E352" s="359"/>
      <c r="F352" s="359"/>
      <c r="G352" s="359"/>
      <c r="H352" s="359"/>
      <c r="I352" s="359"/>
      <c r="J352" s="359"/>
      <c r="K352" s="359"/>
      <c r="L352" s="359"/>
      <c r="M352" s="359"/>
      <c r="N352" s="359"/>
      <c r="O352" s="359"/>
      <c r="P352" s="359"/>
      <c r="Q352" s="359"/>
      <c r="R352" s="359"/>
      <c r="S352" s="359"/>
      <c r="T352" s="359"/>
      <c r="U352" s="359"/>
      <c r="V352" s="359"/>
      <c r="W352" s="359"/>
      <c r="X352" s="359"/>
      <c r="Y352" s="359"/>
      <c r="Z352" s="359"/>
    </row>
    <row r="353" spans="1:26" x14ac:dyDescent="0.2">
      <c r="A353" s="354"/>
      <c r="B353" s="359"/>
      <c r="C353" s="359"/>
      <c r="D353" s="359"/>
      <c r="E353" s="359"/>
      <c r="F353" s="359"/>
      <c r="G353" s="359"/>
      <c r="H353" s="359"/>
      <c r="I353" s="359"/>
      <c r="J353" s="359"/>
      <c r="K353" s="359"/>
      <c r="L353" s="359"/>
      <c r="M353" s="359"/>
      <c r="N353" s="359"/>
      <c r="O353" s="359"/>
      <c r="P353" s="359"/>
      <c r="Q353" s="359"/>
      <c r="R353" s="359"/>
      <c r="S353" s="359"/>
      <c r="T353" s="359"/>
      <c r="U353" s="359"/>
      <c r="V353" s="359"/>
      <c r="W353" s="359"/>
      <c r="X353" s="359"/>
      <c r="Y353" s="359"/>
      <c r="Z353" s="359"/>
    </row>
    <row r="354" spans="1:26" x14ac:dyDescent="0.2">
      <c r="A354" s="354"/>
      <c r="B354" s="359"/>
      <c r="C354" s="359"/>
      <c r="D354" s="359"/>
      <c r="E354" s="359"/>
      <c r="F354" s="359"/>
      <c r="G354" s="359"/>
      <c r="H354" s="359"/>
      <c r="I354" s="359"/>
      <c r="J354" s="359"/>
      <c r="K354" s="359"/>
      <c r="L354" s="359"/>
      <c r="M354" s="359"/>
      <c r="N354" s="359"/>
      <c r="O354" s="359"/>
      <c r="P354" s="359"/>
      <c r="Q354" s="359"/>
      <c r="R354" s="359"/>
      <c r="S354" s="359"/>
      <c r="T354" s="359"/>
      <c r="U354" s="359"/>
      <c r="V354" s="359"/>
      <c r="W354" s="359"/>
      <c r="X354" s="359"/>
      <c r="Y354" s="359"/>
      <c r="Z354" s="359"/>
    </row>
    <row r="355" spans="1:26" x14ac:dyDescent="0.2">
      <c r="A355" s="354"/>
      <c r="B355" s="359"/>
      <c r="C355" s="359"/>
      <c r="D355" s="359"/>
      <c r="E355" s="359"/>
      <c r="F355" s="359"/>
      <c r="G355" s="359"/>
      <c r="H355" s="359"/>
      <c r="I355" s="359"/>
      <c r="J355" s="359"/>
      <c r="K355" s="359"/>
      <c r="L355" s="359"/>
      <c r="M355" s="359"/>
      <c r="N355" s="359"/>
      <c r="O355" s="359"/>
      <c r="P355" s="359"/>
      <c r="Q355" s="359"/>
      <c r="R355" s="359"/>
      <c r="S355" s="359"/>
      <c r="T355" s="359"/>
      <c r="U355" s="359"/>
      <c r="V355" s="359"/>
      <c r="W355" s="359"/>
      <c r="X355" s="359"/>
      <c r="Y355" s="359"/>
      <c r="Z355" s="359"/>
    </row>
    <row r="356" spans="1:26" x14ac:dyDescent="0.2">
      <c r="A356" s="354"/>
      <c r="B356" s="359"/>
      <c r="C356" s="359"/>
      <c r="D356" s="359"/>
      <c r="E356" s="359"/>
      <c r="F356" s="359"/>
      <c r="G356" s="359"/>
      <c r="H356" s="359"/>
      <c r="I356" s="359"/>
      <c r="J356" s="359"/>
      <c r="K356" s="359"/>
      <c r="L356" s="359"/>
      <c r="M356" s="359"/>
      <c r="N356" s="359"/>
      <c r="O356" s="359"/>
      <c r="P356" s="359"/>
      <c r="Q356" s="359"/>
      <c r="R356" s="359"/>
      <c r="S356" s="359"/>
      <c r="T356" s="359"/>
      <c r="U356" s="359"/>
      <c r="V356" s="359"/>
      <c r="W356" s="359"/>
      <c r="X356" s="359"/>
      <c r="Y356" s="359"/>
      <c r="Z356" s="359"/>
    </row>
    <row r="357" spans="1:26" x14ac:dyDescent="0.2">
      <c r="A357" s="354"/>
      <c r="B357" s="359"/>
      <c r="C357" s="359"/>
      <c r="D357" s="359"/>
      <c r="E357" s="359"/>
      <c r="F357" s="359"/>
      <c r="G357" s="359"/>
      <c r="H357" s="359"/>
      <c r="I357" s="359"/>
      <c r="J357" s="359"/>
      <c r="K357" s="359"/>
      <c r="L357" s="359"/>
      <c r="M357" s="359"/>
      <c r="N357" s="359"/>
      <c r="O357" s="359"/>
      <c r="P357" s="359"/>
      <c r="Q357" s="359"/>
      <c r="R357" s="359"/>
      <c r="S357" s="359"/>
      <c r="T357" s="359"/>
      <c r="U357" s="359"/>
      <c r="V357" s="359"/>
      <c r="W357" s="359"/>
      <c r="X357" s="359"/>
      <c r="Y357" s="359"/>
      <c r="Z357" s="359"/>
    </row>
    <row r="358" spans="1:26" x14ac:dyDescent="0.2">
      <c r="A358" s="354"/>
      <c r="B358" s="359"/>
      <c r="C358" s="359"/>
      <c r="D358" s="359"/>
      <c r="E358" s="359"/>
      <c r="F358" s="359"/>
      <c r="G358" s="359"/>
      <c r="H358" s="359"/>
      <c r="I358" s="359"/>
      <c r="J358" s="359"/>
      <c r="K358" s="359"/>
      <c r="L358" s="359"/>
      <c r="M358" s="359"/>
      <c r="N358" s="359"/>
      <c r="O358" s="359"/>
      <c r="P358" s="359"/>
      <c r="Q358" s="359"/>
      <c r="R358" s="359"/>
      <c r="S358" s="359"/>
      <c r="T358" s="359"/>
      <c r="U358" s="359"/>
      <c r="V358" s="359"/>
      <c r="W358" s="359"/>
      <c r="X358" s="359"/>
      <c r="Y358" s="359"/>
      <c r="Z358" s="359"/>
    </row>
    <row r="359" spans="1:26" x14ac:dyDescent="0.2">
      <c r="A359" s="354"/>
      <c r="B359" s="359"/>
      <c r="C359" s="359"/>
      <c r="D359" s="359"/>
      <c r="E359" s="359"/>
      <c r="F359" s="359"/>
      <c r="G359" s="359"/>
      <c r="H359" s="359"/>
      <c r="I359" s="359"/>
      <c r="J359" s="359"/>
      <c r="K359" s="359"/>
      <c r="L359" s="359"/>
      <c r="M359" s="359"/>
      <c r="N359" s="359"/>
      <c r="O359" s="359"/>
      <c r="P359" s="359"/>
      <c r="Q359" s="359"/>
      <c r="R359" s="359"/>
      <c r="S359" s="359"/>
      <c r="T359" s="359"/>
      <c r="U359" s="359"/>
      <c r="V359" s="359"/>
      <c r="W359" s="359"/>
      <c r="X359" s="359"/>
      <c r="Y359" s="359"/>
      <c r="Z359" s="359"/>
    </row>
    <row r="360" spans="1:26" x14ac:dyDescent="0.2">
      <c r="A360" s="354"/>
      <c r="B360" s="359"/>
      <c r="C360" s="359"/>
      <c r="D360" s="359"/>
      <c r="E360" s="359"/>
      <c r="F360" s="359"/>
      <c r="G360" s="359"/>
      <c r="H360" s="359"/>
      <c r="I360" s="359"/>
      <c r="J360" s="359"/>
      <c r="K360" s="359"/>
      <c r="L360" s="359"/>
      <c r="M360" s="359"/>
      <c r="N360" s="359"/>
      <c r="O360" s="359"/>
      <c r="P360" s="359"/>
      <c r="Q360" s="359"/>
      <c r="R360" s="359"/>
      <c r="S360" s="359"/>
      <c r="T360" s="359"/>
      <c r="U360" s="359"/>
      <c r="V360" s="359"/>
      <c r="W360" s="359"/>
      <c r="X360" s="359"/>
      <c r="Y360" s="359"/>
      <c r="Z360" s="359"/>
    </row>
    <row r="361" spans="1:26" x14ac:dyDescent="0.2">
      <c r="A361" s="354"/>
      <c r="B361" s="359"/>
      <c r="C361" s="359"/>
      <c r="D361" s="359"/>
      <c r="E361" s="359"/>
      <c r="F361" s="359"/>
      <c r="G361" s="359"/>
      <c r="H361" s="359"/>
      <c r="I361" s="359"/>
      <c r="J361" s="359"/>
      <c r="K361" s="359"/>
      <c r="L361" s="359"/>
      <c r="M361" s="359"/>
      <c r="N361" s="359"/>
      <c r="O361" s="359"/>
      <c r="P361" s="359"/>
      <c r="Q361" s="359"/>
      <c r="R361" s="359"/>
      <c r="S361" s="359"/>
      <c r="T361" s="359"/>
      <c r="U361" s="359"/>
      <c r="V361" s="359"/>
      <c r="W361" s="359"/>
      <c r="X361" s="359"/>
      <c r="Y361" s="359"/>
      <c r="Z361" s="359"/>
    </row>
    <row r="362" spans="1:26" x14ac:dyDescent="0.2">
      <c r="A362" s="354"/>
      <c r="B362" s="359"/>
      <c r="C362" s="359"/>
      <c r="D362" s="359"/>
      <c r="E362" s="359"/>
      <c r="F362" s="359"/>
      <c r="G362" s="359"/>
      <c r="H362" s="359"/>
      <c r="I362" s="359"/>
      <c r="J362" s="359"/>
      <c r="K362" s="359"/>
      <c r="L362" s="359"/>
      <c r="M362" s="359"/>
      <c r="N362" s="359"/>
      <c r="O362" s="359"/>
      <c r="P362" s="359"/>
      <c r="Q362" s="359"/>
      <c r="R362" s="359"/>
      <c r="S362" s="359"/>
      <c r="T362" s="359"/>
      <c r="U362" s="359"/>
      <c r="V362" s="359"/>
      <c r="W362" s="359"/>
      <c r="X362" s="359"/>
      <c r="Y362" s="359"/>
      <c r="Z362" s="359"/>
    </row>
    <row r="363" spans="1:26" x14ac:dyDescent="0.2">
      <c r="A363" s="354"/>
      <c r="B363" s="359"/>
      <c r="C363" s="359"/>
      <c r="D363" s="359"/>
      <c r="E363" s="359"/>
      <c r="F363" s="359"/>
      <c r="G363" s="359"/>
      <c r="H363" s="359"/>
      <c r="I363" s="359"/>
      <c r="J363" s="359"/>
      <c r="K363" s="359"/>
      <c r="L363" s="359"/>
      <c r="M363" s="359"/>
      <c r="N363" s="359"/>
      <c r="O363" s="359"/>
      <c r="P363" s="359"/>
      <c r="Q363" s="359"/>
      <c r="R363" s="359"/>
      <c r="S363" s="359"/>
      <c r="T363" s="359"/>
      <c r="U363" s="359"/>
      <c r="V363" s="359"/>
      <c r="W363" s="359"/>
      <c r="X363" s="359"/>
      <c r="Y363" s="359"/>
      <c r="Z363" s="359"/>
    </row>
    <row r="364" spans="1:26" x14ac:dyDescent="0.2">
      <c r="A364" s="354"/>
      <c r="B364" s="359"/>
      <c r="C364" s="359"/>
      <c r="D364" s="359"/>
      <c r="E364" s="359"/>
      <c r="F364" s="359"/>
      <c r="G364" s="359"/>
      <c r="H364" s="359"/>
      <c r="I364" s="359"/>
      <c r="J364" s="359"/>
      <c r="K364" s="359"/>
      <c r="L364" s="359"/>
      <c r="M364" s="359"/>
      <c r="N364" s="359"/>
      <c r="O364" s="359"/>
      <c r="P364" s="359"/>
      <c r="Q364" s="359"/>
      <c r="R364" s="359"/>
      <c r="S364" s="359"/>
      <c r="T364" s="359"/>
      <c r="U364" s="359"/>
      <c r="V364" s="359"/>
      <c r="W364" s="359"/>
      <c r="X364" s="359"/>
      <c r="Y364" s="359"/>
      <c r="Z364" s="359"/>
    </row>
    <row r="365" spans="1:26" x14ac:dyDescent="0.2">
      <c r="A365" s="354"/>
      <c r="B365" s="359"/>
      <c r="C365" s="359"/>
      <c r="D365" s="359"/>
      <c r="E365" s="359"/>
      <c r="F365" s="359"/>
      <c r="G365" s="359"/>
      <c r="H365" s="359"/>
      <c r="I365" s="359"/>
      <c r="J365" s="359"/>
      <c r="K365" s="359"/>
      <c r="L365" s="359"/>
      <c r="M365" s="359"/>
      <c r="N365" s="359"/>
      <c r="O365" s="359"/>
      <c r="P365" s="359"/>
      <c r="Q365" s="359"/>
      <c r="R365" s="359"/>
      <c r="S365" s="359"/>
      <c r="T365" s="359"/>
      <c r="U365" s="359"/>
      <c r="V365" s="359"/>
      <c r="W365" s="359"/>
      <c r="X365" s="359"/>
      <c r="Y365" s="359"/>
      <c r="Z365" s="359"/>
    </row>
    <row r="366" spans="1:26" x14ac:dyDescent="0.2">
      <c r="A366" s="354"/>
      <c r="B366" s="359"/>
      <c r="C366" s="359"/>
      <c r="D366" s="359"/>
      <c r="E366" s="359"/>
      <c r="F366" s="359"/>
      <c r="G366" s="359"/>
      <c r="H366" s="359"/>
      <c r="I366" s="359"/>
      <c r="J366" s="359"/>
      <c r="K366" s="359"/>
      <c r="L366" s="359"/>
      <c r="M366" s="359"/>
      <c r="N366" s="359"/>
      <c r="O366" s="359"/>
      <c r="P366" s="359"/>
      <c r="Q366" s="359"/>
      <c r="R366" s="359"/>
      <c r="S366" s="359"/>
      <c r="T366" s="359"/>
      <c r="U366" s="359"/>
      <c r="V366" s="359"/>
      <c r="W366" s="359"/>
      <c r="X366" s="359"/>
      <c r="Y366" s="359"/>
      <c r="Z366" s="359"/>
    </row>
    <row r="367" spans="1:26" x14ac:dyDescent="0.2">
      <c r="A367" s="354"/>
      <c r="B367" s="359"/>
      <c r="C367" s="359"/>
      <c r="D367" s="359"/>
      <c r="E367" s="359"/>
      <c r="F367" s="359"/>
      <c r="G367" s="359"/>
      <c r="H367" s="359"/>
      <c r="I367" s="359"/>
      <c r="J367" s="359"/>
      <c r="K367" s="359"/>
      <c r="L367" s="359"/>
      <c r="M367" s="359"/>
      <c r="N367" s="359"/>
      <c r="O367" s="359"/>
      <c r="P367" s="359"/>
      <c r="Q367" s="359"/>
      <c r="R367" s="359"/>
      <c r="S367" s="359"/>
      <c r="T367" s="359"/>
      <c r="U367" s="359"/>
      <c r="V367" s="359"/>
      <c r="W367" s="359"/>
      <c r="X367" s="359"/>
      <c r="Y367" s="359"/>
      <c r="Z367" s="359"/>
    </row>
    <row r="368" spans="1:26" x14ac:dyDescent="0.2">
      <c r="A368" s="354"/>
      <c r="B368" s="359"/>
      <c r="C368" s="359"/>
      <c r="D368" s="359"/>
      <c r="E368" s="359"/>
      <c r="F368" s="359"/>
      <c r="G368" s="359"/>
      <c r="H368" s="359"/>
      <c r="I368" s="359"/>
      <c r="J368" s="359"/>
      <c r="K368" s="359"/>
      <c r="L368" s="359"/>
      <c r="M368" s="359"/>
      <c r="N368" s="359"/>
      <c r="O368" s="359"/>
      <c r="P368" s="359"/>
      <c r="Q368" s="359"/>
      <c r="R368" s="359"/>
      <c r="S368" s="359"/>
      <c r="T368" s="359"/>
      <c r="U368" s="359"/>
      <c r="V368" s="359"/>
      <c r="W368" s="359"/>
      <c r="X368" s="359"/>
      <c r="Y368" s="359"/>
      <c r="Z368" s="359"/>
    </row>
    <row r="369" spans="1:26" x14ac:dyDescent="0.2">
      <c r="A369" s="354"/>
      <c r="B369" s="359"/>
      <c r="C369" s="359"/>
      <c r="D369" s="359"/>
      <c r="E369" s="359"/>
      <c r="F369" s="359"/>
      <c r="G369" s="359"/>
      <c r="H369" s="359"/>
      <c r="I369" s="359"/>
      <c r="J369" s="359"/>
      <c r="K369" s="359"/>
      <c r="L369" s="359"/>
      <c r="M369" s="359"/>
      <c r="N369" s="359"/>
      <c r="O369" s="359"/>
      <c r="P369" s="359"/>
      <c r="Q369" s="359"/>
      <c r="R369" s="359"/>
      <c r="S369" s="359"/>
      <c r="T369" s="359"/>
      <c r="U369" s="359"/>
      <c r="V369" s="359"/>
      <c r="W369" s="359"/>
      <c r="X369" s="359"/>
      <c r="Y369" s="359"/>
      <c r="Z369" s="359"/>
    </row>
    <row r="370" spans="1:26" x14ac:dyDescent="0.2">
      <c r="A370" s="354"/>
      <c r="B370" s="359"/>
      <c r="C370" s="359"/>
      <c r="D370" s="359"/>
      <c r="E370" s="359"/>
      <c r="F370" s="359"/>
      <c r="G370" s="359"/>
      <c r="H370" s="359"/>
      <c r="I370" s="359"/>
      <c r="J370" s="359"/>
      <c r="K370" s="359"/>
      <c r="L370" s="359"/>
      <c r="M370" s="359"/>
      <c r="N370" s="359"/>
      <c r="O370" s="359"/>
      <c r="P370" s="359"/>
      <c r="Q370" s="359"/>
      <c r="R370" s="359"/>
      <c r="S370" s="359"/>
      <c r="T370" s="359"/>
      <c r="U370" s="359"/>
      <c r="V370" s="359"/>
      <c r="W370" s="359"/>
      <c r="X370" s="359"/>
      <c r="Y370" s="359"/>
      <c r="Z370" s="359"/>
    </row>
    <row r="371" spans="1:26" x14ac:dyDescent="0.2">
      <c r="A371" s="354"/>
      <c r="B371" s="359"/>
      <c r="C371" s="359"/>
      <c r="D371" s="359"/>
      <c r="E371" s="359"/>
      <c r="F371" s="359"/>
      <c r="G371" s="359"/>
      <c r="H371" s="359"/>
      <c r="I371" s="359"/>
      <c r="J371" s="359"/>
      <c r="K371" s="359"/>
      <c r="L371" s="359"/>
      <c r="M371" s="359"/>
      <c r="N371" s="359"/>
      <c r="O371" s="359"/>
      <c r="P371" s="359"/>
      <c r="Q371" s="359"/>
      <c r="R371" s="359"/>
      <c r="S371" s="359"/>
      <c r="T371" s="359"/>
      <c r="U371" s="359"/>
      <c r="V371" s="359"/>
      <c r="W371" s="359"/>
      <c r="X371" s="359"/>
      <c r="Y371" s="359"/>
      <c r="Z371" s="359"/>
    </row>
    <row r="372" spans="1:26" x14ac:dyDescent="0.2">
      <c r="A372" s="354"/>
      <c r="B372" s="359"/>
      <c r="C372" s="359"/>
      <c r="D372" s="359"/>
      <c r="E372" s="359"/>
      <c r="F372" s="359"/>
      <c r="G372" s="359"/>
      <c r="H372" s="359"/>
      <c r="I372" s="359"/>
      <c r="J372" s="359"/>
      <c r="K372" s="359"/>
      <c r="L372" s="359"/>
      <c r="M372" s="359"/>
      <c r="N372" s="359"/>
      <c r="O372" s="359"/>
      <c r="P372" s="359"/>
      <c r="Q372" s="359"/>
      <c r="R372" s="359"/>
      <c r="S372" s="359"/>
      <c r="T372" s="359"/>
      <c r="U372" s="359"/>
      <c r="V372" s="359"/>
      <c r="W372" s="359"/>
      <c r="X372" s="359"/>
      <c r="Y372" s="359"/>
      <c r="Z372" s="359"/>
    </row>
    <row r="373" spans="1:26" x14ac:dyDescent="0.2">
      <c r="A373" s="354"/>
      <c r="B373" s="359"/>
      <c r="C373" s="359"/>
      <c r="D373" s="359"/>
      <c r="E373" s="359"/>
      <c r="F373" s="359"/>
      <c r="G373" s="359"/>
      <c r="H373" s="359"/>
      <c r="I373" s="359"/>
      <c r="J373" s="359"/>
      <c r="K373" s="359"/>
      <c r="L373" s="359"/>
      <c r="M373" s="359"/>
      <c r="N373" s="359"/>
      <c r="O373" s="359"/>
      <c r="P373" s="359"/>
      <c r="Q373" s="359"/>
      <c r="R373" s="359"/>
      <c r="S373" s="359"/>
      <c r="T373" s="359"/>
      <c r="U373" s="359"/>
      <c r="V373" s="359"/>
      <c r="W373" s="359"/>
      <c r="X373" s="359"/>
      <c r="Y373" s="359"/>
      <c r="Z373" s="359"/>
    </row>
    <row r="374" spans="1:26" x14ac:dyDescent="0.2">
      <c r="A374" s="354"/>
      <c r="B374" s="359"/>
      <c r="C374" s="359"/>
      <c r="D374" s="359"/>
      <c r="E374" s="359"/>
      <c r="F374" s="359"/>
      <c r="G374" s="359"/>
      <c r="H374" s="359"/>
      <c r="I374" s="359"/>
      <c r="J374" s="359"/>
      <c r="K374" s="359"/>
      <c r="L374" s="359"/>
      <c r="M374" s="359"/>
      <c r="N374" s="359"/>
      <c r="O374" s="359"/>
      <c r="P374" s="359"/>
      <c r="Q374" s="359"/>
      <c r="R374" s="359"/>
      <c r="S374" s="359"/>
      <c r="T374" s="359"/>
      <c r="U374" s="359"/>
      <c r="V374" s="359"/>
      <c r="W374" s="359"/>
      <c r="X374" s="359"/>
      <c r="Y374" s="359"/>
      <c r="Z374" s="359"/>
    </row>
    <row r="375" spans="1:26" x14ac:dyDescent="0.2">
      <c r="A375" s="354"/>
      <c r="B375" s="359"/>
      <c r="C375" s="359"/>
      <c r="D375" s="359"/>
      <c r="E375" s="359"/>
      <c r="F375" s="359"/>
      <c r="G375" s="359"/>
      <c r="H375" s="359"/>
      <c r="I375" s="359"/>
      <c r="J375" s="359"/>
      <c r="K375" s="359"/>
      <c r="L375" s="359"/>
      <c r="M375" s="359"/>
      <c r="N375" s="359"/>
      <c r="O375" s="359"/>
      <c r="P375" s="359"/>
      <c r="Q375" s="359"/>
      <c r="R375" s="359"/>
      <c r="S375" s="359"/>
      <c r="T375" s="359"/>
      <c r="U375" s="359"/>
      <c r="V375" s="359"/>
      <c r="W375" s="359"/>
      <c r="X375" s="359"/>
      <c r="Y375" s="359"/>
      <c r="Z375" s="359"/>
    </row>
    <row r="376" spans="1:26" x14ac:dyDescent="0.2">
      <c r="A376" s="354"/>
      <c r="B376" s="359"/>
      <c r="C376" s="359"/>
      <c r="D376" s="359"/>
      <c r="E376" s="359"/>
      <c r="F376" s="359"/>
      <c r="G376" s="359"/>
      <c r="H376" s="359"/>
      <c r="I376" s="359"/>
      <c r="J376" s="359"/>
      <c r="K376" s="359"/>
      <c r="L376" s="359"/>
      <c r="M376" s="359"/>
      <c r="N376" s="359"/>
      <c r="O376" s="359"/>
      <c r="P376" s="359"/>
      <c r="Q376" s="359"/>
      <c r="R376" s="359"/>
      <c r="S376" s="359"/>
      <c r="T376" s="359"/>
      <c r="U376" s="359"/>
      <c r="V376" s="359"/>
      <c r="W376" s="359"/>
      <c r="X376" s="359"/>
      <c r="Y376" s="359"/>
      <c r="Z376" s="359"/>
    </row>
    <row r="377" spans="1:26" x14ac:dyDescent="0.2">
      <c r="A377" s="354"/>
      <c r="B377" s="359"/>
      <c r="C377" s="359"/>
      <c r="D377" s="359"/>
      <c r="E377" s="359"/>
      <c r="F377" s="359"/>
      <c r="G377" s="359"/>
      <c r="H377" s="359"/>
      <c r="I377" s="359"/>
      <c r="J377" s="359"/>
      <c r="K377" s="359"/>
      <c r="L377" s="359"/>
      <c r="M377" s="359"/>
      <c r="N377" s="359"/>
      <c r="O377" s="359"/>
      <c r="P377" s="359"/>
      <c r="Q377" s="359"/>
      <c r="R377" s="359"/>
      <c r="S377" s="359"/>
      <c r="T377" s="359"/>
      <c r="U377" s="359"/>
      <c r="V377" s="359"/>
      <c r="W377" s="359"/>
      <c r="X377" s="359"/>
      <c r="Y377" s="359"/>
      <c r="Z377" s="359"/>
    </row>
    <row r="378" spans="1:26" x14ac:dyDescent="0.2">
      <c r="A378" s="354"/>
      <c r="B378" s="359"/>
      <c r="C378" s="359"/>
      <c r="D378" s="359"/>
      <c r="E378" s="359"/>
      <c r="F378" s="359"/>
      <c r="G378" s="359"/>
      <c r="H378" s="359"/>
      <c r="I378" s="359"/>
      <c r="J378" s="359"/>
      <c r="K378" s="359"/>
      <c r="L378" s="359"/>
      <c r="M378" s="359"/>
      <c r="N378" s="359"/>
      <c r="O378" s="359"/>
      <c r="P378" s="359"/>
      <c r="Q378" s="359"/>
      <c r="R378" s="359"/>
      <c r="S378" s="359"/>
      <c r="T378" s="359"/>
      <c r="U378" s="359"/>
      <c r="V378" s="359"/>
      <c r="W378" s="359"/>
      <c r="X378" s="359"/>
      <c r="Y378" s="359"/>
      <c r="Z378" s="359"/>
    </row>
    <row r="379" spans="1:26" x14ac:dyDescent="0.2">
      <c r="A379" s="354"/>
      <c r="B379" s="359"/>
      <c r="C379" s="359"/>
      <c r="D379" s="359"/>
      <c r="E379" s="359"/>
      <c r="F379" s="359"/>
      <c r="G379" s="359"/>
      <c r="H379" s="359"/>
      <c r="I379" s="359"/>
      <c r="J379" s="359"/>
      <c r="K379" s="359"/>
      <c r="L379" s="359"/>
      <c r="M379" s="359"/>
      <c r="N379" s="359"/>
      <c r="O379" s="359"/>
      <c r="P379" s="359"/>
      <c r="Q379" s="359"/>
      <c r="R379" s="359"/>
      <c r="S379" s="359"/>
      <c r="T379" s="359"/>
      <c r="U379" s="359"/>
      <c r="V379" s="359"/>
      <c r="W379" s="359"/>
      <c r="X379" s="359"/>
      <c r="Y379" s="359"/>
      <c r="Z379" s="359"/>
    </row>
    <row r="380" spans="1:26" x14ac:dyDescent="0.2">
      <c r="A380" s="354"/>
      <c r="B380" s="359"/>
      <c r="C380" s="359"/>
      <c r="D380" s="359"/>
      <c r="E380" s="359"/>
      <c r="F380" s="359"/>
      <c r="G380" s="359"/>
      <c r="H380" s="359"/>
      <c r="I380" s="359"/>
      <c r="J380" s="359"/>
      <c r="K380" s="359"/>
      <c r="L380" s="359"/>
      <c r="M380" s="359"/>
      <c r="N380" s="359"/>
      <c r="O380" s="359"/>
      <c r="P380" s="359"/>
      <c r="Q380" s="359"/>
      <c r="R380" s="359"/>
      <c r="S380" s="359"/>
      <c r="T380" s="359"/>
      <c r="U380" s="359"/>
      <c r="V380" s="359"/>
      <c r="W380" s="359"/>
      <c r="X380" s="359"/>
      <c r="Y380" s="359"/>
      <c r="Z380" s="359"/>
    </row>
    <row r="381" spans="1:26" x14ac:dyDescent="0.2">
      <c r="A381" s="354"/>
      <c r="B381" s="359"/>
      <c r="C381" s="359"/>
      <c r="D381" s="359"/>
      <c r="E381" s="359"/>
      <c r="F381" s="359"/>
      <c r="G381" s="359"/>
      <c r="H381" s="359"/>
      <c r="I381" s="359"/>
      <c r="J381" s="359"/>
      <c r="K381" s="359"/>
      <c r="L381" s="359"/>
      <c r="M381" s="359"/>
      <c r="N381" s="359"/>
      <c r="O381" s="359"/>
      <c r="P381" s="359"/>
      <c r="Q381" s="359"/>
      <c r="R381" s="359"/>
      <c r="S381" s="359"/>
      <c r="T381" s="359"/>
      <c r="U381" s="359"/>
      <c r="V381" s="359"/>
      <c r="W381" s="359"/>
      <c r="X381" s="359"/>
      <c r="Y381" s="359"/>
      <c r="Z381" s="359"/>
    </row>
    <row r="382" spans="1:26" x14ac:dyDescent="0.2">
      <c r="A382" s="354"/>
      <c r="B382" s="359"/>
      <c r="C382" s="359"/>
      <c r="D382" s="359"/>
      <c r="E382" s="359"/>
      <c r="F382" s="359"/>
      <c r="G382" s="359"/>
      <c r="H382" s="359"/>
      <c r="I382" s="359"/>
      <c r="J382" s="359"/>
      <c r="K382" s="359"/>
      <c r="L382" s="359"/>
      <c r="M382" s="359"/>
      <c r="N382" s="359"/>
      <c r="O382" s="359"/>
      <c r="P382" s="359"/>
      <c r="Q382" s="359"/>
      <c r="R382" s="359"/>
      <c r="S382" s="359"/>
      <c r="T382" s="359"/>
      <c r="U382" s="359"/>
      <c r="V382" s="359"/>
      <c r="W382" s="359"/>
      <c r="X382" s="359"/>
      <c r="Y382" s="359"/>
      <c r="Z382" s="359"/>
    </row>
    <row r="383" spans="1:26" x14ac:dyDescent="0.2">
      <c r="A383" s="354"/>
      <c r="B383" s="359"/>
      <c r="C383" s="359"/>
      <c r="D383" s="359"/>
      <c r="E383" s="359"/>
      <c r="F383" s="359"/>
      <c r="G383" s="359"/>
      <c r="H383" s="359"/>
      <c r="I383" s="359"/>
      <c r="J383" s="359"/>
      <c r="K383" s="359"/>
      <c r="L383" s="359"/>
      <c r="M383" s="359"/>
      <c r="N383" s="359"/>
      <c r="O383" s="359"/>
      <c r="P383" s="359"/>
      <c r="Q383" s="359"/>
      <c r="R383" s="359"/>
      <c r="S383" s="359"/>
      <c r="T383" s="359"/>
      <c r="U383" s="359"/>
      <c r="V383" s="359"/>
      <c r="W383" s="359"/>
      <c r="X383" s="359"/>
      <c r="Y383" s="359"/>
      <c r="Z383" s="359"/>
    </row>
    <row r="384" spans="1:26" x14ac:dyDescent="0.2">
      <c r="A384" s="354"/>
      <c r="B384" s="359"/>
      <c r="C384" s="359"/>
      <c r="D384" s="359"/>
      <c r="E384" s="359"/>
      <c r="F384" s="359"/>
      <c r="G384" s="359"/>
      <c r="H384" s="359"/>
      <c r="I384" s="359"/>
      <c r="J384" s="359"/>
      <c r="K384" s="359"/>
      <c r="L384" s="359"/>
      <c r="M384" s="359"/>
      <c r="N384" s="359"/>
      <c r="O384" s="359"/>
      <c r="P384" s="359"/>
      <c r="Q384" s="359"/>
      <c r="R384" s="359"/>
      <c r="S384" s="359"/>
      <c r="T384" s="359"/>
      <c r="U384" s="359"/>
      <c r="V384" s="359"/>
      <c r="W384" s="359"/>
      <c r="X384" s="359"/>
      <c r="Y384" s="359"/>
      <c r="Z384" s="359"/>
    </row>
    <row r="385" spans="1:26" x14ac:dyDescent="0.2">
      <c r="A385" s="354"/>
      <c r="B385" s="359"/>
      <c r="C385" s="359"/>
      <c r="D385" s="359"/>
      <c r="E385" s="359"/>
      <c r="F385" s="359"/>
      <c r="G385" s="359"/>
      <c r="H385" s="359"/>
      <c r="I385" s="359"/>
      <c r="J385" s="359"/>
      <c r="K385" s="359"/>
      <c r="L385" s="359"/>
      <c r="M385" s="359"/>
      <c r="N385" s="359"/>
      <c r="O385" s="359"/>
      <c r="P385" s="359"/>
      <c r="Q385" s="359"/>
      <c r="R385" s="359"/>
      <c r="S385" s="359"/>
      <c r="T385" s="359"/>
      <c r="U385" s="359"/>
      <c r="V385" s="359"/>
      <c r="W385" s="359"/>
      <c r="X385" s="359"/>
      <c r="Y385" s="359"/>
      <c r="Z385" s="359"/>
    </row>
    <row r="386" spans="1:26" x14ac:dyDescent="0.2">
      <c r="A386" s="354"/>
      <c r="B386" s="359"/>
      <c r="C386" s="359"/>
      <c r="D386" s="359"/>
      <c r="E386" s="359"/>
      <c r="F386" s="359"/>
      <c r="G386" s="359"/>
      <c r="H386" s="359"/>
      <c r="I386" s="359"/>
      <c r="J386" s="359"/>
      <c r="K386" s="359"/>
      <c r="L386" s="359"/>
      <c r="M386" s="359"/>
      <c r="N386" s="359"/>
      <c r="O386" s="359"/>
      <c r="P386" s="359"/>
      <c r="Q386" s="359"/>
      <c r="R386" s="359"/>
      <c r="S386" s="359"/>
      <c r="T386" s="359"/>
      <c r="U386" s="359"/>
      <c r="V386" s="359"/>
      <c r="W386" s="359"/>
      <c r="X386" s="359"/>
      <c r="Y386" s="359"/>
      <c r="Z386" s="359"/>
    </row>
    <row r="387" spans="1:26" x14ac:dyDescent="0.2">
      <c r="A387" s="354"/>
      <c r="B387" s="359"/>
      <c r="C387" s="359"/>
      <c r="D387" s="359"/>
      <c r="E387" s="359"/>
      <c r="F387" s="359"/>
      <c r="G387" s="359"/>
      <c r="H387" s="359"/>
      <c r="I387" s="359"/>
      <c r="J387" s="359"/>
      <c r="K387" s="359"/>
      <c r="L387" s="359"/>
      <c r="M387" s="359"/>
      <c r="N387" s="359"/>
      <c r="O387" s="359"/>
      <c r="P387" s="359"/>
      <c r="Q387" s="359"/>
      <c r="R387" s="359"/>
      <c r="S387" s="359"/>
      <c r="T387" s="359"/>
      <c r="U387" s="359"/>
      <c r="V387" s="359"/>
      <c r="W387" s="359"/>
      <c r="X387" s="359"/>
      <c r="Y387" s="359"/>
      <c r="Z387" s="359"/>
    </row>
    <row r="388" spans="1:26" x14ac:dyDescent="0.2">
      <c r="A388" s="354"/>
      <c r="B388" s="359"/>
      <c r="C388" s="359"/>
      <c r="D388" s="359"/>
      <c r="E388" s="359"/>
      <c r="F388" s="359"/>
      <c r="G388" s="359"/>
      <c r="H388" s="359"/>
      <c r="I388" s="359"/>
      <c r="J388" s="359"/>
      <c r="K388" s="359"/>
      <c r="L388" s="359"/>
      <c r="M388" s="359"/>
      <c r="N388" s="359"/>
      <c r="O388" s="359"/>
      <c r="P388" s="359"/>
      <c r="Q388" s="359"/>
      <c r="R388" s="359"/>
      <c r="S388" s="359"/>
      <c r="T388" s="359"/>
      <c r="U388" s="359"/>
      <c r="V388" s="359"/>
      <c r="W388" s="359"/>
      <c r="X388" s="359"/>
      <c r="Y388" s="359"/>
      <c r="Z388" s="359"/>
    </row>
    <row r="389" spans="1:26" x14ac:dyDescent="0.2">
      <c r="A389" s="354"/>
      <c r="B389" s="359"/>
      <c r="C389" s="359"/>
      <c r="D389" s="359"/>
      <c r="E389" s="359"/>
      <c r="F389" s="359"/>
      <c r="G389" s="359"/>
      <c r="H389" s="359"/>
      <c r="I389" s="359"/>
      <c r="J389" s="359"/>
      <c r="K389" s="359"/>
      <c r="L389" s="359"/>
      <c r="M389" s="359"/>
      <c r="N389" s="359"/>
      <c r="O389" s="359"/>
      <c r="P389" s="359"/>
      <c r="Q389" s="359"/>
      <c r="R389" s="359"/>
      <c r="S389" s="359"/>
      <c r="T389" s="359"/>
      <c r="U389" s="359"/>
      <c r="V389" s="359"/>
      <c r="W389" s="359"/>
      <c r="X389" s="359"/>
      <c r="Y389" s="359"/>
      <c r="Z389" s="359"/>
    </row>
    <row r="390" spans="1:26" x14ac:dyDescent="0.2">
      <c r="A390" s="354"/>
      <c r="B390" s="359"/>
      <c r="C390" s="359"/>
      <c r="D390" s="359"/>
      <c r="E390" s="359"/>
      <c r="F390" s="359"/>
      <c r="G390" s="359"/>
      <c r="H390" s="359"/>
      <c r="I390" s="359"/>
      <c r="J390" s="359"/>
      <c r="K390" s="359"/>
      <c r="L390" s="359"/>
      <c r="M390" s="359"/>
      <c r="N390" s="359"/>
      <c r="O390" s="359"/>
      <c r="P390" s="359"/>
      <c r="Q390" s="359"/>
      <c r="R390" s="359"/>
      <c r="S390" s="359"/>
      <c r="T390" s="359"/>
      <c r="U390" s="359"/>
      <c r="V390" s="359"/>
      <c r="W390" s="359"/>
      <c r="X390" s="359"/>
      <c r="Y390" s="359"/>
      <c r="Z390" s="359"/>
    </row>
    <row r="391" spans="1:26" x14ac:dyDescent="0.2">
      <c r="A391" s="354"/>
      <c r="B391" s="359"/>
      <c r="C391" s="359"/>
      <c r="D391" s="359"/>
      <c r="E391" s="359"/>
      <c r="F391" s="359"/>
      <c r="G391" s="359"/>
      <c r="H391" s="359"/>
      <c r="I391" s="359"/>
      <c r="J391" s="359"/>
      <c r="K391" s="359"/>
      <c r="L391" s="359"/>
      <c r="M391" s="359"/>
      <c r="N391" s="359"/>
      <c r="O391" s="359"/>
      <c r="P391" s="359"/>
      <c r="Q391" s="359"/>
      <c r="R391" s="359"/>
      <c r="S391" s="359"/>
      <c r="T391" s="359"/>
      <c r="U391" s="359"/>
      <c r="V391" s="359"/>
      <c r="W391" s="359"/>
      <c r="X391" s="359"/>
      <c r="Y391" s="359"/>
      <c r="Z391" s="359"/>
    </row>
    <row r="392" spans="1:26" x14ac:dyDescent="0.2">
      <c r="A392" s="354"/>
      <c r="B392" s="359"/>
      <c r="C392" s="359"/>
      <c r="D392" s="359"/>
      <c r="E392" s="359"/>
      <c r="F392" s="359"/>
      <c r="G392" s="359"/>
      <c r="H392" s="359"/>
      <c r="I392" s="359"/>
      <c r="J392" s="359"/>
      <c r="K392" s="359"/>
      <c r="L392" s="359"/>
      <c r="M392" s="359"/>
      <c r="N392" s="359"/>
      <c r="O392" s="359"/>
      <c r="P392" s="359"/>
      <c r="Q392" s="359"/>
      <c r="R392" s="359"/>
      <c r="S392" s="359"/>
      <c r="T392" s="359"/>
      <c r="U392" s="359"/>
      <c r="V392" s="359"/>
      <c r="W392" s="359"/>
      <c r="X392" s="359"/>
      <c r="Y392" s="359"/>
      <c r="Z392" s="359"/>
    </row>
    <row r="393" spans="1:26" x14ac:dyDescent="0.2">
      <c r="A393" s="354"/>
      <c r="B393" s="359"/>
      <c r="C393" s="359"/>
      <c r="D393" s="359"/>
      <c r="E393" s="359"/>
      <c r="F393" s="359"/>
      <c r="G393" s="359"/>
      <c r="H393" s="359"/>
      <c r="I393" s="359"/>
      <c r="J393" s="359"/>
      <c r="K393" s="359"/>
      <c r="L393" s="359"/>
      <c r="M393" s="359"/>
      <c r="N393" s="359"/>
      <c r="O393" s="359"/>
      <c r="P393" s="359"/>
      <c r="Q393" s="359"/>
      <c r="R393" s="359"/>
      <c r="S393" s="359"/>
      <c r="T393" s="359"/>
      <c r="U393" s="359"/>
      <c r="V393" s="359"/>
      <c r="W393" s="359"/>
      <c r="X393" s="359"/>
      <c r="Y393" s="359"/>
      <c r="Z393" s="359"/>
    </row>
    <row r="394" spans="1:26" x14ac:dyDescent="0.2">
      <c r="A394" s="354"/>
      <c r="B394" s="359"/>
      <c r="C394" s="359"/>
      <c r="D394" s="359"/>
      <c r="E394" s="359"/>
      <c r="F394" s="359"/>
      <c r="G394" s="359"/>
      <c r="H394" s="359"/>
      <c r="I394" s="359"/>
      <c r="J394" s="359"/>
      <c r="K394" s="359"/>
      <c r="L394" s="359"/>
      <c r="M394" s="359"/>
      <c r="N394" s="359"/>
      <c r="O394" s="359"/>
      <c r="P394" s="359"/>
      <c r="Q394" s="359"/>
      <c r="R394" s="359"/>
      <c r="S394" s="359"/>
      <c r="T394" s="359"/>
      <c r="U394" s="359"/>
      <c r="V394" s="359"/>
      <c r="W394" s="359"/>
      <c r="X394" s="359"/>
      <c r="Y394" s="359"/>
      <c r="Z394" s="359"/>
    </row>
    <row r="395" spans="1:26" x14ac:dyDescent="0.2">
      <c r="A395" s="354"/>
      <c r="B395" s="359"/>
      <c r="C395" s="359"/>
      <c r="D395" s="359"/>
      <c r="E395" s="359"/>
      <c r="F395" s="359"/>
      <c r="G395" s="359"/>
      <c r="H395" s="359"/>
      <c r="I395" s="359"/>
      <c r="J395" s="359"/>
      <c r="K395" s="359"/>
      <c r="L395" s="359"/>
      <c r="M395" s="359"/>
      <c r="N395" s="359"/>
      <c r="O395" s="359"/>
      <c r="P395" s="359"/>
      <c r="Q395" s="359"/>
      <c r="R395" s="359"/>
      <c r="S395" s="359"/>
      <c r="T395" s="359"/>
      <c r="U395" s="359"/>
      <c r="V395" s="359"/>
      <c r="W395" s="359"/>
      <c r="X395" s="359"/>
      <c r="Y395" s="359"/>
      <c r="Z395" s="359"/>
    </row>
    <row r="396" spans="1:26" x14ac:dyDescent="0.2">
      <c r="A396" s="354"/>
      <c r="B396" s="359"/>
      <c r="C396" s="359"/>
      <c r="D396" s="359"/>
      <c r="E396" s="359"/>
      <c r="F396" s="359"/>
      <c r="G396" s="359"/>
      <c r="H396" s="359"/>
      <c r="I396" s="359"/>
      <c r="J396" s="359"/>
      <c r="K396" s="359"/>
      <c r="L396" s="359"/>
      <c r="M396" s="359"/>
      <c r="N396" s="359"/>
      <c r="O396" s="359"/>
      <c r="P396" s="359"/>
      <c r="Q396" s="359"/>
      <c r="R396" s="359"/>
      <c r="S396" s="359"/>
      <c r="T396" s="359"/>
      <c r="U396" s="359"/>
      <c r="V396" s="359"/>
      <c r="W396" s="359"/>
      <c r="X396" s="359"/>
      <c r="Y396" s="359"/>
      <c r="Z396" s="359"/>
    </row>
    <row r="397" spans="1:26" x14ac:dyDescent="0.2">
      <c r="A397" s="354"/>
      <c r="B397" s="359"/>
      <c r="C397" s="359"/>
      <c r="D397" s="359"/>
      <c r="E397" s="359"/>
      <c r="F397" s="359"/>
      <c r="G397" s="359"/>
      <c r="H397" s="359"/>
      <c r="I397" s="359"/>
      <c r="J397" s="359"/>
      <c r="K397" s="359"/>
      <c r="L397" s="359"/>
      <c r="M397" s="359"/>
      <c r="N397" s="359"/>
      <c r="O397" s="359"/>
      <c r="P397" s="359"/>
      <c r="Q397" s="359"/>
      <c r="R397" s="359"/>
      <c r="S397" s="359"/>
      <c r="T397" s="359"/>
      <c r="U397" s="359"/>
      <c r="V397" s="359"/>
      <c r="W397" s="359"/>
      <c r="X397" s="359"/>
      <c r="Y397" s="359"/>
      <c r="Z397" s="359"/>
    </row>
    <row r="398" spans="1:26" x14ac:dyDescent="0.2">
      <c r="A398" s="354"/>
      <c r="B398" s="359"/>
      <c r="C398" s="359"/>
      <c r="D398" s="359"/>
      <c r="E398" s="359"/>
      <c r="F398" s="359"/>
      <c r="G398" s="359"/>
      <c r="H398" s="359"/>
      <c r="I398" s="359"/>
      <c r="J398" s="359"/>
      <c r="K398" s="359"/>
      <c r="L398" s="359"/>
      <c r="M398" s="359"/>
      <c r="N398" s="359"/>
      <c r="O398" s="359"/>
      <c r="P398" s="359"/>
      <c r="Q398" s="359"/>
      <c r="R398" s="359"/>
      <c r="S398" s="359"/>
      <c r="T398" s="359"/>
      <c r="U398" s="359"/>
      <c r="V398" s="359"/>
      <c r="W398" s="359"/>
      <c r="X398" s="359"/>
      <c r="Y398" s="359"/>
      <c r="Z398" s="359"/>
    </row>
    <row r="399" spans="1:26" x14ac:dyDescent="0.2">
      <c r="A399" s="354"/>
      <c r="B399" s="359"/>
      <c r="C399" s="359"/>
      <c r="D399" s="359"/>
      <c r="E399" s="359"/>
      <c r="F399" s="359"/>
      <c r="G399" s="359"/>
      <c r="H399" s="359"/>
      <c r="I399" s="359"/>
      <c r="J399" s="359"/>
      <c r="K399" s="359"/>
      <c r="L399" s="359"/>
      <c r="M399" s="359"/>
      <c r="N399" s="359"/>
      <c r="O399" s="359"/>
      <c r="P399" s="359"/>
      <c r="Q399" s="359"/>
      <c r="R399" s="359"/>
      <c r="S399" s="359"/>
      <c r="T399" s="359"/>
      <c r="U399" s="359"/>
      <c r="V399" s="359"/>
      <c r="W399" s="359"/>
      <c r="X399" s="359"/>
      <c r="Y399" s="359"/>
      <c r="Z399" s="359"/>
    </row>
    <row r="400" spans="1:26" x14ac:dyDescent="0.2">
      <c r="A400" s="354"/>
      <c r="B400" s="359"/>
      <c r="C400" s="359"/>
      <c r="D400" s="359"/>
      <c r="E400" s="359"/>
      <c r="F400" s="359"/>
      <c r="G400" s="359"/>
      <c r="H400" s="359"/>
      <c r="I400" s="359"/>
      <c r="J400" s="359"/>
      <c r="K400" s="359"/>
      <c r="L400" s="359"/>
      <c r="M400" s="359"/>
      <c r="N400" s="359"/>
      <c r="O400" s="359"/>
      <c r="P400" s="359"/>
      <c r="Q400" s="359"/>
      <c r="R400" s="359"/>
      <c r="S400" s="359"/>
      <c r="T400" s="359"/>
      <c r="U400" s="359"/>
      <c r="V400" s="359"/>
      <c r="W400" s="359"/>
      <c r="X400" s="359"/>
      <c r="Y400" s="359"/>
      <c r="Z400" s="359"/>
    </row>
    <row r="401" spans="1:26" x14ac:dyDescent="0.2">
      <c r="A401" s="354"/>
      <c r="B401" s="359"/>
      <c r="C401" s="359"/>
      <c r="D401" s="359"/>
      <c r="E401" s="359"/>
      <c r="F401" s="359"/>
      <c r="G401" s="359"/>
      <c r="H401" s="359"/>
      <c r="I401" s="359"/>
      <c r="J401" s="359"/>
      <c r="K401" s="359"/>
      <c r="L401" s="359"/>
      <c r="M401" s="359"/>
      <c r="N401" s="359"/>
      <c r="O401" s="359"/>
      <c r="P401" s="359"/>
      <c r="Q401" s="359"/>
      <c r="R401" s="359"/>
      <c r="S401" s="359"/>
      <c r="T401" s="359"/>
      <c r="U401" s="359"/>
      <c r="V401" s="359"/>
      <c r="W401" s="359"/>
      <c r="X401" s="359"/>
      <c r="Y401" s="359"/>
      <c r="Z401" s="359"/>
    </row>
    <row r="402" spans="1:26" x14ac:dyDescent="0.2">
      <c r="A402" s="354"/>
      <c r="B402" s="359"/>
      <c r="C402" s="359"/>
      <c r="D402" s="359"/>
      <c r="E402" s="359"/>
      <c r="F402" s="359"/>
      <c r="G402" s="359"/>
      <c r="H402" s="359"/>
      <c r="I402" s="359"/>
      <c r="J402" s="359"/>
      <c r="K402" s="359"/>
      <c r="L402" s="359"/>
      <c r="M402" s="359"/>
      <c r="N402" s="359"/>
      <c r="O402" s="359"/>
      <c r="P402" s="359"/>
      <c r="Q402" s="359"/>
      <c r="R402" s="359"/>
      <c r="S402" s="359"/>
      <c r="T402" s="359"/>
      <c r="U402" s="359"/>
      <c r="V402" s="359"/>
      <c r="W402" s="359"/>
      <c r="X402" s="359"/>
      <c r="Y402" s="359"/>
      <c r="Z402" s="359"/>
    </row>
    <row r="403" spans="1:26" x14ac:dyDescent="0.2">
      <c r="A403" s="354"/>
      <c r="B403" s="359"/>
      <c r="C403" s="359"/>
      <c r="D403" s="359"/>
      <c r="E403" s="359"/>
      <c r="F403" s="359"/>
      <c r="G403" s="359"/>
      <c r="H403" s="359"/>
      <c r="I403" s="359"/>
      <c r="J403" s="359"/>
      <c r="K403" s="359"/>
      <c r="L403" s="359"/>
      <c r="M403" s="359"/>
      <c r="N403" s="359"/>
      <c r="O403" s="359"/>
      <c r="P403" s="359"/>
      <c r="Q403" s="359"/>
      <c r="R403" s="359"/>
      <c r="S403" s="359"/>
      <c r="T403" s="359"/>
      <c r="U403" s="359"/>
      <c r="V403" s="359"/>
      <c r="W403" s="359"/>
      <c r="X403" s="359"/>
      <c r="Y403" s="359"/>
      <c r="Z403" s="359"/>
    </row>
    <row r="404" spans="1:26" x14ac:dyDescent="0.2">
      <c r="A404" s="354"/>
      <c r="B404" s="359"/>
      <c r="C404" s="359"/>
      <c r="D404" s="359"/>
      <c r="E404" s="359"/>
      <c r="F404" s="359"/>
      <c r="G404" s="359"/>
      <c r="H404" s="359"/>
      <c r="I404" s="359"/>
      <c r="J404" s="359"/>
      <c r="K404" s="359"/>
      <c r="L404" s="359"/>
      <c r="M404" s="359"/>
      <c r="N404" s="359"/>
      <c r="O404" s="359"/>
      <c r="P404" s="359"/>
      <c r="Q404" s="359"/>
      <c r="R404" s="359"/>
      <c r="S404" s="359"/>
      <c r="T404" s="359"/>
      <c r="U404" s="359"/>
      <c r="V404" s="359"/>
      <c r="W404" s="359"/>
      <c r="X404" s="359"/>
      <c r="Y404" s="359"/>
      <c r="Z404" s="359"/>
    </row>
    <row r="405" spans="1:26" x14ac:dyDescent="0.2">
      <c r="A405" s="354"/>
      <c r="B405" s="359"/>
      <c r="C405" s="359"/>
      <c r="D405" s="359"/>
      <c r="E405" s="359"/>
      <c r="F405" s="359"/>
      <c r="G405" s="359"/>
      <c r="H405" s="359"/>
      <c r="I405" s="359"/>
      <c r="J405" s="359"/>
      <c r="K405" s="359"/>
      <c r="L405" s="359"/>
      <c r="M405" s="359"/>
      <c r="N405" s="359"/>
      <c r="O405" s="359"/>
      <c r="P405" s="359"/>
      <c r="Q405" s="359"/>
      <c r="R405" s="359"/>
      <c r="S405" s="359"/>
      <c r="T405" s="359"/>
      <c r="U405" s="359"/>
      <c r="V405" s="359"/>
      <c r="W405" s="359"/>
      <c r="X405" s="359"/>
      <c r="Y405" s="359"/>
      <c r="Z405" s="359"/>
    </row>
    <row r="406" spans="1:26" x14ac:dyDescent="0.2">
      <c r="A406" s="354"/>
      <c r="B406" s="359"/>
      <c r="C406" s="359"/>
      <c r="D406" s="359"/>
      <c r="E406" s="359"/>
      <c r="F406" s="359"/>
      <c r="G406" s="359"/>
      <c r="H406" s="359"/>
      <c r="I406" s="359"/>
      <c r="J406" s="359"/>
      <c r="K406" s="359"/>
      <c r="L406" s="359"/>
      <c r="M406" s="359"/>
      <c r="N406" s="359"/>
      <c r="O406" s="359"/>
      <c r="P406" s="359"/>
      <c r="Q406" s="359"/>
      <c r="R406" s="359"/>
      <c r="S406" s="359"/>
      <c r="T406" s="359"/>
      <c r="U406" s="359"/>
      <c r="V406" s="359"/>
      <c r="W406" s="359"/>
      <c r="X406" s="359"/>
      <c r="Y406" s="359"/>
      <c r="Z406" s="359"/>
    </row>
    <row r="407" spans="1:26" x14ac:dyDescent="0.2">
      <c r="A407" s="354"/>
      <c r="B407" s="359"/>
      <c r="C407" s="359"/>
      <c r="D407" s="359"/>
      <c r="E407" s="359"/>
      <c r="F407" s="359"/>
      <c r="G407" s="359"/>
      <c r="H407" s="359"/>
      <c r="I407" s="359"/>
      <c r="J407" s="359"/>
      <c r="K407" s="359"/>
      <c r="L407" s="359"/>
      <c r="M407" s="359"/>
      <c r="N407" s="359"/>
      <c r="O407" s="359"/>
      <c r="P407" s="359"/>
      <c r="Q407" s="359"/>
      <c r="R407" s="359"/>
      <c r="S407" s="359"/>
      <c r="T407" s="359"/>
      <c r="U407" s="359"/>
      <c r="V407" s="359"/>
      <c r="W407" s="359"/>
      <c r="X407" s="359"/>
      <c r="Y407" s="359"/>
      <c r="Z407" s="359"/>
    </row>
    <row r="408" spans="1:26" x14ac:dyDescent="0.2">
      <c r="A408" s="354"/>
      <c r="B408" s="359"/>
      <c r="C408" s="359"/>
      <c r="D408" s="359"/>
      <c r="E408" s="359"/>
      <c r="F408" s="359"/>
      <c r="G408" s="359"/>
      <c r="H408" s="359"/>
      <c r="I408" s="359"/>
      <c r="J408" s="359"/>
      <c r="K408" s="359"/>
      <c r="L408" s="359"/>
      <c r="M408" s="359"/>
      <c r="N408" s="359"/>
      <c r="O408" s="359"/>
      <c r="P408" s="359"/>
      <c r="Q408" s="359"/>
      <c r="R408" s="359"/>
      <c r="S408" s="359"/>
      <c r="T408" s="359"/>
      <c r="U408" s="359"/>
      <c r="V408" s="359"/>
      <c r="W408" s="359"/>
      <c r="X408" s="359"/>
      <c r="Y408" s="359"/>
      <c r="Z408" s="359"/>
    </row>
    <row r="409" spans="1:26" x14ac:dyDescent="0.2">
      <c r="A409" s="354"/>
      <c r="B409" s="359"/>
      <c r="C409" s="359"/>
      <c r="D409" s="359"/>
      <c r="E409" s="359"/>
      <c r="F409" s="359"/>
      <c r="G409" s="359"/>
      <c r="H409" s="359"/>
      <c r="I409" s="359"/>
      <c r="J409" s="359"/>
      <c r="K409" s="359"/>
      <c r="L409" s="359"/>
      <c r="M409" s="359"/>
      <c r="N409" s="359"/>
      <c r="O409" s="359"/>
      <c r="P409" s="359"/>
      <c r="Q409" s="359"/>
      <c r="R409" s="359"/>
      <c r="S409" s="359"/>
      <c r="T409" s="359"/>
      <c r="U409" s="359"/>
      <c r="V409" s="359"/>
      <c r="W409" s="359"/>
      <c r="X409" s="359"/>
      <c r="Y409" s="359"/>
      <c r="Z409" s="359"/>
    </row>
    <row r="410" spans="1:26" x14ac:dyDescent="0.2">
      <c r="A410" s="354"/>
      <c r="B410" s="359"/>
      <c r="C410" s="359"/>
      <c r="D410" s="359"/>
      <c r="E410" s="359"/>
      <c r="F410" s="359"/>
      <c r="G410" s="359"/>
      <c r="H410" s="359"/>
      <c r="I410" s="359"/>
      <c r="J410" s="359"/>
      <c r="K410" s="359"/>
      <c r="L410" s="359"/>
      <c r="M410" s="359"/>
      <c r="N410" s="359"/>
      <c r="O410" s="359"/>
      <c r="P410" s="359"/>
      <c r="Q410" s="359"/>
      <c r="R410" s="359"/>
      <c r="S410" s="359"/>
      <c r="T410" s="359"/>
      <c r="U410" s="359"/>
      <c r="V410" s="359"/>
      <c r="W410" s="359"/>
      <c r="X410" s="359"/>
      <c r="Y410" s="359"/>
      <c r="Z410" s="359"/>
    </row>
    <row r="411" spans="1:26" x14ac:dyDescent="0.2">
      <c r="A411" s="354"/>
      <c r="B411" s="359"/>
      <c r="C411" s="359"/>
      <c r="D411" s="359"/>
      <c r="E411" s="359"/>
      <c r="F411" s="359"/>
      <c r="G411" s="359"/>
      <c r="H411" s="359"/>
      <c r="I411" s="359"/>
      <c r="J411" s="359"/>
      <c r="K411" s="359"/>
      <c r="L411" s="359"/>
      <c r="M411" s="359"/>
      <c r="N411" s="359"/>
      <c r="O411" s="359"/>
      <c r="P411" s="359"/>
      <c r="Q411" s="359"/>
      <c r="R411" s="359"/>
      <c r="S411" s="359"/>
      <c r="T411" s="359"/>
      <c r="U411" s="359"/>
      <c r="V411" s="359"/>
      <c r="W411" s="359"/>
      <c r="X411" s="359"/>
      <c r="Y411" s="359"/>
      <c r="Z411" s="359"/>
    </row>
    <row r="412" spans="1:26" x14ac:dyDescent="0.2">
      <c r="A412" s="354"/>
      <c r="B412" s="359"/>
      <c r="C412" s="359"/>
      <c r="D412" s="359"/>
      <c r="E412" s="359"/>
      <c r="F412" s="359"/>
      <c r="G412" s="359"/>
      <c r="H412" s="359"/>
      <c r="I412" s="359"/>
      <c r="J412" s="359"/>
      <c r="K412" s="359"/>
      <c r="L412" s="359"/>
      <c r="M412" s="359"/>
      <c r="N412" s="359"/>
      <c r="O412" s="359"/>
      <c r="P412" s="359"/>
      <c r="Q412" s="359"/>
      <c r="R412" s="359"/>
      <c r="S412" s="359"/>
      <c r="T412" s="359"/>
      <c r="U412" s="359"/>
      <c r="V412" s="359"/>
      <c r="W412" s="359"/>
      <c r="X412" s="359"/>
      <c r="Y412" s="359"/>
      <c r="Z412" s="359"/>
    </row>
    <row r="413" spans="1:26" x14ac:dyDescent="0.2">
      <c r="A413" s="354"/>
      <c r="B413" s="359"/>
      <c r="C413" s="359"/>
      <c r="D413" s="359"/>
      <c r="E413" s="359"/>
      <c r="F413" s="359"/>
      <c r="G413" s="359"/>
      <c r="H413" s="359"/>
      <c r="I413" s="359"/>
      <c r="J413" s="359"/>
      <c r="K413" s="359"/>
      <c r="L413" s="359"/>
      <c r="M413" s="359"/>
      <c r="N413" s="359"/>
      <c r="O413" s="359"/>
      <c r="P413" s="359"/>
      <c r="Q413" s="359"/>
      <c r="R413" s="359"/>
      <c r="S413" s="359"/>
      <c r="T413" s="359"/>
      <c r="U413" s="359"/>
      <c r="V413" s="359"/>
      <c r="W413" s="359"/>
      <c r="X413" s="359"/>
      <c r="Y413" s="359"/>
      <c r="Z413" s="359"/>
    </row>
    <row r="414" spans="1:26" x14ac:dyDescent="0.2">
      <c r="A414" s="354"/>
      <c r="B414" s="359"/>
      <c r="C414" s="359"/>
      <c r="D414" s="359"/>
      <c r="E414" s="359"/>
      <c r="F414" s="359"/>
      <c r="G414" s="359"/>
      <c r="H414" s="359"/>
      <c r="I414" s="359"/>
      <c r="J414" s="359"/>
      <c r="K414" s="359"/>
      <c r="L414" s="359"/>
      <c r="M414" s="359"/>
      <c r="N414" s="359"/>
      <c r="O414" s="359"/>
      <c r="P414" s="359"/>
      <c r="Q414" s="359"/>
      <c r="R414" s="359"/>
      <c r="S414" s="359"/>
      <c r="T414" s="359"/>
      <c r="U414" s="359"/>
      <c r="V414" s="359"/>
      <c r="W414" s="359"/>
      <c r="X414" s="359"/>
      <c r="Y414" s="359"/>
      <c r="Z414" s="359"/>
    </row>
    <row r="415" spans="1:26" x14ac:dyDescent="0.2">
      <c r="A415" s="354"/>
      <c r="B415" s="359"/>
      <c r="C415" s="359"/>
      <c r="D415" s="359"/>
      <c r="E415" s="359"/>
      <c r="F415" s="359"/>
      <c r="G415" s="359"/>
      <c r="H415" s="359"/>
      <c r="I415" s="359"/>
      <c r="J415" s="359"/>
      <c r="K415" s="359"/>
      <c r="L415" s="359"/>
      <c r="M415" s="359"/>
      <c r="N415" s="359"/>
      <c r="O415" s="359"/>
      <c r="P415" s="359"/>
      <c r="Q415" s="359"/>
      <c r="R415" s="359"/>
      <c r="S415" s="359"/>
      <c r="T415" s="359"/>
      <c r="U415" s="359"/>
      <c r="V415" s="359"/>
      <c r="W415" s="359"/>
      <c r="X415" s="359"/>
      <c r="Y415" s="359"/>
      <c r="Z415" s="359"/>
    </row>
    <row r="416" spans="1:26" x14ac:dyDescent="0.2">
      <c r="A416" s="354"/>
      <c r="B416" s="359"/>
      <c r="C416" s="359"/>
      <c r="D416" s="359"/>
      <c r="E416" s="359"/>
      <c r="F416" s="359"/>
      <c r="G416" s="359"/>
      <c r="H416" s="359"/>
      <c r="I416" s="359"/>
      <c r="J416" s="359"/>
      <c r="K416" s="359"/>
      <c r="L416" s="359"/>
      <c r="M416" s="359"/>
      <c r="N416" s="359"/>
      <c r="O416" s="359"/>
      <c r="P416" s="359"/>
      <c r="Q416" s="359"/>
      <c r="R416" s="359"/>
      <c r="S416" s="359"/>
      <c r="T416" s="359"/>
      <c r="U416" s="359"/>
      <c r="V416" s="359"/>
      <c r="W416" s="359"/>
      <c r="X416" s="359"/>
      <c r="Y416" s="359"/>
      <c r="Z416" s="359"/>
    </row>
    <row r="417" spans="1:26" x14ac:dyDescent="0.2">
      <c r="A417" s="354"/>
      <c r="B417" s="359"/>
      <c r="C417" s="359"/>
      <c r="D417" s="359"/>
      <c r="E417" s="359"/>
      <c r="F417" s="359"/>
      <c r="G417" s="359"/>
      <c r="H417" s="359"/>
      <c r="I417" s="359"/>
      <c r="J417" s="359"/>
      <c r="K417" s="359"/>
      <c r="L417" s="359"/>
      <c r="M417" s="359"/>
      <c r="N417" s="359"/>
      <c r="O417" s="359"/>
      <c r="P417" s="359"/>
      <c r="Q417" s="359"/>
      <c r="R417" s="359"/>
      <c r="S417" s="359"/>
      <c r="T417" s="359"/>
      <c r="U417" s="359"/>
      <c r="V417" s="359"/>
      <c r="W417" s="359"/>
      <c r="X417" s="359"/>
      <c r="Y417" s="359"/>
      <c r="Z417" s="359"/>
    </row>
    <row r="418" spans="1:26" x14ac:dyDescent="0.2">
      <c r="A418" s="354"/>
      <c r="B418" s="359"/>
      <c r="C418" s="359"/>
      <c r="D418" s="359"/>
      <c r="E418" s="359"/>
      <c r="F418" s="359"/>
      <c r="G418" s="359"/>
      <c r="H418" s="359"/>
      <c r="I418" s="359"/>
      <c r="J418" s="359"/>
      <c r="K418" s="359"/>
      <c r="L418" s="359"/>
      <c r="M418" s="359"/>
      <c r="N418" s="359"/>
      <c r="O418" s="359"/>
      <c r="P418" s="359"/>
      <c r="Q418" s="359"/>
      <c r="R418" s="359"/>
      <c r="S418" s="359"/>
      <c r="T418" s="359"/>
      <c r="U418" s="359"/>
      <c r="V418" s="359"/>
      <c r="W418" s="359"/>
      <c r="X418" s="359"/>
      <c r="Y418" s="359"/>
      <c r="Z418" s="359"/>
    </row>
    <row r="419" spans="1:26" x14ac:dyDescent="0.2">
      <c r="A419" s="354"/>
      <c r="B419" s="359"/>
      <c r="C419" s="359"/>
      <c r="D419" s="359"/>
      <c r="E419" s="359"/>
      <c r="F419" s="359"/>
      <c r="G419" s="359"/>
      <c r="H419" s="359"/>
      <c r="I419" s="359"/>
      <c r="J419" s="359"/>
      <c r="K419" s="359"/>
      <c r="L419" s="359"/>
      <c r="M419" s="359"/>
      <c r="N419" s="359"/>
      <c r="O419" s="359"/>
      <c r="P419" s="359"/>
      <c r="Q419" s="359"/>
      <c r="R419" s="359"/>
      <c r="S419" s="359"/>
      <c r="T419" s="359"/>
      <c r="U419" s="359"/>
      <c r="V419" s="359"/>
      <c r="W419" s="359"/>
      <c r="X419" s="359"/>
      <c r="Y419" s="359"/>
      <c r="Z419" s="359"/>
    </row>
    <row r="420" spans="1:26" x14ac:dyDescent="0.2">
      <c r="A420" s="354"/>
      <c r="B420" s="359"/>
      <c r="C420" s="359"/>
      <c r="D420" s="359"/>
      <c r="E420" s="359"/>
      <c r="F420" s="359"/>
      <c r="G420" s="359"/>
      <c r="H420" s="359"/>
      <c r="I420" s="359"/>
      <c r="J420" s="359"/>
      <c r="K420" s="359"/>
      <c r="L420" s="359"/>
      <c r="M420" s="359"/>
      <c r="N420" s="359"/>
      <c r="O420" s="359"/>
      <c r="P420" s="359"/>
      <c r="Q420" s="359"/>
      <c r="R420" s="359"/>
      <c r="S420" s="359"/>
      <c r="T420" s="359"/>
      <c r="U420" s="359"/>
      <c r="V420" s="359"/>
      <c r="W420" s="359"/>
      <c r="X420" s="359"/>
      <c r="Y420" s="359"/>
      <c r="Z420" s="359"/>
    </row>
    <row r="421" spans="1:26" x14ac:dyDescent="0.2">
      <c r="A421" s="354"/>
      <c r="B421" s="359"/>
      <c r="C421" s="359"/>
      <c r="D421" s="359"/>
      <c r="E421" s="359"/>
      <c r="F421" s="359"/>
      <c r="G421" s="359"/>
      <c r="H421" s="359"/>
      <c r="I421" s="359"/>
      <c r="J421" s="359"/>
      <c r="K421" s="359"/>
      <c r="L421" s="359"/>
      <c r="M421" s="359"/>
      <c r="N421" s="359"/>
      <c r="O421" s="359"/>
      <c r="P421" s="359"/>
      <c r="Q421" s="359"/>
      <c r="R421" s="359"/>
      <c r="S421" s="359"/>
      <c r="T421" s="359"/>
      <c r="U421" s="359"/>
      <c r="V421" s="359"/>
      <c r="W421" s="359"/>
      <c r="X421" s="359"/>
      <c r="Y421" s="359"/>
      <c r="Z421" s="359"/>
    </row>
    <row r="422" spans="1:26" x14ac:dyDescent="0.2">
      <c r="A422" s="354"/>
      <c r="B422" s="359"/>
      <c r="C422" s="359"/>
      <c r="D422" s="359"/>
      <c r="E422" s="359"/>
      <c r="F422" s="359"/>
      <c r="G422" s="359"/>
      <c r="H422" s="359"/>
      <c r="I422" s="359"/>
      <c r="J422" s="359"/>
      <c r="K422" s="359"/>
      <c r="L422" s="359"/>
      <c r="M422" s="359"/>
      <c r="N422" s="359"/>
      <c r="O422" s="359"/>
      <c r="P422" s="359"/>
      <c r="Q422" s="359"/>
      <c r="R422" s="359"/>
      <c r="S422" s="359"/>
      <c r="T422" s="359"/>
      <c r="U422" s="359"/>
      <c r="V422" s="359"/>
      <c r="W422" s="359"/>
      <c r="X422" s="359"/>
      <c r="Y422" s="359"/>
      <c r="Z422" s="359"/>
    </row>
    <row r="423" spans="1:26" x14ac:dyDescent="0.2">
      <c r="A423" s="354"/>
      <c r="B423" s="359"/>
      <c r="C423" s="359"/>
      <c r="D423" s="359"/>
      <c r="E423" s="359"/>
      <c r="F423" s="359"/>
      <c r="G423" s="359"/>
      <c r="H423" s="359"/>
      <c r="I423" s="359"/>
      <c r="J423" s="359"/>
      <c r="K423" s="359"/>
      <c r="L423" s="359"/>
      <c r="M423" s="359"/>
      <c r="N423" s="359"/>
      <c r="O423" s="359"/>
      <c r="P423" s="359"/>
      <c r="Q423" s="359"/>
      <c r="R423" s="359"/>
      <c r="S423" s="359"/>
      <c r="T423" s="359"/>
      <c r="U423" s="359"/>
      <c r="V423" s="359"/>
      <c r="W423" s="359"/>
      <c r="X423" s="359"/>
      <c r="Y423" s="359"/>
      <c r="Z423" s="359"/>
    </row>
    <row r="424" spans="1:26" x14ac:dyDescent="0.2">
      <c r="A424" s="354"/>
      <c r="B424" s="359"/>
      <c r="C424" s="359"/>
      <c r="D424" s="359"/>
      <c r="E424" s="359"/>
      <c r="F424" s="359"/>
      <c r="G424" s="359"/>
      <c r="H424" s="359"/>
      <c r="I424" s="359"/>
      <c r="J424" s="359"/>
      <c r="K424" s="359"/>
      <c r="L424" s="359"/>
      <c r="M424" s="359"/>
      <c r="N424" s="359"/>
      <c r="O424" s="359"/>
      <c r="P424" s="359"/>
      <c r="Q424" s="359"/>
      <c r="R424" s="359"/>
      <c r="S424" s="359"/>
      <c r="T424" s="359"/>
      <c r="U424" s="359"/>
      <c r="V424" s="359"/>
      <c r="W424" s="359"/>
      <c r="X424" s="359"/>
      <c r="Y424" s="359"/>
      <c r="Z424" s="359"/>
    </row>
    <row r="425" spans="1:26" x14ac:dyDescent="0.2">
      <c r="A425" s="354"/>
      <c r="B425" s="359"/>
      <c r="C425" s="359"/>
      <c r="D425" s="359"/>
      <c r="E425" s="359"/>
      <c r="F425" s="359"/>
      <c r="G425" s="359"/>
      <c r="H425" s="359"/>
      <c r="I425" s="359"/>
      <c r="J425" s="359"/>
      <c r="K425" s="359"/>
      <c r="L425" s="359"/>
      <c r="M425" s="359"/>
      <c r="N425" s="359"/>
      <c r="O425" s="359"/>
      <c r="P425" s="359"/>
      <c r="Q425" s="359"/>
      <c r="R425" s="359"/>
      <c r="S425" s="359"/>
      <c r="T425" s="359"/>
      <c r="U425" s="359"/>
      <c r="V425" s="359"/>
      <c r="W425" s="359"/>
      <c r="X425" s="359"/>
      <c r="Y425" s="359"/>
      <c r="Z425" s="359"/>
    </row>
    <row r="426" spans="1:26" x14ac:dyDescent="0.2">
      <c r="A426" s="354"/>
      <c r="B426" s="359"/>
      <c r="C426" s="359"/>
      <c r="D426" s="359"/>
      <c r="E426" s="359"/>
      <c r="F426" s="359"/>
      <c r="G426" s="359"/>
      <c r="H426" s="359"/>
      <c r="I426" s="359"/>
      <c r="J426" s="359"/>
      <c r="K426" s="359"/>
      <c r="L426" s="359"/>
      <c r="M426" s="359"/>
      <c r="N426" s="359"/>
      <c r="O426" s="359"/>
      <c r="P426" s="359"/>
      <c r="Q426" s="359"/>
      <c r="R426" s="359"/>
      <c r="S426" s="359"/>
      <c r="T426" s="359"/>
      <c r="U426" s="359"/>
      <c r="V426" s="359"/>
      <c r="W426" s="359"/>
      <c r="X426" s="359"/>
      <c r="Y426" s="359"/>
      <c r="Z426" s="359"/>
    </row>
    <row r="427" spans="1:26" x14ac:dyDescent="0.2">
      <c r="A427" s="354"/>
      <c r="B427" s="359"/>
      <c r="C427" s="359"/>
      <c r="D427" s="359"/>
      <c r="E427" s="359"/>
      <c r="F427" s="359"/>
      <c r="G427" s="359"/>
      <c r="H427" s="359"/>
      <c r="I427" s="359"/>
      <c r="J427" s="359"/>
      <c r="K427" s="359"/>
      <c r="L427" s="359"/>
      <c r="M427" s="359"/>
      <c r="N427" s="359"/>
      <c r="O427" s="359"/>
      <c r="P427" s="359"/>
      <c r="Q427" s="359"/>
      <c r="R427" s="359"/>
      <c r="S427" s="359"/>
      <c r="T427" s="359"/>
      <c r="U427" s="359"/>
      <c r="V427" s="359"/>
      <c r="W427" s="359"/>
      <c r="X427" s="359"/>
      <c r="Y427" s="359"/>
      <c r="Z427" s="359"/>
    </row>
    <row r="428" spans="1:26" x14ac:dyDescent="0.2">
      <c r="A428" s="354"/>
      <c r="B428" s="359"/>
      <c r="C428" s="359"/>
      <c r="D428" s="359"/>
      <c r="E428" s="359"/>
      <c r="F428" s="359"/>
      <c r="G428" s="359"/>
      <c r="H428" s="359"/>
      <c r="I428" s="359"/>
      <c r="J428" s="359"/>
      <c r="K428" s="359"/>
      <c r="L428" s="359"/>
      <c r="M428" s="359"/>
      <c r="N428" s="359"/>
      <c r="O428" s="359"/>
      <c r="P428" s="359"/>
      <c r="Q428" s="359"/>
      <c r="R428" s="359"/>
      <c r="S428" s="359"/>
      <c r="T428" s="359"/>
      <c r="U428" s="359"/>
      <c r="V428" s="359"/>
      <c r="W428" s="359"/>
      <c r="X428" s="359"/>
      <c r="Y428" s="359"/>
      <c r="Z428" s="359"/>
    </row>
    <row r="429" spans="1:26" x14ac:dyDescent="0.2">
      <c r="A429" s="354"/>
      <c r="B429" s="359"/>
      <c r="C429" s="359"/>
      <c r="D429" s="359"/>
      <c r="E429" s="359"/>
      <c r="F429" s="359"/>
      <c r="G429" s="359"/>
      <c r="H429" s="359"/>
      <c r="I429" s="359"/>
      <c r="J429" s="359"/>
      <c r="K429" s="359"/>
      <c r="L429" s="359"/>
      <c r="M429" s="359"/>
      <c r="N429" s="359"/>
      <c r="O429" s="359"/>
      <c r="P429" s="359"/>
      <c r="Q429" s="359"/>
      <c r="R429" s="359"/>
      <c r="S429" s="359"/>
      <c r="T429" s="359"/>
      <c r="U429" s="359"/>
      <c r="V429" s="359"/>
      <c r="W429" s="359"/>
      <c r="X429" s="359"/>
      <c r="Y429" s="359"/>
      <c r="Z429" s="359"/>
    </row>
    <row r="430" spans="1:26" x14ac:dyDescent="0.2">
      <c r="A430" s="354"/>
      <c r="B430" s="359"/>
      <c r="C430" s="359"/>
      <c r="D430" s="359"/>
      <c r="E430" s="359"/>
      <c r="F430" s="359"/>
      <c r="G430" s="359"/>
      <c r="H430" s="359"/>
      <c r="I430" s="359"/>
      <c r="J430" s="359"/>
      <c r="K430" s="359"/>
      <c r="L430" s="359"/>
      <c r="M430" s="359"/>
      <c r="N430" s="359"/>
      <c r="O430" s="359"/>
      <c r="P430" s="359"/>
      <c r="Q430" s="359"/>
      <c r="R430" s="359"/>
      <c r="S430" s="359"/>
      <c r="T430" s="359"/>
      <c r="U430" s="359"/>
      <c r="V430" s="359"/>
      <c r="W430" s="359"/>
      <c r="X430" s="359"/>
      <c r="Y430" s="359"/>
      <c r="Z430" s="359"/>
    </row>
    <row r="431" spans="1:26" x14ac:dyDescent="0.2">
      <c r="A431" s="354"/>
      <c r="B431" s="359"/>
      <c r="C431" s="359"/>
      <c r="D431" s="359"/>
      <c r="E431" s="359"/>
      <c r="F431" s="359"/>
      <c r="G431" s="359"/>
      <c r="H431" s="359"/>
      <c r="I431" s="359"/>
      <c r="J431" s="359"/>
      <c r="K431" s="359"/>
      <c r="L431" s="359"/>
      <c r="M431" s="359"/>
      <c r="N431" s="359"/>
      <c r="O431" s="359"/>
      <c r="P431" s="359"/>
      <c r="Q431" s="359"/>
      <c r="R431" s="359"/>
      <c r="S431" s="359"/>
      <c r="T431" s="359"/>
      <c r="U431" s="359"/>
      <c r="V431" s="359"/>
      <c r="W431" s="359"/>
      <c r="X431" s="359"/>
      <c r="Y431" s="359"/>
      <c r="Z431" s="359"/>
    </row>
    <row r="432" spans="1:26" x14ac:dyDescent="0.2">
      <c r="A432" s="354"/>
      <c r="B432" s="359"/>
      <c r="C432" s="359"/>
      <c r="D432" s="359"/>
      <c r="E432" s="359"/>
      <c r="F432" s="359"/>
      <c r="G432" s="359"/>
      <c r="H432" s="359"/>
      <c r="I432" s="359"/>
      <c r="J432" s="359"/>
      <c r="K432" s="359"/>
      <c r="L432" s="359"/>
      <c r="M432" s="359"/>
      <c r="N432" s="359"/>
      <c r="O432" s="359"/>
      <c r="P432" s="359"/>
      <c r="Q432" s="359"/>
      <c r="R432" s="359"/>
      <c r="S432" s="359"/>
      <c r="T432" s="359"/>
      <c r="U432" s="359"/>
      <c r="V432" s="359"/>
      <c r="W432" s="359"/>
      <c r="X432" s="359"/>
      <c r="Y432" s="359"/>
      <c r="Z432" s="359"/>
    </row>
    <row r="433" spans="1:26" x14ac:dyDescent="0.2">
      <c r="A433" s="354"/>
      <c r="B433" s="359"/>
      <c r="C433" s="359"/>
      <c r="D433" s="359"/>
      <c r="E433" s="359"/>
      <c r="F433" s="359"/>
      <c r="G433" s="359"/>
      <c r="H433" s="359"/>
      <c r="I433" s="359"/>
      <c r="J433" s="359"/>
      <c r="K433" s="359"/>
      <c r="L433" s="359"/>
      <c r="M433" s="359"/>
      <c r="N433" s="359"/>
      <c r="O433" s="359"/>
      <c r="P433" s="359"/>
      <c r="Q433" s="359"/>
      <c r="R433" s="359"/>
      <c r="S433" s="359"/>
      <c r="T433" s="359"/>
      <c r="U433" s="359"/>
      <c r="V433" s="359"/>
      <c r="W433" s="359"/>
      <c r="X433" s="359"/>
      <c r="Y433" s="359"/>
      <c r="Z433" s="359"/>
    </row>
    <row r="434" spans="1:26" x14ac:dyDescent="0.2">
      <c r="A434" s="354"/>
      <c r="B434" s="359"/>
      <c r="C434" s="359"/>
      <c r="D434" s="359"/>
      <c r="E434" s="359"/>
      <c r="F434" s="359"/>
      <c r="G434" s="359"/>
      <c r="H434" s="359"/>
      <c r="I434" s="359"/>
      <c r="J434" s="359"/>
      <c r="K434" s="359"/>
      <c r="L434" s="359"/>
      <c r="M434" s="359"/>
      <c r="N434" s="359"/>
      <c r="O434" s="359"/>
      <c r="P434" s="359"/>
      <c r="Q434" s="359"/>
      <c r="R434" s="359"/>
      <c r="S434" s="359"/>
      <c r="T434" s="359"/>
      <c r="U434" s="359"/>
      <c r="V434" s="359"/>
      <c r="W434" s="359"/>
      <c r="X434" s="359"/>
      <c r="Y434" s="359"/>
      <c r="Z434" s="359"/>
    </row>
    <row r="435" spans="1:26" x14ac:dyDescent="0.2">
      <c r="A435" s="354"/>
      <c r="B435" s="359"/>
      <c r="C435" s="359"/>
      <c r="D435" s="359"/>
      <c r="E435" s="359"/>
      <c r="F435" s="359"/>
      <c r="G435" s="359"/>
      <c r="H435" s="359"/>
      <c r="I435" s="359"/>
      <c r="J435" s="359"/>
      <c r="K435" s="359"/>
      <c r="L435" s="359"/>
      <c r="M435" s="359"/>
      <c r="N435" s="359"/>
      <c r="O435" s="359"/>
      <c r="P435" s="359"/>
      <c r="Q435" s="359"/>
      <c r="R435" s="359"/>
      <c r="S435" s="359"/>
      <c r="T435" s="359"/>
      <c r="U435" s="359"/>
      <c r="V435" s="359"/>
      <c r="W435" s="359"/>
      <c r="X435" s="359"/>
      <c r="Y435" s="359"/>
      <c r="Z435" s="359"/>
    </row>
    <row r="436" spans="1:26" x14ac:dyDescent="0.2">
      <c r="A436" s="354"/>
      <c r="B436" s="359"/>
      <c r="C436" s="359"/>
      <c r="D436" s="359"/>
      <c r="E436" s="359"/>
      <c r="F436" s="359"/>
      <c r="G436" s="359"/>
      <c r="H436" s="359"/>
      <c r="I436" s="359"/>
      <c r="J436" s="359"/>
      <c r="K436" s="359"/>
      <c r="L436" s="359"/>
      <c r="M436" s="359"/>
      <c r="N436" s="359"/>
      <c r="O436" s="359"/>
      <c r="P436" s="359"/>
      <c r="Q436" s="359"/>
      <c r="R436" s="359"/>
      <c r="S436" s="359"/>
      <c r="T436" s="359"/>
      <c r="U436" s="359"/>
      <c r="V436" s="359"/>
      <c r="W436" s="359"/>
      <c r="X436" s="359"/>
      <c r="Y436" s="359"/>
      <c r="Z436" s="359"/>
    </row>
    <row r="437" spans="1:26" x14ac:dyDescent="0.2">
      <c r="A437" s="354"/>
      <c r="B437" s="359"/>
      <c r="C437" s="359"/>
      <c r="D437" s="359"/>
      <c r="E437" s="359"/>
      <c r="F437" s="359"/>
      <c r="G437" s="359"/>
      <c r="H437" s="359"/>
      <c r="I437" s="359"/>
      <c r="J437" s="359"/>
      <c r="K437" s="359"/>
      <c r="L437" s="359"/>
      <c r="M437" s="359"/>
      <c r="N437" s="359"/>
      <c r="O437" s="359"/>
      <c r="P437" s="359"/>
      <c r="Q437" s="359"/>
      <c r="R437" s="359"/>
      <c r="S437" s="359"/>
      <c r="T437" s="359"/>
      <c r="U437" s="359"/>
      <c r="V437" s="359"/>
      <c r="W437" s="359"/>
      <c r="X437" s="359"/>
      <c r="Y437" s="359"/>
      <c r="Z437" s="359"/>
    </row>
    <row r="438" spans="1:26" x14ac:dyDescent="0.2">
      <c r="A438" s="354"/>
      <c r="B438" s="359"/>
      <c r="C438" s="359"/>
      <c r="D438" s="359"/>
      <c r="E438" s="359"/>
      <c r="F438" s="359"/>
      <c r="G438" s="359"/>
      <c r="H438" s="359"/>
      <c r="I438" s="359"/>
      <c r="J438" s="359"/>
      <c r="K438" s="359"/>
      <c r="L438" s="359"/>
      <c r="M438" s="359"/>
      <c r="N438" s="359"/>
      <c r="O438" s="359"/>
      <c r="P438" s="359"/>
      <c r="Q438" s="359"/>
      <c r="R438" s="359"/>
      <c r="S438" s="359"/>
      <c r="T438" s="359"/>
      <c r="U438" s="359"/>
      <c r="V438" s="359"/>
      <c r="W438" s="359"/>
      <c r="X438" s="359"/>
      <c r="Y438" s="359"/>
      <c r="Z438" s="359"/>
    </row>
    <row r="439" spans="1:26" x14ac:dyDescent="0.2">
      <c r="A439" s="354"/>
      <c r="B439" s="359"/>
      <c r="C439" s="359"/>
      <c r="D439" s="359"/>
      <c r="E439" s="359"/>
      <c r="F439" s="359"/>
      <c r="G439" s="359"/>
      <c r="H439" s="359"/>
      <c r="I439" s="359"/>
      <c r="J439" s="359"/>
      <c r="K439" s="359"/>
      <c r="L439" s="359"/>
      <c r="M439" s="359"/>
      <c r="N439" s="359"/>
      <c r="O439" s="359"/>
      <c r="P439" s="359"/>
      <c r="Q439" s="359"/>
      <c r="R439" s="359"/>
      <c r="S439" s="359"/>
      <c r="T439" s="359"/>
      <c r="U439" s="359"/>
      <c r="V439" s="359"/>
      <c r="W439" s="359"/>
      <c r="X439" s="359"/>
      <c r="Y439" s="359"/>
      <c r="Z439" s="359"/>
    </row>
    <row r="440" spans="1:26" x14ac:dyDescent="0.2">
      <c r="A440" s="354"/>
      <c r="B440" s="359"/>
      <c r="C440" s="359"/>
      <c r="D440" s="359"/>
      <c r="E440" s="359"/>
      <c r="F440" s="359"/>
      <c r="G440" s="359"/>
      <c r="H440" s="359"/>
      <c r="I440" s="359"/>
      <c r="J440" s="359"/>
      <c r="K440" s="359"/>
      <c r="L440" s="359"/>
      <c r="M440" s="359"/>
      <c r="N440" s="359"/>
      <c r="O440" s="359"/>
      <c r="P440" s="359"/>
      <c r="Q440" s="359"/>
      <c r="R440" s="359"/>
      <c r="S440" s="359"/>
      <c r="T440" s="359"/>
      <c r="U440" s="359"/>
      <c r="V440" s="359"/>
      <c r="W440" s="359"/>
      <c r="X440" s="359"/>
      <c r="Y440" s="359"/>
      <c r="Z440" s="359"/>
    </row>
    <row r="441" spans="1:26" x14ac:dyDescent="0.2">
      <c r="A441" s="354"/>
      <c r="B441" s="359"/>
      <c r="C441" s="359"/>
      <c r="D441" s="359"/>
      <c r="E441" s="359"/>
      <c r="F441" s="359"/>
      <c r="G441" s="359"/>
      <c r="H441" s="359"/>
      <c r="I441" s="359"/>
      <c r="J441" s="359"/>
      <c r="K441" s="359"/>
      <c r="L441" s="359"/>
      <c r="M441" s="359"/>
      <c r="N441" s="359"/>
      <c r="O441" s="359"/>
      <c r="P441" s="359"/>
      <c r="Q441" s="359"/>
      <c r="R441" s="359"/>
      <c r="S441" s="359"/>
      <c r="T441" s="359"/>
      <c r="U441" s="359"/>
      <c r="V441" s="359"/>
      <c r="W441" s="359"/>
      <c r="X441" s="359"/>
      <c r="Y441" s="359"/>
      <c r="Z441" s="359"/>
    </row>
    <row r="442" spans="1:26" x14ac:dyDescent="0.2">
      <c r="A442" s="354"/>
      <c r="B442" s="359"/>
      <c r="C442" s="359"/>
      <c r="D442" s="359"/>
      <c r="E442" s="359"/>
      <c r="F442" s="359"/>
      <c r="G442" s="359"/>
      <c r="H442" s="359"/>
      <c r="I442" s="359"/>
      <c r="J442" s="359"/>
      <c r="K442" s="359"/>
      <c r="L442" s="359"/>
      <c r="M442" s="359"/>
      <c r="N442" s="359"/>
      <c r="O442" s="359"/>
      <c r="P442" s="359"/>
      <c r="Q442" s="359"/>
      <c r="R442" s="359"/>
      <c r="S442" s="359"/>
      <c r="T442" s="359"/>
      <c r="U442" s="359"/>
      <c r="V442" s="359"/>
      <c r="W442" s="359"/>
      <c r="X442" s="359"/>
      <c r="Y442" s="359"/>
      <c r="Z442" s="359"/>
    </row>
    <row r="443" spans="1:26" x14ac:dyDescent="0.2">
      <c r="A443" s="354"/>
      <c r="B443" s="359"/>
      <c r="C443" s="359"/>
      <c r="D443" s="359"/>
      <c r="E443" s="359"/>
      <c r="F443" s="359"/>
      <c r="G443" s="359"/>
      <c r="H443" s="359"/>
      <c r="I443" s="359"/>
      <c r="J443" s="359"/>
      <c r="K443" s="359"/>
      <c r="L443" s="359"/>
      <c r="M443" s="359"/>
      <c r="N443" s="359"/>
      <c r="O443" s="359"/>
      <c r="P443" s="359"/>
      <c r="Q443" s="359"/>
      <c r="R443" s="359"/>
      <c r="S443" s="359"/>
      <c r="T443" s="359"/>
      <c r="U443" s="359"/>
      <c r="V443" s="359"/>
      <c r="W443" s="359"/>
      <c r="X443" s="359"/>
      <c r="Y443" s="359"/>
      <c r="Z443" s="359"/>
    </row>
    <row r="444" spans="1:26" x14ac:dyDescent="0.2">
      <c r="A444" s="354"/>
      <c r="B444" s="359"/>
      <c r="C444" s="359"/>
      <c r="D444" s="359"/>
      <c r="E444" s="359"/>
      <c r="F444" s="359"/>
      <c r="G444" s="359"/>
      <c r="H444" s="359"/>
      <c r="I444" s="359"/>
      <c r="J444" s="359"/>
      <c r="K444" s="359"/>
      <c r="L444" s="359"/>
      <c r="M444" s="359"/>
      <c r="N444" s="359"/>
      <c r="O444" s="359"/>
      <c r="P444" s="359"/>
      <c r="Q444" s="359"/>
      <c r="R444" s="359"/>
      <c r="S444" s="359"/>
      <c r="T444" s="359"/>
      <c r="U444" s="359"/>
      <c r="V444" s="359"/>
      <c r="W444" s="359"/>
      <c r="X444" s="359"/>
      <c r="Y444" s="359"/>
      <c r="Z444" s="359"/>
    </row>
    <row r="445" spans="1:26" x14ac:dyDescent="0.2">
      <c r="A445" s="354"/>
      <c r="B445" s="359"/>
      <c r="C445" s="359"/>
      <c r="D445" s="359"/>
      <c r="E445" s="359"/>
      <c r="F445" s="359"/>
      <c r="G445" s="359"/>
      <c r="H445" s="359"/>
      <c r="I445" s="359"/>
      <c r="J445" s="359"/>
      <c r="K445" s="359"/>
      <c r="L445" s="359"/>
      <c r="M445" s="359"/>
      <c r="N445" s="359"/>
      <c r="O445" s="359"/>
      <c r="P445" s="359"/>
      <c r="Q445" s="359"/>
      <c r="R445" s="359"/>
      <c r="S445" s="359"/>
      <c r="T445" s="359"/>
      <c r="U445" s="359"/>
      <c r="V445" s="359"/>
      <c r="W445" s="359"/>
      <c r="X445" s="359"/>
      <c r="Y445" s="359"/>
      <c r="Z445" s="359"/>
    </row>
    <row r="446" spans="1:26" x14ac:dyDescent="0.2">
      <c r="A446" s="354"/>
      <c r="B446" s="359"/>
      <c r="C446" s="359"/>
      <c r="D446" s="359"/>
      <c r="E446" s="359"/>
      <c r="F446" s="359"/>
      <c r="G446" s="359"/>
      <c r="H446" s="359"/>
      <c r="I446" s="359"/>
      <c r="J446" s="359"/>
      <c r="K446" s="359"/>
      <c r="L446" s="359"/>
      <c r="M446" s="359"/>
      <c r="N446" s="359"/>
      <c r="O446" s="359"/>
      <c r="P446" s="359"/>
      <c r="Q446" s="359"/>
      <c r="R446" s="359"/>
      <c r="S446" s="359"/>
      <c r="T446" s="359"/>
      <c r="U446" s="359"/>
      <c r="V446" s="359"/>
      <c r="W446" s="359"/>
      <c r="X446" s="359"/>
      <c r="Y446" s="359"/>
      <c r="Z446" s="359"/>
    </row>
    <row r="447" spans="1:26" x14ac:dyDescent="0.2">
      <c r="A447" s="354"/>
      <c r="B447" s="359"/>
      <c r="C447" s="359"/>
      <c r="D447" s="359"/>
      <c r="E447" s="359"/>
      <c r="F447" s="359"/>
      <c r="G447" s="359"/>
      <c r="H447" s="359"/>
      <c r="I447" s="359"/>
      <c r="J447" s="359"/>
      <c r="K447" s="359"/>
      <c r="L447" s="359"/>
      <c r="M447" s="359"/>
      <c r="N447" s="359"/>
      <c r="O447" s="359"/>
      <c r="P447" s="359"/>
      <c r="Q447" s="359"/>
      <c r="R447" s="359"/>
      <c r="S447" s="359"/>
      <c r="T447" s="359"/>
      <c r="U447" s="359"/>
      <c r="V447" s="359"/>
      <c r="W447" s="359"/>
      <c r="X447" s="359"/>
      <c r="Y447" s="359"/>
      <c r="Z447" s="359"/>
    </row>
    <row r="448" spans="1:26" x14ac:dyDescent="0.2">
      <c r="A448" s="354"/>
      <c r="B448" s="359"/>
      <c r="C448" s="359"/>
      <c r="D448" s="359"/>
      <c r="E448" s="359"/>
      <c r="F448" s="359"/>
      <c r="G448" s="359"/>
      <c r="H448" s="359"/>
      <c r="I448" s="359"/>
      <c r="J448" s="359"/>
      <c r="K448" s="359"/>
      <c r="L448" s="359"/>
      <c r="M448" s="359"/>
      <c r="N448" s="359"/>
      <c r="O448" s="359"/>
      <c r="P448" s="359"/>
      <c r="Q448" s="359"/>
      <c r="R448" s="359"/>
      <c r="S448" s="359"/>
      <c r="T448" s="359"/>
      <c r="U448" s="359"/>
      <c r="V448" s="359"/>
      <c r="W448" s="359"/>
      <c r="X448" s="359"/>
      <c r="Y448" s="359"/>
      <c r="Z448" s="359"/>
    </row>
    <row r="449" spans="1:26" x14ac:dyDescent="0.2">
      <c r="A449" s="354"/>
      <c r="B449" s="359"/>
      <c r="C449" s="359"/>
      <c r="D449" s="359"/>
      <c r="E449" s="359"/>
      <c r="F449" s="359"/>
      <c r="G449" s="359"/>
      <c r="H449" s="359"/>
      <c r="I449" s="359"/>
      <c r="J449" s="359"/>
      <c r="K449" s="359"/>
      <c r="L449" s="359"/>
      <c r="M449" s="359"/>
      <c r="N449" s="359"/>
      <c r="O449" s="359"/>
      <c r="P449" s="359"/>
      <c r="Q449" s="359"/>
      <c r="R449" s="359"/>
      <c r="S449" s="359"/>
      <c r="T449" s="359"/>
      <c r="U449" s="359"/>
      <c r="V449" s="359"/>
      <c r="W449" s="359"/>
      <c r="X449" s="359"/>
      <c r="Y449" s="359"/>
      <c r="Z449" s="359"/>
    </row>
    <row r="450" spans="1:26" x14ac:dyDescent="0.2">
      <c r="A450" s="354"/>
      <c r="B450" s="359"/>
      <c r="C450" s="359"/>
      <c r="D450" s="359"/>
      <c r="E450" s="359"/>
      <c r="F450" s="359"/>
      <c r="G450" s="359"/>
      <c r="H450" s="359"/>
      <c r="I450" s="359"/>
      <c r="J450" s="359"/>
      <c r="K450" s="359"/>
      <c r="L450" s="359"/>
      <c r="M450" s="359"/>
      <c r="N450" s="359"/>
      <c r="O450" s="359"/>
      <c r="P450" s="359"/>
      <c r="Q450" s="359"/>
      <c r="R450" s="359"/>
      <c r="S450" s="359"/>
      <c r="T450" s="359"/>
      <c r="U450" s="359"/>
      <c r="V450" s="359"/>
      <c r="W450" s="359"/>
      <c r="X450" s="359"/>
      <c r="Y450" s="359"/>
      <c r="Z450" s="359"/>
    </row>
    <row r="451" spans="1:26" x14ac:dyDescent="0.2">
      <c r="A451" s="354"/>
      <c r="B451" s="359"/>
      <c r="C451" s="359"/>
      <c r="D451" s="359"/>
      <c r="E451" s="359"/>
      <c r="F451" s="359"/>
      <c r="G451" s="359"/>
      <c r="H451" s="359"/>
      <c r="I451" s="359"/>
      <c r="J451" s="359"/>
      <c r="K451" s="359"/>
      <c r="L451" s="359"/>
      <c r="M451" s="359"/>
      <c r="N451" s="359"/>
      <c r="O451" s="359"/>
      <c r="P451" s="359"/>
      <c r="Q451" s="359"/>
      <c r="R451" s="359"/>
      <c r="S451" s="359"/>
      <c r="T451" s="359"/>
      <c r="U451" s="359"/>
      <c r="V451" s="359"/>
      <c r="W451" s="359"/>
      <c r="X451" s="359"/>
      <c r="Y451" s="359"/>
      <c r="Z451" s="359"/>
    </row>
    <row r="452" spans="1:26" x14ac:dyDescent="0.2">
      <c r="A452" s="354"/>
      <c r="B452" s="359"/>
      <c r="C452" s="359"/>
      <c r="D452" s="359"/>
      <c r="E452" s="359"/>
      <c r="F452" s="359"/>
      <c r="G452" s="359"/>
      <c r="H452" s="359"/>
      <c r="I452" s="359"/>
      <c r="J452" s="359"/>
      <c r="K452" s="359"/>
      <c r="L452" s="359"/>
      <c r="M452" s="359"/>
      <c r="N452" s="359"/>
      <c r="O452" s="359"/>
      <c r="P452" s="359"/>
      <c r="Q452" s="359"/>
      <c r="R452" s="359"/>
      <c r="S452" s="359"/>
      <c r="T452" s="359"/>
      <c r="U452" s="359"/>
      <c r="V452" s="359"/>
      <c r="W452" s="359"/>
      <c r="X452" s="359"/>
      <c r="Y452" s="359"/>
      <c r="Z452" s="359"/>
    </row>
    <row r="453" spans="1:26" x14ac:dyDescent="0.2">
      <c r="A453" s="354"/>
      <c r="B453" s="359"/>
      <c r="C453" s="359"/>
      <c r="D453" s="359"/>
      <c r="E453" s="359"/>
      <c r="F453" s="359"/>
      <c r="G453" s="359"/>
      <c r="H453" s="359"/>
      <c r="I453" s="359"/>
      <c r="J453" s="359"/>
      <c r="K453" s="359"/>
      <c r="L453" s="359"/>
      <c r="M453" s="359"/>
      <c r="N453" s="359"/>
      <c r="O453" s="359"/>
      <c r="P453" s="359"/>
      <c r="Q453" s="359"/>
      <c r="R453" s="359"/>
      <c r="S453" s="359"/>
      <c r="T453" s="359"/>
      <c r="U453" s="359"/>
      <c r="V453" s="359"/>
      <c r="W453" s="359"/>
      <c r="X453" s="359"/>
      <c r="Y453" s="359"/>
      <c r="Z453" s="359"/>
    </row>
    <row r="454" spans="1:26" x14ac:dyDescent="0.2">
      <c r="A454" s="354"/>
      <c r="B454" s="359"/>
      <c r="C454" s="359"/>
      <c r="D454" s="359"/>
      <c r="E454" s="359"/>
      <c r="F454" s="359"/>
      <c r="G454" s="359"/>
      <c r="H454" s="359"/>
      <c r="I454" s="359"/>
      <c r="J454" s="359"/>
      <c r="K454" s="359"/>
      <c r="L454" s="359"/>
      <c r="M454" s="359"/>
      <c r="N454" s="359"/>
      <c r="O454" s="359"/>
      <c r="P454" s="359"/>
      <c r="Q454" s="359"/>
      <c r="R454" s="359"/>
      <c r="S454" s="359"/>
      <c r="T454" s="359"/>
      <c r="U454" s="359"/>
      <c r="V454" s="359"/>
      <c r="W454" s="359"/>
      <c r="X454" s="359"/>
      <c r="Y454" s="359"/>
      <c r="Z454" s="359"/>
    </row>
    <row r="455" spans="1:26" x14ac:dyDescent="0.2">
      <c r="A455" s="354"/>
      <c r="B455" s="359"/>
      <c r="C455" s="359"/>
      <c r="D455" s="359"/>
      <c r="E455" s="359"/>
      <c r="F455" s="359"/>
      <c r="G455" s="359"/>
      <c r="H455" s="359"/>
      <c r="I455" s="359"/>
      <c r="J455" s="359"/>
      <c r="K455" s="359"/>
      <c r="L455" s="359"/>
      <c r="M455" s="359"/>
      <c r="N455" s="359"/>
      <c r="O455" s="359"/>
      <c r="P455" s="359"/>
      <c r="Q455" s="359"/>
      <c r="R455" s="359"/>
      <c r="S455" s="359"/>
      <c r="T455" s="359"/>
      <c r="U455" s="359"/>
      <c r="V455" s="359"/>
      <c r="W455" s="359"/>
      <c r="X455" s="359"/>
      <c r="Y455" s="359"/>
      <c r="Z455" s="359"/>
    </row>
    <row r="456" spans="1:26" x14ac:dyDescent="0.2">
      <c r="A456" s="354"/>
      <c r="B456" s="359"/>
      <c r="C456" s="359"/>
      <c r="D456" s="359"/>
      <c r="E456" s="359"/>
      <c r="F456" s="359"/>
      <c r="G456" s="359"/>
      <c r="H456" s="359"/>
      <c r="I456" s="359"/>
      <c r="J456" s="359"/>
      <c r="K456" s="359"/>
      <c r="L456" s="359"/>
      <c r="M456" s="359"/>
      <c r="N456" s="359"/>
      <c r="O456" s="359"/>
      <c r="P456" s="359"/>
      <c r="Q456" s="359"/>
      <c r="R456" s="359"/>
      <c r="S456" s="359"/>
      <c r="T456" s="359"/>
      <c r="U456" s="359"/>
      <c r="V456" s="359"/>
      <c r="W456" s="359"/>
      <c r="X456" s="359"/>
      <c r="Y456" s="359"/>
      <c r="Z456" s="359"/>
    </row>
    <row r="457" spans="1:26" x14ac:dyDescent="0.2">
      <c r="A457" s="354"/>
      <c r="B457" s="359"/>
      <c r="C457" s="359"/>
      <c r="D457" s="359"/>
      <c r="E457" s="359"/>
      <c r="F457" s="359"/>
      <c r="G457" s="359"/>
      <c r="H457" s="359"/>
      <c r="I457" s="359"/>
      <c r="J457" s="359"/>
      <c r="K457" s="359"/>
      <c r="L457" s="359"/>
      <c r="M457" s="359"/>
      <c r="N457" s="359"/>
      <c r="O457" s="359"/>
      <c r="P457" s="359"/>
      <c r="Q457" s="359"/>
      <c r="R457" s="359"/>
      <c r="S457" s="359"/>
      <c r="T457" s="359"/>
      <c r="U457" s="359"/>
      <c r="V457" s="359"/>
      <c r="W457" s="359"/>
      <c r="X457" s="359"/>
      <c r="Y457" s="359"/>
      <c r="Z457" s="359"/>
    </row>
    <row r="458" spans="1:26" x14ac:dyDescent="0.2">
      <c r="A458" s="354"/>
      <c r="B458" s="359"/>
      <c r="C458" s="359"/>
      <c r="D458" s="359"/>
      <c r="E458" s="359"/>
      <c r="F458" s="359"/>
      <c r="G458" s="359"/>
      <c r="H458" s="359"/>
      <c r="I458" s="359"/>
      <c r="J458" s="359"/>
      <c r="K458" s="359"/>
      <c r="L458" s="359"/>
      <c r="M458" s="359"/>
      <c r="N458" s="359"/>
      <c r="O458" s="359"/>
      <c r="P458" s="359"/>
      <c r="Q458" s="359"/>
      <c r="R458" s="359"/>
      <c r="S458" s="359"/>
      <c r="T458" s="359"/>
      <c r="U458" s="359"/>
      <c r="V458" s="359"/>
      <c r="W458" s="359"/>
      <c r="X458" s="359"/>
      <c r="Y458" s="359"/>
      <c r="Z458" s="359"/>
    </row>
    <row r="459" spans="1:26" x14ac:dyDescent="0.2">
      <c r="A459" s="354"/>
      <c r="B459" s="359"/>
      <c r="C459" s="359"/>
      <c r="D459" s="359"/>
      <c r="E459" s="359"/>
      <c r="F459" s="359"/>
      <c r="G459" s="359"/>
      <c r="H459" s="359"/>
      <c r="I459" s="359"/>
      <c r="J459" s="359"/>
      <c r="K459" s="359"/>
      <c r="L459" s="359"/>
      <c r="M459" s="359"/>
      <c r="N459" s="359"/>
      <c r="O459" s="359"/>
      <c r="P459" s="359"/>
      <c r="Q459" s="359"/>
      <c r="R459" s="359"/>
      <c r="S459" s="359"/>
      <c r="T459" s="359"/>
      <c r="U459" s="359"/>
      <c r="V459" s="359"/>
      <c r="W459" s="359"/>
      <c r="X459" s="359"/>
      <c r="Y459" s="359"/>
      <c r="Z459" s="359"/>
    </row>
    <row r="460" spans="1:26" x14ac:dyDescent="0.2">
      <c r="A460" s="354"/>
      <c r="B460" s="359"/>
      <c r="C460" s="359"/>
      <c r="D460" s="359"/>
      <c r="E460" s="359"/>
      <c r="F460" s="359"/>
      <c r="G460" s="359"/>
      <c r="H460" s="359"/>
      <c r="I460" s="359"/>
      <c r="J460" s="359"/>
      <c r="K460" s="359"/>
      <c r="L460" s="359"/>
      <c r="M460" s="359"/>
      <c r="N460" s="359"/>
      <c r="O460" s="359"/>
      <c r="P460" s="359"/>
      <c r="Q460" s="359"/>
      <c r="R460" s="359"/>
      <c r="S460" s="359"/>
      <c r="T460" s="359"/>
      <c r="U460" s="359"/>
      <c r="V460" s="359"/>
      <c r="W460" s="359"/>
      <c r="X460" s="359"/>
      <c r="Y460" s="359"/>
      <c r="Z460" s="359"/>
    </row>
    <row r="461" spans="1:26" x14ac:dyDescent="0.2">
      <c r="A461" s="354"/>
      <c r="B461" s="359"/>
      <c r="C461" s="359"/>
      <c r="D461" s="359"/>
      <c r="E461" s="359"/>
      <c r="F461" s="359"/>
      <c r="G461" s="359"/>
      <c r="H461" s="359"/>
      <c r="I461" s="359"/>
      <c r="J461" s="359"/>
      <c r="K461" s="359"/>
      <c r="L461" s="359"/>
      <c r="M461" s="359"/>
      <c r="N461" s="359"/>
      <c r="O461" s="359"/>
      <c r="P461" s="359"/>
      <c r="Q461" s="359"/>
      <c r="R461" s="359"/>
      <c r="S461" s="359"/>
      <c r="T461" s="359"/>
      <c r="U461" s="359"/>
      <c r="V461" s="359"/>
      <c r="W461" s="359"/>
      <c r="X461" s="359"/>
      <c r="Y461" s="359"/>
      <c r="Z461" s="359"/>
    </row>
    <row r="462" spans="1:26" x14ac:dyDescent="0.2">
      <c r="A462" s="354"/>
      <c r="B462" s="359"/>
      <c r="C462" s="359"/>
      <c r="D462" s="359"/>
      <c r="E462" s="359"/>
      <c r="F462" s="359"/>
      <c r="G462" s="359"/>
      <c r="H462" s="359"/>
      <c r="I462" s="359"/>
      <c r="J462" s="359"/>
      <c r="K462" s="359"/>
      <c r="L462" s="359"/>
      <c r="M462" s="359"/>
      <c r="N462" s="359"/>
      <c r="O462" s="359"/>
      <c r="P462" s="359"/>
      <c r="Q462" s="359"/>
      <c r="R462" s="359"/>
      <c r="S462" s="359"/>
      <c r="T462" s="359"/>
      <c r="U462" s="359"/>
      <c r="V462" s="359"/>
      <c r="W462" s="359"/>
      <c r="X462" s="359"/>
      <c r="Y462" s="359"/>
      <c r="Z462" s="359"/>
    </row>
    <row r="463" spans="1:26" x14ac:dyDescent="0.2">
      <c r="A463" s="354"/>
      <c r="B463" s="359"/>
      <c r="C463" s="359"/>
      <c r="D463" s="359"/>
      <c r="E463" s="359"/>
      <c r="F463" s="359"/>
      <c r="G463" s="359"/>
      <c r="H463" s="359"/>
      <c r="I463" s="359"/>
      <c r="J463" s="359"/>
      <c r="K463" s="359"/>
      <c r="L463" s="359"/>
      <c r="M463" s="359"/>
      <c r="N463" s="359"/>
      <c r="O463" s="359"/>
      <c r="P463" s="359"/>
      <c r="Q463" s="359"/>
      <c r="R463" s="359"/>
      <c r="S463" s="359"/>
      <c r="T463" s="359"/>
      <c r="U463" s="359"/>
      <c r="V463" s="359"/>
      <c r="W463" s="359"/>
      <c r="X463" s="359"/>
      <c r="Y463" s="359"/>
      <c r="Z463" s="359"/>
    </row>
    <row r="464" spans="1:26" x14ac:dyDescent="0.2">
      <c r="A464" s="354"/>
      <c r="B464" s="359"/>
      <c r="C464" s="359"/>
      <c r="D464" s="359"/>
      <c r="E464" s="359"/>
      <c r="F464" s="359"/>
      <c r="G464" s="359"/>
      <c r="H464" s="359"/>
      <c r="I464" s="359"/>
      <c r="J464" s="359"/>
      <c r="K464" s="359"/>
      <c r="L464" s="359"/>
      <c r="M464" s="359"/>
      <c r="N464" s="359"/>
      <c r="O464" s="359"/>
      <c r="P464" s="359"/>
      <c r="Q464" s="359"/>
      <c r="R464" s="359"/>
      <c r="S464" s="359"/>
      <c r="T464" s="359"/>
      <c r="U464" s="359"/>
      <c r="V464" s="359"/>
      <c r="W464" s="359"/>
      <c r="X464" s="359"/>
      <c r="Y464" s="359"/>
      <c r="Z464" s="359"/>
    </row>
    <row r="465" spans="1:26" x14ac:dyDescent="0.2">
      <c r="A465" s="354"/>
      <c r="B465" s="359"/>
      <c r="C465" s="359"/>
      <c r="D465" s="359"/>
      <c r="E465" s="359"/>
      <c r="F465" s="359"/>
      <c r="G465" s="359"/>
      <c r="H465" s="359"/>
      <c r="I465" s="359"/>
      <c r="J465" s="359"/>
      <c r="K465" s="359"/>
      <c r="L465" s="359"/>
      <c r="M465" s="359"/>
      <c r="N465" s="359"/>
      <c r="O465" s="359"/>
      <c r="P465" s="359"/>
      <c r="Q465" s="359"/>
      <c r="R465" s="359"/>
      <c r="S465" s="359"/>
      <c r="T465" s="359"/>
      <c r="U465" s="359"/>
      <c r="V465" s="359"/>
      <c r="W465" s="359"/>
      <c r="X465" s="359"/>
      <c r="Y465" s="359"/>
      <c r="Z465" s="359"/>
    </row>
    <row r="466" spans="1:26" x14ac:dyDescent="0.2">
      <c r="A466" s="354"/>
      <c r="B466" s="359"/>
      <c r="C466" s="359"/>
      <c r="D466" s="359"/>
      <c r="E466" s="359"/>
      <c r="F466" s="359"/>
      <c r="G466" s="359"/>
      <c r="H466" s="359"/>
      <c r="I466" s="359"/>
      <c r="J466" s="359"/>
      <c r="K466" s="359"/>
      <c r="L466" s="359"/>
      <c r="M466" s="359"/>
      <c r="N466" s="359"/>
      <c r="O466" s="359"/>
      <c r="P466" s="359"/>
      <c r="Q466" s="359"/>
      <c r="R466" s="359"/>
      <c r="S466" s="359"/>
      <c r="T466" s="359"/>
      <c r="U466" s="359"/>
      <c r="V466" s="359"/>
      <c r="W466" s="359"/>
      <c r="X466" s="359"/>
      <c r="Y466" s="359"/>
      <c r="Z466" s="359"/>
    </row>
    <row r="467" spans="1:26" x14ac:dyDescent="0.2">
      <c r="A467" s="354"/>
      <c r="B467" s="359"/>
      <c r="C467" s="359"/>
      <c r="D467" s="359"/>
      <c r="E467" s="359"/>
      <c r="F467" s="359"/>
      <c r="G467" s="359"/>
      <c r="H467" s="359"/>
      <c r="I467" s="359"/>
      <c r="J467" s="359"/>
      <c r="K467" s="359"/>
      <c r="L467" s="359"/>
      <c r="M467" s="359"/>
      <c r="N467" s="359"/>
      <c r="O467" s="359"/>
      <c r="P467" s="359"/>
      <c r="Q467" s="359"/>
      <c r="R467" s="359"/>
      <c r="S467" s="359"/>
      <c r="T467" s="359"/>
      <c r="U467" s="359"/>
      <c r="V467" s="359"/>
      <c r="W467" s="359"/>
      <c r="X467" s="359"/>
      <c r="Y467" s="359"/>
      <c r="Z467" s="359"/>
    </row>
    <row r="468" spans="1:26" x14ac:dyDescent="0.2">
      <c r="A468" s="354"/>
      <c r="B468" s="359"/>
      <c r="C468" s="359"/>
      <c r="D468" s="359"/>
      <c r="E468" s="359"/>
      <c r="F468" s="359"/>
      <c r="G468" s="359"/>
      <c r="H468" s="359"/>
      <c r="I468" s="359"/>
      <c r="J468" s="359"/>
      <c r="K468" s="359"/>
      <c r="L468" s="359"/>
      <c r="M468" s="359"/>
      <c r="N468" s="359"/>
      <c r="O468" s="359"/>
      <c r="P468" s="359"/>
      <c r="Q468" s="359"/>
      <c r="R468" s="359"/>
      <c r="S468" s="359"/>
      <c r="T468" s="359"/>
      <c r="U468" s="359"/>
      <c r="V468" s="359"/>
      <c r="W468" s="359"/>
      <c r="X468" s="359"/>
      <c r="Y468" s="359"/>
      <c r="Z468" s="359"/>
    </row>
    <row r="469" spans="1:26" x14ac:dyDescent="0.2">
      <c r="A469" s="354"/>
      <c r="B469" s="359"/>
      <c r="C469" s="359"/>
      <c r="D469" s="359"/>
      <c r="E469" s="359"/>
      <c r="F469" s="359"/>
      <c r="G469" s="359"/>
      <c r="H469" s="359"/>
      <c r="I469" s="359"/>
      <c r="J469" s="359"/>
      <c r="K469" s="359"/>
      <c r="L469" s="359"/>
      <c r="M469" s="359"/>
      <c r="N469" s="359"/>
      <c r="O469" s="359"/>
      <c r="P469" s="359"/>
      <c r="Q469" s="359"/>
      <c r="R469" s="359"/>
      <c r="S469" s="359"/>
      <c r="T469" s="359"/>
      <c r="U469" s="359"/>
      <c r="V469" s="359"/>
      <c r="W469" s="359"/>
      <c r="X469" s="359"/>
      <c r="Y469" s="359"/>
      <c r="Z469" s="359"/>
    </row>
    <row r="470" spans="1:26" x14ac:dyDescent="0.2">
      <c r="A470" s="354"/>
      <c r="B470" s="359"/>
      <c r="C470" s="359"/>
      <c r="D470" s="359"/>
      <c r="E470" s="359"/>
      <c r="F470" s="359"/>
      <c r="G470" s="359"/>
      <c r="H470" s="359"/>
      <c r="I470" s="359"/>
      <c r="J470" s="359"/>
      <c r="K470" s="359"/>
      <c r="L470" s="359"/>
      <c r="M470" s="359"/>
      <c r="N470" s="359"/>
      <c r="O470" s="359"/>
      <c r="P470" s="359"/>
      <c r="Q470" s="359"/>
      <c r="R470" s="359"/>
      <c r="S470" s="359"/>
      <c r="T470" s="359"/>
      <c r="U470" s="359"/>
      <c r="V470" s="359"/>
      <c r="W470" s="359"/>
      <c r="X470" s="359"/>
      <c r="Y470" s="359"/>
      <c r="Z470" s="359"/>
    </row>
    <row r="471" spans="1:26" x14ac:dyDescent="0.2">
      <c r="A471" s="354"/>
      <c r="B471" s="359"/>
      <c r="C471" s="359"/>
      <c r="D471" s="359"/>
      <c r="E471" s="359"/>
      <c r="F471" s="359"/>
      <c r="G471" s="359"/>
      <c r="H471" s="359"/>
      <c r="I471" s="359"/>
      <c r="J471" s="359"/>
      <c r="K471" s="359"/>
      <c r="L471" s="359"/>
      <c r="M471" s="359"/>
      <c r="N471" s="359"/>
      <c r="O471" s="359"/>
      <c r="P471" s="359"/>
      <c r="Q471" s="359"/>
      <c r="R471" s="359"/>
      <c r="S471" s="359"/>
      <c r="T471" s="359"/>
      <c r="U471" s="359"/>
      <c r="V471" s="359"/>
      <c r="W471" s="359"/>
      <c r="X471" s="359"/>
      <c r="Y471" s="359"/>
      <c r="Z471" s="359"/>
    </row>
    <row r="472" spans="1:26" x14ac:dyDescent="0.2">
      <c r="A472" s="354"/>
      <c r="B472" s="359"/>
      <c r="C472" s="359"/>
      <c r="D472" s="359"/>
      <c r="E472" s="359"/>
      <c r="F472" s="359"/>
      <c r="G472" s="359"/>
      <c r="H472" s="359"/>
      <c r="I472" s="359"/>
      <c r="J472" s="359"/>
      <c r="K472" s="359"/>
      <c r="L472" s="359"/>
      <c r="M472" s="359"/>
      <c r="N472" s="359"/>
      <c r="O472" s="359"/>
      <c r="P472" s="359"/>
      <c r="Q472" s="359"/>
      <c r="R472" s="359"/>
      <c r="S472" s="359"/>
      <c r="T472" s="359"/>
      <c r="U472" s="359"/>
      <c r="V472" s="359"/>
      <c r="W472" s="359"/>
      <c r="X472" s="359"/>
      <c r="Y472" s="359"/>
      <c r="Z472" s="359"/>
    </row>
    <row r="473" spans="1:26" x14ac:dyDescent="0.2">
      <c r="A473" s="354"/>
      <c r="B473" s="359"/>
      <c r="C473" s="359"/>
      <c r="D473" s="359"/>
      <c r="E473" s="359"/>
      <c r="F473" s="359"/>
      <c r="G473" s="359"/>
      <c r="H473" s="359"/>
      <c r="I473" s="359"/>
      <c r="J473" s="359"/>
      <c r="K473" s="359"/>
      <c r="L473" s="359"/>
      <c r="M473" s="359"/>
      <c r="N473" s="359"/>
      <c r="O473" s="359"/>
      <c r="P473" s="359"/>
      <c r="Q473" s="359"/>
      <c r="R473" s="359"/>
      <c r="S473" s="359"/>
      <c r="T473" s="359"/>
      <c r="U473" s="359"/>
      <c r="V473" s="359"/>
      <c r="W473" s="359"/>
      <c r="X473" s="359"/>
      <c r="Y473" s="359"/>
      <c r="Z473" s="359"/>
    </row>
    <row r="474" spans="1:26" x14ac:dyDescent="0.2">
      <c r="A474" s="354"/>
      <c r="B474" s="359"/>
      <c r="C474" s="359"/>
      <c r="D474" s="359"/>
      <c r="E474" s="359"/>
      <c r="F474" s="359"/>
      <c r="G474" s="359"/>
      <c r="H474" s="359"/>
      <c r="I474" s="359"/>
      <c r="J474" s="359"/>
      <c r="K474" s="359"/>
      <c r="L474" s="359"/>
      <c r="M474" s="359"/>
      <c r="N474" s="359"/>
      <c r="O474" s="359"/>
      <c r="P474" s="359"/>
      <c r="Q474" s="359"/>
      <c r="R474" s="359"/>
      <c r="S474" s="359"/>
      <c r="T474" s="359"/>
      <c r="U474" s="359"/>
      <c r="V474" s="359"/>
      <c r="W474" s="359"/>
      <c r="X474" s="359"/>
      <c r="Y474" s="359"/>
      <c r="Z474" s="359"/>
    </row>
    <row r="475" spans="1:26" x14ac:dyDescent="0.2">
      <c r="A475" s="354"/>
      <c r="B475" s="359"/>
      <c r="C475" s="359"/>
      <c r="D475" s="359"/>
      <c r="E475" s="359"/>
      <c r="F475" s="359"/>
      <c r="G475" s="359"/>
      <c r="H475" s="359"/>
      <c r="I475" s="359"/>
      <c r="J475" s="359"/>
      <c r="K475" s="359"/>
      <c r="L475" s="359"/>
      <c r="M475" s="359"/>
      <c r="N475" s="359"/>
      <c r="O475" s="359"/>
      <c r="P475" s="359"/>
      <c r="Q475" s="359"/>
      <c r="R475" s="359"/>
      <c r="S475" s="359"/>
      <c r="T475" s="359"/>
      <c r="U475" s="359"/>
      <c r="V475" s="359"/>
      <c r="W475" s="359"/>
      <c r="X475" s="359"/>
      <c r="Y475" s="359"/>
      <c r="Z475" s="359"/>
    </row>
    <row r="476" spans="1:26" x14ac:dyDescent="0.2">
      <c r="A476" s="354"/>
      <c r="B476" s="359"/>
      <c r="C476" s="359"/>
      <c r="D476" s="359"/>
      <c r="E476" s="359"/>
      <c r="F476" s="359"/>
      <c r="G476" s="359"/>
      <c r="H476" s="359"/>
      <c r="I476" s="359"/>
      <c r="J476" s="359"/>
      <c r="K476" s="359"/>
      <c r="L476" s="359"/>
      <c r="M476" s="359"/>
      <c r="N476" s="359"/>
      <c r="O476" s="359"/>
      <c r="P476" s="359"/>
      <c r="Q476" s="359"/>
      <c r="R476" s="359"/>
      <c r="S476" s="359"/>
      <c r="T476" s="359"/>
      <c r="U476" s="359"/>
      <c r="V476" s="359"/>
      <c r="W476" s="359"/>
      <c r="X476" s="359"/>
      <c r="Y476" s="359"/>
      <c r="Z476" s="359"/>
    </row>
    <row r="477" spans="1:26" x14ac:dyDescent="0.2">
      <c r="A477" s="354"/>
      <c r="B477" s="359"/>
      <c r="C477" s="359"/>
      <c r="D477" s="359"/>
      <c r="E477" s="359"/>
      <c r="F477" s="359"/>
      <c r="G477" s="359"/>
      <c r="H477" s="359"/>
      <c r="I477" s="359"/>
      <c r="J477" s="359"/>
      <c r="K477" s="359"/>
      <c r="L477" s="359"/>
      <c r="M477" s="359"/>
      <c r="N477" s="359"/>
      <c r="O477" s="359"/>
      <c r="P477" s="359"/>
      <c r="Q477" s="359"/>
      <c r="R477" s="359"/>
      <c r="S477" s="359"/>
      <c r="T477" s="359"/>
      <c r="U477" s="359"/>
      <c r="V477" s="359"/>
      <c r="W477" s="359"/>
      <c r="X477" s="359"/>
      <c r="Y477" s="359"/>
      <c r="Z477" s="359"/>
    </row>
    <row r="478" spans="1:26" x14ac:dyDescent="0.2">
      <c r="A478" s="354"/>
      <c r="B478" s="359"/>
      <c r="C478" s="359"/>
      <c r="D478" s="359"/>
      <c r="E478" s="359"/>
      <c r="F478" s="359"/>
      <c r="G478" s="359"/>
      <c r="H478" s="359"/>
      <c r="I478" s="359"/>
      <c r="J478" s="359"/>
      <c r="K478" s="359"/>
      <c r="L478" s="359"/>
      <c r="M478" s="359"/>
      <c r="N478" s="359"/>
      <c r="O478" s="359"/>
      <c r="P478" s="359"/>
      <c r="Q478" s="359"/>
      <c r="R478" s="359"/>
      <c r="S478" s="359"/>
      <c r="T478" s="359"/>
      <c r="U478" s="359"/>
      <c r="V478" s="359"/>
      <c r="W478" s="359"/>
      <c r="X478" s="359"/>
      <c r="Y478" s="359"/>
      <c r="Z478" s="359"/>
    </row>
    <row r="479" spans="1:26" x14ac:dyDescent="0.2">
      <c r="A479" s="354"/>
      <c r="B479" s="359"/>
      <c r="C479" s="359"/>
      <c r="D479" s="359"/>
      <c r="E479" s="359"/>
      <c r="F479" s="359"/>
      <c r="G479" s="359"/>
      <c r="H479" s="359"/>
      <c r="I479" s="359"/>
      <c r="J479" s="359"/>
      <c r="K479" s="359"/>
      <c r="L479" s="359"/>
      <c r="M479" s="359"/>
      <c r="N479" s="359"/>
      <c r="O479" s="359"/>
      <c r="P479" s="359"/>
      <c r="Q479" s="359"/>
      <c r="R479" s="359"/>
      <c r="S479" s="359"/>
      <c r="T479" s="359"/>
      <c r="U479" s="359"/>
      <c r="V479" s="359"/>
      <c r="W479" s="359"/>
      <c r="X479" s="359"/>
      <c r="Y479" s="359"/>
      <c r="Z479" s="359"/>
    </row>
    <row r="480" spans="1:26" x14ac:dyDescent="0.2">
      <c r="A480" s="354"/>
      <c r="B480" s="359"/>
      <c r="C480" s="359"/>
      <c r="D480" s="359"/>
      <c r="E480" s="359"/>
      <c r="F480" s="359"/>
      <c r="G480" s="359"/>
      <c r="H480" s="359"/>
      <c r="I480" s="359"/>
      <c r="J480" s="359"/>
      <c r="K480" s="359"/>
      <c r="L480" s="359"/>
      <c r="M480" s="359"/>
      <c r="N480" s="359"/>
      <c r="O480" s="359"/>
      <c r="P480" s="359"/>
      <c r="Q480" s="359"/>
      <c r="R480" s="359"/>
      <c r="S480" s="359"/>
      <c r="T480" s="359"/>
      <c r="U480" s="359"/>
      <c r="V480" s="359"/>
      <c r="W480" s="359"/>
      <c r="X480" s="359"/>
      <c r="Y480" s="359"/>
      <c r="Z480" s="359"/>
    </row>
    <row r="481" spans="1:26" x14ac:dyDescent="0.2">
      <c r="A481" s="354"/>
      <c r="B481" s="359"/>
      <c r="C481" s="359"/>
      <c r="D481" s="359"/>
      <c r="E481" s="359"/>
      <c r="F481" s="359"/>
      <c r="G481" s="359"/>
      <c r="H481" s="359"/>
      <c r="I481" s="359"/>
      <c r="J481" s="359"/>
      <c r="K481" s="359"/>
      <c r="L481" s="359"/>
      <c r="M481" s="359"/>
      <c r="N481" s="359"/>
      <c r="O481" s="359"/>
      <c r="P481" s="359"/>
      <c r="Q481" s="359"/>
      <c r="R481" s="359"/>
      <c r="S481" s="359"/>
      <c r="T481" s="359"/>
      <c r="U481" s="359"/>
      <c r="V481" s="359"/>
      <c r="W481" s="359"/>
      <c r="X481" s="359"/>
      <c r="Y481" s="359"/>
      <c r="Z481" s="359"/>
    </row>
    <row r="482" spans="1:26" x14ac:dyDescent="0.2">
      <c r="A482" s="354"/>
      <c r="B482" s="359"/>
      <c r="C482" s="359"/>
      <c r="D482" s="359"/>
      <c r="E482" s="359"/>
      <c r="F482" s="359"/>
      <c r="G482" s="359"/>
      <c r="H482" s="359"/>
      <c r="I482" s="359"/>
      <c r="J482" s="359"/>
      <c r="K482" s="359"/>
      <c r="L482" s="359"/>
      <c r="M482" s="359"/>
      <c r="N482" s="359"/>
      <c r="O482" s="359"/>
      <c r="P482" s="359"/>
      <c r="Q482" s="359"/>
      <c r="R482" s="359"/>
      <c r="S482" s="359"/>
      <c r="T482" s="359"/>
      <c r="U482" s="359"/>
      <c r="V482" s="359"/>
      <c r="W482" s="359"/>
      <c r="X482" s="359"/>
      <c r="Y482" s="359"/>
      <c r="Z482" s="359"/>
    </row>
    <row r="483" spans="1:26" x14ac:dyDescent="0.2">
      <c r="A483" s="354"/>
      <c r="B483" s="359"/>
      <c r="C483" s="359"/>
      <c r="D483" s="359"/>
      <c r="E483" s="359"/>
      <c r="F483" s="359"/>
      <c r="G483" s="359"/>
      <c r="H483" s="359"/>
      <c r="I483" s="359"/>
      <c r="J483" s="359"/>
      <c r="K483" s="359"/>
      <c r="L483" s="359"/>
      <c r="M483" s="359"/>
      <c r="N483" s="359"/>
      <c r="O483" s="359"/>
      <c r="P483" s="359"/>
      <c r="Q483" s="359"/>
      <c r="R483" s="359"/>
      <c r="S483" s="359"/>
      <c r="T483" s="359"/>
      <c r="U483" s="359"/>
      <c r="V483" s="359"/>
      <c r="W483" s="359"/>
      <c r="X483" s="359"/>
      <c r="Y483" s="359"/>
      <c r="Z483" s="359"/>
    </row>
    <row r="484" spans="1:26" x14ac:dyDescent="0.2">
      <c r="A484" s="354"/>
      <c r="B484" s="359"/>
      <c r="C484" s="359"/>
      <c r="D484" s="359"/>
      <c r="E484" s="359"/>
      <c r="F484" s="359"/>
      <c r="G484" s="359"/>
      <c r="H484" s="359"/>
      <c r="I484" s="359"/>
      <c r="J484" s="359"/>
      <c r="K484" s="359"/>
      <c r="L484" s="359"/>
      <c r="M484" s="359"/>
      <c r="N484" s="359"/>
      <c r="O484" s="359"/>
      <c r="P484" s="359"/>
      <c r="Q484" s="359"/>
      <c r="R484" s="359"/>
      <c r="S484" s="359"/>
      <c r="T484" s="359"/>
      <c r="U484" s="359"/>
      <c r="V484" s="359"/>
      <c r="W484" s="359"/>
      <c r="X484" s="359"/>
      <c r="Y484" s="359"/>
      <c r="Z484" s="359"/>
    </row>
    <row r="485" spans="1:26" x14ac:dyDescent="0.2">
      <c r="A485" s="354"/>
      <c r="B485" s="359"/>
      <c r="C485" s="359"/>
      <c r="D485" s="359"/>
      <c r="E485" s="359"/>
      <c r="F485" s="359"/>
      <c r="G485" s="359"/>
      <c r="H485" s="359"/>
      <c r="I485" s="359"/>
      <c r="J485" s="359"/>
      <c r="K485" s="359"/>
      <c r="L485" s="359"/>
      <c r="M485" s="359"/>
      <c r="N485" s="359"/>
      <c r="O485" s="359"/>
      <c r="P485" s="359"/>
      <c r="Q485" s="359"/>
      <c r="R485" s="359"/>
      <c r="S485" s="359"/>
      <c r="T485" s="359"/>
      <c r="U485" s="359"/>
      <c r="V485" s="359"/>
      <c r="W485" s="359"/>
      <c r="X485" s="359"/>
      <c r="Y485" s="359"/>
      <c r="Z485" s="359"/>
    </row>
    <row r="486" spans="1:26" x14ac:dyDescent="0.2">
      <c r="A486" s="354"/>
      <c r="B486" s="359"/>
      <c r="C486" s="359"/>
      <c r="D486" s="359"/>
      <c r="E486" s="359"/>
      <c r="F486" s="359"/>
      <c r="G486" s="359"/>
      <c r="H486" s="359"/>
      <c r="I486" s="359"/>
      <c r="J486" s="359"/>
      <c r="K486" s="359"/>
      <c r="L486" s="359"/>
      <c r="M486" s="359"/>
      <c r="N486" s="359"/>
      <c r="O486" s="359"/>
      <c r="P486" s="359"/>
      <c r="Q486" s="359"/>
      <c r="R486" s="359"/>
      <c r="S486" s="359"/>
      <c r="T486" s="359"/>
      <c r="U486" s="359"/>
      <c r="V486" s="359"/>
      <c r="W486" s="359"/>
      <c r="X486" s="359"/>
      <c r="Y486" s="359"/>
      <c r="Z486" s="359"/>
    </row>
    <row r="487" spans="1:26" x14ac:dyDescent="0.2">
      <c r="A487" s="354"/>
      <c r="B487" s="359"/>
      <c r="C487" s="359"/>
      <c r="D487" s="359"/>
      <c r="E487" s="359"/>
      <c r="F487" s="359"/>
      <c r="G487" s="359"/>
      <c r="H487" s="359"/>
      <c r="I487" s="359"/>
      <c r="J487" s="359"/>
      <c r="K487" s="359"/>
      <c r="L487" s="359"/>
      <c r="M487" s="359"/>
      <c r="N487" s="359"/>
      <c r="O487" s="359"/>
      <c r="P487" s="359"/>
      <c r="Q487" s="359"/>
      <c r="R487" s="359"/>
      <c r="S487" s="359"/>
      <c r="T487" s="359"/>
      <c r="U487" s="359"/>
      <c r="V487" s="359"/>
      <c r="W487" s="359"/>
      <c r="X487" s="359"/>
      <c r="Y487" s="359"/>
      <c r="Z487" s="359"/>
    </row>
    <row r="488" spans="1:26" x14ac:dyDescent="0.2">
      <c r="A488" s="354"/>
      <c r="B488" s="359"/>
      <c r="C488" s="359"/>
      <c r="D488" s="359"/>
      <c r="E488" s="359"/>
      <c r="F488" s="359"/>
      <c r="G488" s="359"/>
      <c r="H488" s="359"/>
      <c r="I488" s="359"/>
      <c r="J488" s="359"/>
      <c r="K488" s="359"/>
      <c r="L488" s="359"/>
      <c r="M488" s="359"/>
      <c r="N488" s="359"/>
      <c r="O488" s="359"/>
      <c r="P488" s="359"/>
      <c r="Q488" s="359"/>
      <c r="R488" s="359"/>
      <c r="S488" s="359"/>
      <c r="T488" s="359"/>
      <c r="U488" s="359"/>
      <c r="V488" s="359"/>
      <c r="W488" s="359"/>
      <c r="X488" s="359"/>
      <c r="Y488" s="359"/>
      <c r="Z488" s="359"/>
    </row>
    <row r="489" spans="1:26" x14ac:dyDescent="0.2">
      <c r="A489" s="354"/>
      <c r="B489" s="359"/>
      <c r="C489" s="359"/>
      <c r="D489" s="359"/>
      <c r="E489" s="359"/>
      <c r="F489" s="359"/>
      <c r="G489" s="359"/>
      <c r="H489" s="359"/>
      <c r="I489" s="359"/>
      <c r="J489" s="359"/>
      <c r="K489" s="359"/>
      <c r="L489" s="359"/>
      <c r="M489" s="359"/>
      <c r="N489" s="359"/>
      <c r="O489" s="359"/>
      <c r="P489" s="359"/>
      <c r="Q489" s="359"/>
      <c r="R489" s="359"/>
      <c r="S489" s="359"/>
      <c r="T489" s="359"/>
      <c r="U489" s="359"/>
      <c r="V489" s="359"/>
      <c r="W489" s="359"/>
      <c r="X489" s="359"/>
      <c r="Y489" s="359"/>
      <c r="Z489" s="359"/>
    </row>
    <row r="490" spans="1:26" x14ac:dyDescent="0.2">
      <c r="A490" s="354"/>
      <c r="B490" s="359"/>
      <c r="C490" s="359"/>
      <c r="D490" s="359"/>
      <c r="E490" s="359"/>
      <c r="F490" s="359"/>
      <c r="G490" s="359"/>
      <c r="H490" s="359"/>
      <c r="I490" s="359"/>
      <c r="J490" s="359"/>
      <c r="K490" s="359"/>
      <c r="L490" s="359"/>
      <c r="M490" s="359"/>
      <c r="N490" s="359"/>
      <c r="O490" s="359"/>
      <c r="P490" s="359"/>
      <c r="Q490" s="359"/>
      <c r="R490" s="359"/>
      <c r="S490" s="359"/>
      <c r="T490" s="359"/>
      <c r="U490" s="359"/>
      <c r="V490" s="359"/>
      <c r="W490" s="359"/>
      <c r="X490" s="359"/>
      <c r="Y490" s="359"/>
      <c r="Z490" s="359"/>
    </row>
    <row r="491" spans="1:26" x14ac:dyDescent="0.2">
      <c r="A491" s="354"/>
      <c r="B491" s="359"/>
      <c r="C491" s="359"/>
      <c r="D491" s="359"/>
      <c r="E491" s="359"/>
      <c r="F491" s="359"/>
      <c r="G491" s="359"/>
      <c r="H491" s="359"/>
      <c r="I491" s="359"/>
      <c r="J491" s="359"/>
      <c r="K491" s="359"/>
      <c r="L491" s="359"/>
      <c r="M491" s="359"/>
      <c r="N491" s="359"/>
      <c r="O491" s="359"/>
      <c r="P491" s="359"/>
      <c r="Q491" s="359"/>
      <c r="R491" s="359"/>
      <c r="S491" s="359"/>
      <c r="T491" s="359"/>
      <c r="U491" s="359"/>
      <c r="V491" s="359"/>
      <c r="W491" s="359"/>
      <c r="X491" s="359"/>
      <c r="Y491" s="359"/>
      <c r="Z491" s="359"/>
    </row>
    <row r="492" spans="1:26" x14ac:dyDescent="0.2">
      <c r="A492" s="354"/>
      <c r="B492" s="359"/>
      <c r="C492" s="359"/>
      <c r="D492" s="359"/>
      <c r="E492" s="359"/>
      <c r="F492" s="359"/>
      <c r="G492" s="359"/>
      <c r="H492" s="359"/>
      <c r="I492" s="359"/>
      <c r="J492" s="359"/>
      <c r="K492" s="359"/>
      <c r="L492" s="359"/>
      <c r="M492" s="359"/>
      <c r="N492" s="359"/>
      <c r="O492" s="359"/>
      <c r="P492" s="359"/>
      <c r="Q492" s="359"/>
      <c r="R492" s="359"/>
      <c r="S492" s="359"/>
      <c r="T492" s="359"/>
      <c r="U492" s="359"/>
      <c r="V492" s="359"/>
      <c r="W492" s="359"/>
      <c r="X492" s="359"/>
      <c r="Y492" s="359"/>
      <c r="Z492" s="359"/>
    </row>
    <row r="493" spans="1:26" x14ac:dyDescent="0.2">
      <c r="A493" s="354"/>
      <c r="B493" s="359"/>
      <c r="C493" s="359"/>
      <c r="D493" s="359"/>
      <c r="E493" s="359"/>
      <c r="F493" s="359"/>
      <c r="G493" s="359"/>
      <c r="H493" s="359"/>
      <c r="I493" s="359"/>
      <c r="J493" s="359"/>
      <c r="K493" s="359"/>
      <c r="L493" s="359"/>
      <c r="M493" s="359"/>
      <c r="N493" s="359"/>
      <c r="O493" s="359"/>
      <c r="P493" s="359"/>
      <c r="Q493" s="359"/>
      <c r="R493" s="359"/>
      <c r="S493" s="359"/>
      <c r="T493" s="359"/>
      <c r="U493" s="359"/>
      <c r="V493" s="359"/>
      <c r="W493" s="359"/>
      <c r="X493" s="359"/>
      <c r="Y493" s="359"/>
      <c r="Z493" s="359"/>
    </row>
    <row r="494" spans="1:26" x14ac:dyDescent="0.2">
      <c r="A494" s="354"/>
      <c r="B494" s="359"/>
      <c r="C494" s="359"/>
      <c r="D494" s="359"/>
      <c r="E494" s="359"/>
      <c r="F494" s="359"/>
      <c r="G494" s="359"/>
      <c r="H494" s="359"/>
      <c r="I494" s="359"/>
      <c r="J494" s="359"/>
      <c r="K494" s="359"/>
      <c r="L494" s="359"/>
      <c r="M494" s="359"/>
      <c r="N494" s="359"/>
      <c r="O494" s="359"/>
      <c r="P494" s="359"/>
      <c r="Q494" s="359"/>
      <c r="R494" s="359"/>
      <c r="S494" s="359"/>
      <c r="T494" s="359"/>
      <c r="U494" s="359"/>
      <c r="V494" s="359"/>
      <c r="W494" s="359"/>
      <c r="X494" s="359"/>
      <c r="Y494" s="359"/>
      <c r="Z494" s="359"/>
    </row>
    <row r="495" spans="1:26" x14ac:dyDescent="0.2">
      <c r="A495" s="354"/>
      <c r="B495" s="359"/>
      <c r="C495" s="359"/>
      <c r="D495" s="359"/>
      <c r="E495" s="359"/>
      <c r="F495" s="359"/>
      <c r="G495" s="359"/>
      <c r="H495" s="359"/>
      <c r="I495" s="359"/>
      <c r="J495" s="359"/>
      <c r="K495" s="359"/>
      <c r="L495" s="359"/>
      <c r="M495" s="359"/>
      <c r="N495" s="359"/>
      <c r="O495" s="359"/>
      <c r="P495" s="359"/>
      <c r="Q495" s="359"/>
      <c r="R495" s="359"/>
      <c r="S495" s="359"/>
      <c r="T495" s="359"/>
      <c r="U495" s="359"/>
      <c r="V495" s="359"/>
      <c r="W495" s="359"/>
      <c r="X495" s="359"/>
      <c r="Y495" s="359"/>
      <c r="Z495" s="359"/>
    </row>
    <row r="496" spans="1:26" x14ac:dyDescent="0.2">
      <c r="A496" s="354"/>
      <c r="B496" s="359"/>
      <c r="C496" s="359"/>
      <c r="D496" s="359"/>
      <c r="E496" s="359"/>
      <c r="F496" s="359"/>
      <c r="G496" s="359"/>
      <c r="H496" s="359"/>
      <c r="I496" s="359"/>
      <c r="J496" s="359"/>
      <c r="K496" s="359"/>
      <c r="L496" s="359"/>
      <c r="M496" s="359"/>
      <c r="N496" s="359"/>
      <c r="O496" s="359"/>
      <c r="P496" s="359"/>
      <c r="Q496" s="359"/>
      <c r="R496" s="359"/>
      <c r="S496" s="359"/>
      <c r="T496" s="359"/>
      <c r="U496" s="359"/>
      <c r="V496" s="359"/>
      <c r="W496" s="359"/>
      <c r="X496" s="359"/>
      <c r="Y496" s="359"/>
      <c r="Z496" s="359"/>
    </row>
    <row r="497" spans="1:26" x14ac:dyDescent="0.2">
      <c r="A497" s="354"/>
      <c r="B497" s="359"/>
      <c r="C497" s="359"/>
      <c r="D497" s="359"/>
      <c r="E497" s="359"/>
      <c r="F497" s="359"/>
      <c r="G497" s="359"/>
      <c r="H497" s="359"/>
      <c r="I497" s="359"/>
      <c r="J497" s="359"/>
      <c r="K497" s="359"/>
      <c r="L497" s="359"/>
      <c r="M497" s="359"/>
      <c r="N497" s="359"/>
      <c r="O497" s="359"/>
      <c r="P497" s="359"/>
      <c r="Q497" s="359"/>
      <c r="R497" s="359"/>
      <c r="S497" s="359"/>
      <c r="T497" s="359"/>
      <c r="U497" s="359"/>
      <c r="V497" s="359"/>
      <c r="W497" s="359"/>
      <c r="X497" s="359"/>
      <c r="Y497" s="359"/>
      <c r="Z497" s="359"/>
    </row>
    <row r="498" spans="1:26" x14ac:dyDescent="0.2">
      <c r="A498" s="354"/>
      <c r="B498" s="359"/>
      <c r="C498" s="359"/>
      <c r="D498" s="359"/>
      <c r="E498" s="359"/>
      <c r="F498" s="359"/>
      <c r="G498" s="359"/>
      <c r="H498" s="359"/>
      <c r="I498" s="359"/>
      <c r="J498" s="359"/>
      <c r="K498" s="359"/>
      <c r="L498" s="359"/>
      <c r="M498" s="359"/>
      <c r="N498" s="359"/>
      <c r="O498" s="359"/>
      <c r="P498" s="359"/>
      <c r="Q498" s="359"/>
      <c r="R498" s="359"/>
      <c r="S498" s="359"/>
      <c r="T498" s="359"/>
      <c r="U498" s="359"/>
      <c r="V498" s="359"/>
      <c r="W498" s="359"/>
      <c r="X498" s="359"/>
      <c r="Y498" s="359"/>
      <c r="Z498" s="359"/>
    </row>
    <row r="499" spans="1:26" x14ac:dyDescent="0.2">
      <c r="A499" s="354"/>
      <c r="B499" s="359"/>
      <c r="C499" s="359"/>
      <c r="D499" s="359"/>
      <c r="E499" s="359"/>
      <c r="F499" s="359"/>
      <c r="G499" s="359"/>
      <c r="H499" s="359"/>
      <c r="I499" s="359"/>
      <c r="J499" s="359"/>
      <c r="K499" s="359"/>
      <c r="L499" s="359"/>
      <c r="M499" s="359"/>
      <c r="N499" s="359"/>
      <c r="O499" s="359"/>
      <c r="P499" s="359"/>
      <c r="Q499" s="359"/>
      <c r="R499" s="359"/>
      <c r="S499" s="359"/>
      <c r="T499" s="359"/>
      <c r="U499" s="359"/>
      <c r="V499" s="359"/>
      <c r="W499" s="359"/>
      <c r="X499" s="359"/>
      <c r="Y499" s="359"/>
      <c r="Z499" s="359"/>
    </row>
    <row r="500" spans="1:26" x14ac:dyDescent="0.2">
      <c r="A500" s="354"/>
      <c r="B500" s="359"/>
      <c r="C500" s="359"/>
      <c r="D500" s="359"/>
      <c r="E500" s="359"/>
      <c r="F500" s="359"/>
      <c r="G500" s="359"/>
      <c r="H500" s="359"/>
      <c r="I500" s="359"/>
      <c r="J500" s="359"/>
      <c r="K500" s="359"/>
      <c r="L500" s="359"/>
      <c r="M500" s="359"/>
      <c r="N500" s="359"/>
      <c r="O500" s="359"/>
      <c r="P500" s="359"/>
      <c r="Q500" s="359"/>
      <c r="R500" s="359"/>
      <c r="S500" s="359"/>
      <c r="T500" s="359"/>
      <c r="U500" s="359"/>
      <c r="V500" s="359"/>
      <c r="W500" s="359"/>
      <c r="X500" s="359"/>
      <c r="Y500" s="359"/>
      <c r="Z500" s="359"/>
    </row>
    <row r="501" spans="1:26" x14ac:dyDescent="0.2">
      <c r="A501" s="354"/>
      <c r="B501" s="359"/>
      <c r="C501" s="359"/>
      <c r="D501" s="359"/>
      <c r="E501" s="359"/>
      <c r="F501" s="359"/>
      <c r="G501" s="359"/>
      <c r="H501" s="359"/>
      <c r="I501" s="359"/>
      <c r="J501" s="359"/>
      <c r="K501" s="359"/>
      <c r="L501" s="359"/>
      <c r="M501" s="359"/>
      <c r="N501" s="359"/>
      <c r="O501" s="359"/>
      <c r="P501" s="359"/>
      <c r="Q501" s="359"/>
      <c r="R501" s="359"/>
      <c r="S501" s="359"/>
      <c r="T501" s="359"/>
      <c r="U501" s="359"/>
      <c r="V501" s="359"/>
      <c r="W501" s="359"/>
      <c r="X501" s="359"/>
      <c r="Y501" s="359"/>
      <c r="Z501" s="359"/>
    </row>
    <row r="502" spans="1:26" x14ac:dyDescent="0.2">
      <c r="A502" s="354"/>
      <c r="B502" s="359"/>
      <c r="C502" s="359"/>
      <c r="D502" s="359"/>
      <c r="E502" s="359"/>
      <c r="F502" s="359"/>
      <c r="G502" s="359"/>
      <c r="H502" s="359"/>
      <c r="I502" s="359"/>
      <c r="J502" s="359"/>
      <c r="K502" s="359"/>
      <c r="L502" s="359"/>
      <c r="M502" s="359"/>
      <c r="N502" s="359"/>
      <c r="O502" s="359"/>
      <c r="P502" s="359"/>
      <c r="Q502" s="359"/>
      <c r="R502" s="359"/>
      <c r="S502" s="359"/>
      <c r="T502" s="359"/>
      <c r="U502" s="359"/>
      <c r="V502" s="359"/>
      <c r="W502" s="359"/>
      <c r="X502" s="359"/>
      <c r="Y502" s="359"/>
      <c r="Z502" s="359"/>
    </row>
    <row r="503" spans="1:26" x14ac:dyDescent="0.2">
      <c r="A503" s="354"/>
      <c r="B503" s="359"/>
      <c r="C503" s="359"/>
      <c r="D503" s="359"/>
      <c r="E503" s="359"/>
      <c r="F503" s="359"/>
      <c r="G503" s="359"/>
      <c r="H503" s="359"/>
      <c r="I503" s="359"/>
      <c r="J503" s="359"/>
      <c r="K503" s="359"/>
      <c r="L503" s="359"/>
      <c r="M503" s="359"/>
      <c r="N503" s="359"/>
      <c r="O503" s="359"/>
      <c r="P503" s="359"/>
      <c r="Q503" s="359"/>
      <c r="R503" s="359"/>
      <c r="S503" s="359"/>
      <c r="T503" s="359"/>
      <c r="U503" s="359"/>
      <c r="V503" s="359"/>
      <c r="W503" s="359"/>
      <c r="X503" s="359"/>
      <c r="Y503" s="359"/>
      <c r="Z503" s="359"/>
    </row>
    <row r="504" spans="1:26" x14ac:dyDescent="0.2">
      <c r="A504" s="354"/>
      <c r="B504" s="359"/>
      <c r="C504" s="359"/>
      <c r="D504" s="359"/>
      <c r="E504" s="359"/>
      <c r="F504" s="359"/>
      <c r="G504" s="359"/>
      <c r="H504" s="359"/>
      <c r="I504" s="359"/>
      <c r="J504" s="359"/>
      <c r="K504" s="359"/>
      <c r="L504" s="359"/>
      <c r="M504" s="359"/>
      <c r="N504" s="359"/>
      <c r="O504" s="359"/>
      <c r="P504" s="359"/>
      <c r="Q504" s="359"/>
      <c r="R504" s="359"/>
      <c r="S504" s="359"/>
      <c r="T504" s="359"/>
      <c r="U504" s="359"/>
      <c r="V504" s="359"/>
      <c r="W504" s="359"/>
      <c r="X504" s="359"/>
      <c r="Y504" s="359"/>
      <c r="Z504" s="359"/>
    </row>
    <row r="505" spans="1:26" x14ac:dyDescent="0.2">
      <c r="A505" s="354"/>
      <c r="B505" s="359"/>
      <c r="C505" s="359"/>
      <c r="D505" s="359"/>
      <c r="E505" s="359"/>
      <c r="F505" s="359"/>
      <c r="G505" s="359"/>
      <c r="H505" s="359"/>
      <c r="I505" s="359"/>
      <c r="J505" s="359"/>
      <c r="K505" s="359"/>
      <c r="L505" s="359"/>
      <c r="M505" s="359"/>
      <c r="N505" s="359"/>
      <c r="O505" s="359"/>
      <c r="P505" s="359"/>
      <c r="Q505" s="359"/>
      <c r="R505" s="359"/>
      <c r="S505" s="359"/>
      <c r="T505" s="359"/>
      <c r="U505" s="359"/>
      <c r="V505" s="359"/>
      <c r="W505" s="359"/>
      <c r="X505" s="359"/>
      <c r="Y505" s="359"/>
      <c r="Z505" s="359"/>
    </row>
    <row r="506" spans="1:26" x14ac:dyDescent="0.2">
      <c r="A506" s="354"/>
      <c r="B506" s="359"/>
      <c r="C506" s="359"/>
      <c r="D506" s="359"/>
      <c r="E506" s="359"/>
      <c r="F506" s="359"/>
      <c r="G506" s="359"/>
      <c r="H506" s="359"/>
      <c r="I506" s="359"/>
      <c r="J506" s="359"/>
      <c r="K506" s="359"/>
      <c r="L506" s="359"/>
      <c r="M506" s="359"/>
      <c r="N506" s="359"/>
      <c r="O506" s="359"/>
      <c r="P506" s="359"/>
      <c r="Q506" s="359"/>
      <c r="R506" s="359"/>
      <c r="S506" s="359"/>
      <c r="T506" s="359"/>
      <c r="U506" s="359"/>
      <c r="V506" s="359"/>
      <c r="W506" s="359"/>
      <c r="X506" s="359"/>
      <c r="Y506" s="359"/>
      <c r="Z506" s="359"/>
    </row>
    <row r="507" spans="1:26" x14ac:dyDescent="0.2">
      <c r="A507" s="354"/>
      <c r="B507" s="359"/>
      <c r="C507" s="359"/>
      <c r="D507" s="359"/>
      <c r="E507" s="359"/>
      <c r="F507" s="359"/>
      <c r="G507" s="359"/>
      <c r="H507" s="359"/>
      <c r="I507" s="359"/>
      <c r="J507" s="359"/>
      <c r="K507" s="359"/>
      <c r="L507" s="359"/>
      <c r="M507" s="359"/>
      <c r="N507" s="359"/>
      <c r="O507" s="359"/>
      <c r="P507" s="359"/>
      <c r="Q507" s="359"/>
      <c r="R507" s="359"/>
      <c r="S507" s="359"/>
      <c r="T507" s="359"/>
      <c r="U507" s="359"/>
      <c r="V507" s="359"/>
      <c r="W507" s="359"/>
      <c r="X507" s="359"/>
      <c r="Y507" s="359"/>
      <c r="Z507" s="359"/>
    </row>
    <row r="508" spans="1:26" x14ac:dyDescent="0.2">
      <c r="A508" s="354"/>
      <c r="B508" s="359"/>
      <c r="C508" s="359"/>
      <c r="D508" s="359"/>
      <c r="E508" s="359"/>
      <c r="F508" s="359"/>
      <c r="G508" s="359"/>
      <c r="H508" s="359"/>
      <c r="I508" s="359"/>
      <c r="J508" s="359"/>
      <c r="K508" s="359"/>
      <c r="L508" s="359"/>
      <c r="M508" s="359"/>
      <c r="N508" s="359"/>
      <c r="O508" s="359"/>
      <c r="P508" s="359"/>
      <c r="Q508" s="359"/>
      <c r="R508" s="359"/>
      <c r="S508" s="359"/>
      <c r="T508" s="359"/>
      <c r="U508" s="359"/>
      <c r="V508" s="359"/>
      <c r="W508" s="359"/>
      <c r="X508" s="359"/>
      <c r="Y508" s="359"/>
      <c r="Z508" s="359"/>
    </row>
    <row r="509" spans="1:26" x14ac:dyDescent="0.2">
      <c r="A509" s="354"/>
      <c r="B509" s="359"/>
      <c r="C509" s="359"/>
      <c r="D509" s="359"/>
      <c r="E509" s="359"/>
      <c r="F509" s="359"/>
      <c r="G509" s="359"/>
      <c r="H509" s="359"/>
      <c r="I509" s="359"/>
      <c r="J509" s="359"/>
      <c r="K509" s="359"/>
      <c r="L509" s="359"/>
      <c r="M509" s="359"/>
      <c r="N509" s="359"/>
      <c r="O509" s="359"/>
      <c r="P509" s="359"/>
      <c r="Q509" s="359"/>
      <c r="R509" s="359"/>
      <c r="S509" s="359"/>
      <c r="T509" s="359"/>
      <c r="U509" s="359"/>
      <c r="V509" s="359"/>
      <c r="W509" s="359"/>
      <c r="X509" s="359"/>
      <c r="Y509" s="359"/>
      <c r="Z509" s="359"/>
    </row>
    <row r="510" spans="1:26" x14ac:dyDescent="0.2">
      <c r="A510" s="354"/>
      <c r="B510" s="359"/>
      <c r="C510" s="359"/>
      <c r="D510" s="359"/>
      <c r="E510" s="359"/>
      <c r="F510" s="359"/>
      <c r="G510" s="359"/>
      <c r="H510" s="359"/>
      <c r="I510" s="359"/>
      <c r="J510" s="359"/>
      <c r="K510" s="359"/>
      <c r="L510" s="359"/>
      <c r="M510" s="359"/>
      <c r="N510" s="359"/>
      <c r="O510" s="359"/>
      <c r="P510" s="359"/>
      <c r="Q510" s="359"/>
      <c r="R510" s="359"/>
      <c r="S510" s="359"/>
      <c r="T510" s="359"/>
      <c r="U510" s="359"/>
      <c r="V510" s="359"/>
      <c r="W510" s="359"/>
      <c r="X510" s="359"/>
      <c r="Y510" s="359"/>
      <c r="Z510" s="359"/>
    </row>
    <row r="511" spans="1:26" x14ac:dyDescent="0.2">
      <c r="A511" s="354"/>
      <c r="B511" s="359"/>
      <c r="C511" s="359"/>
      <c r="D511" s="359"/>
      <c r="E511" s="359"/>
      <c r="F511" s="359"/>
      <c r="G511" s="359"/>
      <c r="H511" s="359"/>
      <c r="I511" s="359"/>
      <c r="J511" s="359"/>
      <c r="K511" s="359"/>
      <c r="L511" s="359"/>
      <c r="M511" s="359"/>
      <c r="N511" s="359"/>
      <c r="O511" s="359"/>
      <c r="P511" s="359"/>
      <c r="Q511" s="359"/>
      <c r="R511" s="359"/>
      <c r="S511" s="359"/>
      <c r="T511" s="359"/>
      <c r="U511" s="359"/>
      <c r="V511" s="359"/>
      <c r="W511" s="359"/>
      <c r="X511" s="359"/>
      <c r="Y511" s="359"/>
      <c r="Z511" s="359"/>
    </row>
    <row r="512" spans="1:26" x14ac:dyDescent="0.2">
      <c r="A512" s="354"/>
      <c r="B512" s="359"/>
      <c r="C512" s="359"/>
      <c r="D512" s="359"/>
      <c r="E512" s="359"/>
      <c r="F512" s="359"/>
      <c r="G512" s="359"/>
      <c r="H512" s="359"/>
      <c r="I512" s="359"/>
      <c r="J512" s="359"/>
      <c r="K512" s="359"/>
      <c r="L512" s="359"/>
      <c r="M512" s="359"/>
      <c r="N512" s="359"/>
      <c r="O512" s="359"/>
      <c r="P512" s="359"/>
      <c r="Q512" s="359"/>
      <c r="R512" s="359"/>
      <c r="S512" s="359"/>
      <c r="T512" s="359"/>
      <c r="U512" s="359"/>
      <c r="V512" s="359"/>
      <c r="W512" s="359"/>
      <c r="X512" s="359"/>
      <c r="Y512" s="359"/>
      <c r="Z512" s="359"/>
    </row>
    <row r="513" spans="1:26" x14ac:dyDescent="0.2">
      <c r="A513" s="354"/>
      <c r="B513" s="359"/>
      <c r="C513" s="359"/>
      <c r="D513" s="359"/>
      <c r="E513" s="359"/>
      <c r="F513" s="359"/>
      <c r="G513" s="359"/>
      <c r="H513" s="359"/>
      <c r="I513" s="359"/>
      <c r="J513" s="359"/>
      <c r="K513" s="359"/>
      <c r="L513" s="359"/>
      <c r="M513" s="359"/>
      <c r="N513" s="359"/>
      <c r="O513" s="359"/>
      <c r="P513" s="359"/>
      <c r="Q513" s="359"/>
      <c r="R513" s="359"/>
      <c r="S513" s="359"/>
      <c r="T513" s="359"/>
      <c r="U513" s="359"/>
      <c r="V513" s="359"/>
      <c r="W513" s="359"/>
      <c r="X513" s="359"/>
      <c r="Y513" s="359"/>
      <c r="Z513" s="359"/>
    </row>
    <row r="514" spans="1:26" x14ac:dyDescent="0.2">
      <c r="A514" s="354"/>
      <c r="B514" s="359"/>
      <c r="C514" s="359"/>
      <c r="D514" s="359"/>
      <c r="E514" s="359"/>
      <c r="F514" s="359"/>
      <c r="G514" s="359"/>
      <c r="H514" s="359"/>
      <c r="I514" s="359"/>
      <c r="J514" s="359"/>
      <c r="K514" s="359"/>
      <c r="L514" s="359"/>
      <c r="M514" s="359"/>
      <c r="N514" s="359"/>
      <c r="O514" s="359"/>
      <c r="P514" s="359"/>
      <c r="Q514" s="359"/>
      <c r="R514" s="359"/>
      <c r="S514" s="359"/>
      <c r="T514" s="359"/>
      <c r="U514" s="359"/>
      <c r="V514" s="359"/>
      <c r="W514" s="359"/>
      <c r="X514" s="359"/>
      <c r="Y514" s="359"/>
      <c r="Z514" s="359"/>
    </row>
    <row r="515" spans="1:26" x14ac:dyDescent="0.2">
      <c r="A515" s="354"/>
      <c r="B515" s="359"/>
      <c r="C515" s="359"/>
      <c r="D515" s="359"/>
      <c r="E515" s="359"/>
      <c r="F515" s="359"/>
      <c r="G515" s="359"/>
      <c r="H515" s="359"/>
      <c r="I515" s="359"/>
      <c r="J515" s="359"/>
      <c r="K515" s="359"/>
      <c r="L515" s="359"/>
      <c r="M515" s="359"/>
      <c r="N515" s="359"/>
      <c r="O515" s="359"/>
      <c r="P515" s="359"/>
      <c r="Q515" s="359"/>
      <c r="R515" s="359"/>
      <c r="S515" s="359"/>
      <c r="T515" s="359"/>
      <c r="U515" s="359"/>
      <c r="V515" s="359"/>
      <c r="W515" s="359"/>
      <c r="X515" s="359"/>
      <c r="Y515" s="359"/>
      <c r="Z515" s="359"/>
    </row>
    <row r="516" spans="1:26" x14ac:dyDescent="0.2">
      <c r="A516" s="354"/>
      <c r="B516" s="359"/>
      <c r="C516" s="359"/>
      <c r="D516" s="359"/>
      <c r="E516" s="359"/>
      <c r="F516" s="359"/>
      <c r="G516" s="359"/>
      <c r="H516" s="359"/>
      <c r="I516" s="359"/>
      <c r="J516" s="359"/>
      <c r="K516" s="359"/>
      <c r="L516" s="359"/>
      <c r="M516" s="359"/>
      <c r="N516" s="359"/>
      <c r="O516" s="359"/>
      <c r="P516" s="359"/>
      <c r="Q516" s="359"/>
      <c r="R516" s="359"/>
      <c r="S516" s="359"/>
      <c r="T516" s="359"/>
      <c r="U516" s="359"/>
      <c r="V516" s="359"/>
      <c r="W516" s="359"/>
      <c r="X516" s="359"/>
      <c r="Y516" s="359"/>
      <c r="Z516" s="359"/>
    </row>
    <row r="517" spans="1:26" x14ac:dyDescent="0.2">
      <c r="A517" s="354"/>
      <c r="B517" s="359"/>
      <c r="C517" s="359"/>
      <c r="D517" s="359"/>
      <c r="E517" s="359"/>
      <c r="F517" s="359"/>
      <c r="G517" s="359"/>
      <c r="H517" s="359"/>
      <c r="I517" s="359"/>
      <c r="J517" s="359"/>
      <c r="K517" s="359"/>
      <c r="L517" s="359"/>
      <c r="M517" s="359"/>
      <c r="N517" s="359"/>
      <c r="O517" s="359"/>
      <c r="P517" s="359"/>
      <c r="Q517" s="359"/>
      <c r="R517" s="359"/>
      <c r="S517" s="359"/>
      <c r="T517" s="359"/>
      <c r="U517" s="359"/>
      <c r="V517" s="359"/>
      <c r="W517" s="359"/>
      <c r="X517" s="359"/>
      <c r="Y517" s="359"/>
      <c r="Z517" s="359"/>
    </row>
    <row r="518" spans="1:26" x14ac:dyDescent="0.2">
      <c r="A518" s="354"/>
      <c r="B518" s="359"/>
      <c r="C518" s="359"/>
      <c r="D518" s="359"/>
      <c r="E518" s="359"/>
      <c r="F518" s="359"/>
      <c r="G518" s="359"/>
      <c r="H518" s="359"/>
      <c r="I518" s="359"/>
      <c r="J518" s="359"/>
      <c r="K518" s="359"/>
      <c r="L518" s="359"/>
      <c r="M518" s="359"/>
      <c r="N518" s="359"/>
      <c r="O518" s="359"/>
      <c r="P518" s="359"/>
      <c r="Q518" s="359"/>
      <c r="R518" s="359"/>
      <c r="S518" s="359"/>
      <c r="T518" s="359"/>
      <c r="U518" s="359"/>
      <c r="V518" s="359"/>
      <c r="W518" s="359"/>
      <c r="X518" s="359"/>
      <c r="Y518" s="359"/>
      <c r="Z518" s="359"/>
    </row>
    <row r="519" spans="1:26" x14ac:dyDescent="0.2">
      <c r="A519" s="354"/>
      <c r="B519" s="359"/>
      <c r="C519" s="359"/>
      <c r="D519" s="359"/>
      <c r="E519" s="359"/>
      <c r="F519" s="359"/>
      <c r="G519" s="359"/>
      <c r="H519" s="359"/>
      <c r="I519" s="359"/>
      <c r="J519" s="359"/>
      <c r="K519" s="359"/>
      <c r="L519" s="359"/>
      <c r="M519" s="359"/>
      <c r="N519" s="359"/>
      <c r="O519" s="359"/>
      <c r="P519" s="359"/>
      <c r="Q519" s="359"/>
      <c r="R519" s="359"/>
      <c r="S519" s="359"/>
      <c r="T519" s="359"/>
      <c r="U519" s="359"/>
      <c r="V519" s="359"/>
      <c r="W519" s="359"/>
      <c r="X519" s="359"/>
      <c r="Y519" s="359"/>
      <c r="Z519" s="359"/>
    </row>
    <row r="520" spans="1:26" x14ac:dyDescent="0.2">
      <c r="A520" s="354"/>
      <c r="B520" s="359"/>
      <c r="C520" s="359"/>
      <c r="D520" s="359"/>
      <c r="E520" s="359"/>
      <c r="F520" s="359"/>
      <c r="G520" s="359"/>
      <c r="H520" s="359"/>
      <c r="I520" s="359"/>
      <c r="J520" s="359"/>
      <c r="K520" s="359"/>
      <c r="L520" s="359"/>
      <c r="M520" s="359"/>
      <c r="N520" s="359"/>
      <c r="O520" s="359"/>
      <c r="P520" s="359"/>
      <c r="Q520" s="359"/>
      <c r="R520" s="359"/>
      <c r="S520" s="359"/>
      <c r="T520" s="359"/>
      <c r="U520" s="359"/>
      <c r="V520" s="359"/>
      <c r="W520" s="359"/>
      <c r="X520" s="359"/>
      <c r="Y520" s="359"/>
      <c r="Z520" s="359"/>
    </row>
    <row r="521" spans="1:26" x14ac:dyDescent="0.2">
      <c r="A521" s="354"/>
      <c r="B521" s="359"/>
      <c r="C521" s="359"/>
      <c r="D521" s="359"/>
      <c r="E521" s="359"/>
      <c r="F521" s="359"/>
      <c r="G521" s="359"/>
      <c r="H521" s="359"/>
      <c r="I521" s="359"/>
      <c r="J521" s="359"/>
      <c r="K521" s="359"/>
      <c r="L521" s="359"/>
      <c r="M521" s="359"/>
      <c r="N521" s="359"/>
      <c r="O521" s="359"/>
      <c r="P521" s="359"/>
      <c r="Q521" s="359"/>
      <c r="R521" s="359"/>
      <c r="S521" s="359"/>
      <c r="T521" s="359"/>
      <c r="U521" s="359"/>
      <c r="V521" s="359"/>
      <c r="W521" s="359"/>
      <c r="X521" s="359"/>
      <c r="Y521" s="359"/>
      <c r="Z521" s="359"/>
    </row>
    <row r="522" spans="1:26" x14ac:dyDescent="0.2">
      <c r="A522" s="354"/>
      <c r="B522" s="359"/>
      <c r="C522" s="359"/>
      <c r="D522" s="359"/>
      <c r="E522" s="359"/>
      <c r="F522" s="359"/>
      <c r="G522" s="359"/>
      <c r="H522" s="359"/>
      <c r="I522" s="359"/>
      <c r="J522" s="359"/>
      <c r="K522" s="359"/>
      <c r="L522" s="359"/>
      <c r="M522" s="359"/>
      <c r="N522" s="359"/>
      <c r="O522" s="359"/>
      <c r="P522" s="359"/>
      <c r="Q522" s="359"/>
      <c r="R522" s="359"/>
      <c r="S522" s="359"/>
      <c r="T522" s="359"/>
      <c r="U522" s="359"/>
      <c r="V522" s="359"/>
      <c r="W522" s="359"/>
      <c r="X522" s="359"/>
      <c r="Y522" s="359"/>
      <c r="Z522" s="359"/>
    </row>
    <row r="523" spans="1:26" x14ac:dyDescent="0.2">
      <c r="A523" s="354"/>
      <c r="B523" s="359"/>
      <c r="C523" s="359"/>
      <c r="D523" s="359"/>
      <c r="E523" s="359"/>
      <c r="F523" s="359"/>
      <c r="G523" s="359"/>
      <c r="H523" s="359"/>
      <c r="I523" s="359"/>
      <c r="J523" s="359"/>
      <c r="K523" s="359"/>
      <c r="L523" s="359"/>
      <c r="M523" s="359"/>
      <c r="N523" s="359"/>
      <c r="O523" s="359"/>
      <c r="P523" s="359"/>
      <c r="Q523" s="359"/>
      <c r="R523" s="359"/>
      <c r="S523" s="359"/>
      <c r="T523" s="359"/>
      <c r="U523" s="359"/>
      <c r="V523" s="359"/>
      <c r="W523" s="359"/>
      <c r="X523" s="359"/>
      <c r="Y523" s="359"/>
      <c r="Z523" s="359"/>
    </row>
    <row r="524" spans="1:26" x14ac:dyDescent="0.2">
      <c r="A524" s="354"/>
      <c r="B524" s="359"/>
      <c r="C524" s="359"/>
      <c r="D524" s="359"/>
      <c r="E524" s="359"/>
      <c r="F524" s="359"/>
      <c r="G524" s="359"/>
      <c r="H524" s="359"/>
      <c r="I524" s="359"/>
      <c r="J524" s="359"/>
      <c r="K524" s="359"/>
      <c r="L524" s="359"/>
      <c r="M524" s="359"/>
      <c r="N524" s="359"/>
      <c r="O524" s="359"/>
      <c r="P524" s="359"/>
      <c r="Q524" s="359"/>
      <c r="R524" s="359"/>
      <c r="S524" s="359"/>
      <c r="T524" s="359"/>
      <c r="U524" s="359"/>
      <c r="V524" s="359"/>
      <c r="W524" s="359"/>
      <c r="X524" s="359"/>
      <c r="Y524" s="359"/>
      <c r="Z524" s="359"/>
    </row>
    <row r="525" spans="1:26" x14ac:dyDescent="0.2">
      <c r="A525" s="354"/>
      <c r="B525" s="359"/>
      <c r="C525" s="359"/>
      <c r="D525" s="359"/>
      <c r="E525" s="359"/>
      <c r="F525" s="359"/>
      <c r="G525" s="359"/>
      <c r="H525" s="359"/>
      <c r="I525" s="359"/>
      <c r="J525" s="359"/>
      <c r="K525" s="359"/>
      <c r="L525" s="359"/>
      <c r="M525" s="359"/>
      <c r="N525" s="359"/>
      <c r="O525" s="359"/>
      <c r="P525" s="359"/>
      <c r="Q525" s="359"/>
      <c r="R525" s="359"/>
      <c r="S525" s="359"/>
      <c r="T525" s="359"/>
      <c r="U525" s="359"/>
      <c r="V525" s="359"/>
      <c r="W525" s="359"/>
      <c r="X525" s="359"/>
      <c r="Y525" s="359"/>
      <c r="Z525" s="359"/>
    </row>
    <row r="526" spans="1:26" x14ac:dyDescent="0.2">
      <c r="A526" s="354"/>
      <c r="B526" s="359"/>
      <c r="C526" s="359"/>
      <c r="D526" s="359"/>
      <c r="E526" s="359"/>
      <c r="F526" s="359"/>
      <c r="G526" s="359"/>
      <c r="H526" s="359"/>
      <c r="I526" s="359"/>
      <c r="J526" s="359"/>
      <c r="K526" s="359"/>
      <c r="L526" s="359"/>
      <c r="M526" s="359"/>
      <c r="N526" s="359"/>
      <c r="O526" s="359"/>
      <c r="P526" s="359"/>
      <c r="Q526" s="359"/>
      <c r="R526" s="359"/>
      <c r="S526" s="359"/>
      <c r="T526" s="359"/>
      <c r="U526" s="359"/>
      <c r="V526" s="359"/>
      <c r="W526" s="359"/>
      <c r="X526" s="359"/>
      <c r="Y526" s="359"/>
      <c r="Z526" s="359"/>
    </row>
    <row r="527" spans="1:26" x14ac:dyDescent="0.2">
      <c r="A527" s="354"/>
      <c r="B527" s="359"/>
      <c r="C527" s="359"/>
      <c r="D527" s="359"/>
      <c r="E527" s="359"/>
      <c r="F527" s="359"/>
      <c r="G527" s="359"/>
      <c r="H527" s="359"/>
      <c r="I527" s="359"/>
      <c r="J527" s="359"/>
      <c r="K527" s="359"/>
      <c r="L527" s="359"/>
      <c r="M527" s="359"/>
      <c r="N527" s="359"/>
      <c r="O527" s="359"/>
      <c r="P527" s="359"/>
      <c r="Q527" s="359"/>
      <c r="R527" s="359"/>
      <c r="S527" s="359"/>
      <c r="T527" s="359"/>
      <c r="U527" s="359"/>
      <c r="V527" s="359"/>
      <c r="W527" s="359"/>
      <c r="X527" s="359"/>
      <c r="Y527" s="359"/>
      <c r="Z527" s="359"/>
    </row>
    <row r="528" spans="1:26" x14ac:dyDescent="0.2">
      <c r="A528" s="354"/>
      <c r="B528" s="359"/>
      <c r="C528" s="359"/>
      <c r="D528" s="359"/>
      <c r="E528" s="359"/>
      <c r="F528" s="359"/>
      <c r="G528" s="359"/>
      <c r="H528" s="359"/>
      <c r="I528" s="359"/>
      <c r="J528" s="359"/>
      <c r="K528" s="359"/>
      <c r="L528" s="359"/>
      <c r="M528" s="359"/>
      <c r="N528" s="359"/>
      <c r="O528" s="359"/>
      <c r="P528" s="359"/>
      <c r="Q528" s="359"/>
      <c r="R528" s="359"/>
      <c r="S528" s="359"/>
      <c r="T528" s="359"/>
      <c r="U528" s="359"/>
      <c r="V528" s="359"/>
      <c r="W528" s="359"/>
      <c r="X528" s="359"/>
      <c r="Y528" s="359"/>
      <c r="Z528" s="359"/>
    </row>
    <row r="529" spans="1:26" x14ac:dyDescent="0.2">
      <c r="A529" s="354"/>
      <c r="B529" s="359"/>
      <c r="C529" s="359"/>
      <c r="D529" s="359"/>
      <c r="E529" s="359"/>
      <c r="F529" s="359"/>
      <c r="G529" s="359"/>
      <c r="H529" s="359"/>
      <c r="I529" s="359"/>
      <c r="J529" s="359"/>
      <c r="K529" s="359"/>
      <c r="L529" s="359"/>
      <c r="M529" s="359"/>
      <c r="N529" s="359"/>
      <c r="O529" s="359"/>
      <c r="P529" s="359"/>
      <c r="Q529" s="359"/>
      <c r="R529" s="359"/>
      <c r="S529" s="359"/>
      <c r="T529" s="359"/>
      <c r="U529" s="359"/>
      <c r="V529" s="359"/>
      <c r="W529" s="359"/>
      <c r="X529" s="359"/>
      <c r="Y529" s="359"/>
      <c r="Z529" s="359"/>
    </row>
    <row r="530" spans="1:26" x14ac:dyDescent="0.2">
      <c r="A530" s="354"/>
      <c r="B530" s="359"/>
      <c r="C530" s="359"/>
      <c r="D530" s="359"/>
      <c r="E530" s="359"/>
      <c r="F530" s="359"/>
      <c r="G530" s="359"/>
      <c r="H530" s="359"/>
      <c r="I530" s="359"/>
      <c r="J530" s="359"/>
      <c r="K530" s="359"/>
      <c r="L530" s="359"/>
      <c r="M530" s="359"/>
      <c r="N530" s="359"/>
      <c r="O530" s="359"/>
      <c r="P530" s="359"/>
      <c r="Q530" s="359"/>
      <c r="R530" s="359"/>
      <c r="S530" s="359"/>
      <c r="T530" s="359"/>
      <c r="U530" s="359"/>
      <c r="V530" s="359"/>
      <c r="W530" s="359"/>
      <c r="X530" s="359"/>
      <c r="Y530" s="359"/>
      <c r="Z530" s="359"/>
    </row>
    <row r="531" spans="1:26" x14ac:dyDescent="0.2">
      <c r="A531" s="354"/>
      <c r="B531" s="359"/>
      <c r="C531" s="359"/>
      <c r="D531" s="359"/>
      <c r="E531" s="359"/>
      <c r="F531" s="359"/>
      <c r="G531" s="359"/>
      <c r="H531" s="359"/>
      <c r="I531" s="359"/>
      <c r="J531" s="359"/>
      <c r="K531" s="359"/>
      <c r="L531" s="359"/>
      <c r="M531" s="359"/>
      <c r="N531" s="359"/>
      <c r="O531" s="359"/>
      <c r="P531" s="359"/>
      <c r="Q531" s="359"/>
      <c r="R531" s="359"/>
      <c r="S531" s="359"/>
      <c r="T531" s="359"/>
      <c r="U531" s="359"/>
      <c r="V531" s="359"/>
      <c r="W531" s="359"/>
      <c r="X531" s="359"/>
      <c r="Y531" s="359"/>
      <c r="Z531" s="359"/>
    </row>
    <row r="532" spans="1:26" x14ac:dyDescent="0.2">
      <c r="A532" s="354"/>
      <c r="B532" s="359"/>
      <c r="C532" s="359"/>
      <c r="D532" s="359"/>
      <c r="E532" s="359"/>
      <c r="F532" s="359"/>
      <c r="G532" s="359"/>
      <c r="H532" s="359"/>
      <c r="I532" s="359"/>
      <c r="J532" s="359"/>
      <c r="K532" s="359"/>
      <c r="L532" s="359"/>
      <c r="M532" s="359"/>
      <c r="N532" s="359"/>
      <c r="O532" s="359"/>
      <c r="P532" s="359"/>
      <c r="Q532" s="359"/>
      <c r="R532" s="359"/>
      <c r="S532" s="359"/>
      <c r="T532" s="359"/>
      <c r="U532" s="359"/>
      <c r="V532" s="359"/>
      <c r="W532" s="359"/>
      <c r="X532" s="359"/>
      <c r="Y532" s="359"/>
      <c r="Z532" s="359"/>
    </row>
    <row r="533" spans="1:26" x14ac:dyDescent="0.2">
      <c r="A533" s="354"/>
      <c r="B533" s="359"/>
      <c r="C533" s="359"/>
      <c r="D533" s="359"/>
      <c r="E533" s="359"/>
      <c r="F533" s="359"/>
      <c r="G533" s="359"/>
      <c r="H533" s="359"/>
      <c r="I533" s="359"/>
      <c r="J533" s="359"/>
      <c r="K533" s="359"/>
      <c r="L533" s="359"/>
      <c r="M533" s="359"/>
      <c r="N533" s="359"/>
      <c r="O533" s="359"/>
      <c r="P533" s="359"/>
      <c r="Q533" s="359"/>
      <c r="R533" s="359"/>
      <c r="S533" s="359"/>
      <c r="T533" s="359"/>
      <c r="U533" s="359"/>
      <c r="V533" s="359"/>
      <c r="W533" s="359"/>
      <c r="X533" s="359"/>
      <c r="Y533" s="359"/>
      <c r="Z533" s="359"/>
    </row>
    <row r="534" spans="1:26" x14ac:dyDescent="0.2">
      <c r="A534" s="354"/>
      <c r="B534" s="359"/>
      <c r="C534" s="359"/>
      <c r="D534" s="359"/>
      <c r="E534" s="359"/>
      <c r="F534" s="359"/>
      <c r="G534" s="359"/>
      <c r="H534" s="359"/>
      <c r="I534" s="359"/>
      <c r="J534" s="359"/>
      <c r="K534" s="359"/>
      <c r="L534" s="359"/>
      <c r="M534" s="359"/>
      <c r="N534" s="359"/>
      <c r="O534" s="359"/>
      <c r="P534" s="359"/>
      <c r="Q534" s="359"/>
      <c r="R534" s="359"/>
      <c r="S534" s="359"/>
      <c r="T534" s="359"/>
      <c r="U534" s="359"/>
      <c r="V534" s="359"/>
      <c r="W534" s="359"/>
      <c r="X534" s="359"/>
      <c r="Y534" s="359"/>
      <c r="Z534" s="359"/>
    </row>
    <row r="535" spans="1:26" x14ac:dyDescent="0.2">
      <c r="A535" s="354"/>
      <c r="B535" s="359"/>
      <c r="C535" s="359"/>
      <c r="D535" s="359"/>
      <c r="E535" s="359"/>
      <c r="F535" s="359"/>
      <c r="G535" s="359"/>
      <c r="H535" s="359"/>
      <c r="I535" s="359"/>
      <c r="J535" s="359"/>
      <c r="K535" s="359"/>
      <c r="L535" s="359"/>
      <c r="M535" s="359"/>
      <c r="N535" s="359"/>
      <c r="O535" s="359"/>
      <c r="P535" s="359"/>
      <c r="Q535" s="359"/>
      <c r="R535" s="359"/>
      <c r="S535" s="359"/>
      <c r="T535" s="359"/>
      <c r="U535" s="359"/>
      <c r="V535" s="359"/>
      <c r="W535" s="359"/>
      <c r="X535" s="359"/>
      <c r="Y535" s="359"/>
      <c r="Z535" s="359"/>
    </row>
    <row r="536" spans="1:26" x14ac:dyDescent="0.2">
      <c r="A536" s="354"/>
      <c r="B536" s="359"/>
      <c r="C536" s="359"/>
      <c r="D536" s="359"/>
      <c r="E536" s="359"/>
      <c r="F536" s="359"/>
      <c r="G536" s="359"/>
      <c r="H536" s="359"/>
      <c r="I536" s="359"/>
      <c r="J536" s="359"/>
      <c r="K536" s="359"/>
      <c r="L536" s="359"/>
      <c r="M536" s="359"/>
      <c r="N536" s="359"/>
      <c r="O536" s="359"/>
      <c r="P536" s="359"/>
      <c r="Q536" s="359"/>
      <c r="R536" s="359"/>
      <c r="S536" s="359"/>
      <c r="T536" s="359"/>
      <c r="U536" s="359"/>
      <c r="V536" s="359"/>
      <c r="W536" s="359"/>
      <c r="X536" s="359"/>
      <c r="Y536" s="359"/>
      <c r="Z536" s="359"/>
    </row>
    <row r="537" spans="1:26" x14ac:dyDescent="0.2">
      <c r="A537" s="354"/>
      <c r="B537" s="359"/>
      <c r="C537" s="359"/>
      <c r="D537" s="359"/>
      <c r="E537" s="359"/>
      <c r="F537" s="359"/>
      <c r="G537" s="359"/>
      <c r="H537" s="359"/>
      <c r="I537" s="359"/>
      <c r="J537" s="359"/>
      <c r="K537" s="359"/>
      <c r="L537" s="359"/>
      <c r="M537" s="359"/>
      <c r="N537" s="359"/>
      <c r="O537" s="359"/>
      <c r="P537" s="359"/>
      <c r="Q537" s="359"/>
      <c r="R537" s="359"/>
      <c r="S537" s="359"/>
      <c r="T537" s="359"/>
      <c r="U537" s="359"/>
      <c r="V537" s="359"/>
      <c r="W537" s="359"/>
      <c r="X537" s="359"/>
      <c r="Y537" s="359"/>
      <c r="Z537" s="359"/>
    </row>
    <row r="538" spans="1:26" x14ac:dyDescent="0.2">
      <c r="A538" s="354"/>
      <c r="B538" s="359"/>
      <c r="C538" s="359"/>
      <c r="D538" s="359"/>
      <c r="E538" s="359"/>
      <c r="F538" s="359"/>
      <c r="G538" s="359"/>
      <c r="H538" s="359"/>
      <c r="I538" s="359"/>
      <c r="J538" s="359"/>
      <c r="K538" s="359"/>
      <c r="L538" s="359"/>
      <c r="M538" s="359"/>
      <c r="N538" s="359"/>
      <c r="O538" s="359"/>
      <c r="P538" s="359"/>
      <c r="Q538" s="359"/>
      <c r="R538" s="359"/>
      <c r="S538" s="359"/>
      <c r="T538" s="359"/>
      <c r="U538" s="359"/>
      <c r="V538" s="359"/>
      <c r="W538" s="359"/>
      <c r="X538" s="359"/>
      <c r="Y538" s="359"/>
      <c r="Z538" s="359"/>
    </row>
    <row r="539" spans="1:26" x14ac:dyDescent="0.2">
      <c r="A539" s="354"/>
      <c r="B539" s="359"/>
      <c r="C539" s="359"/>
      <c r="D539" s="359"/>
      <c r="E539" s="359"/>
      <c r="F539" s="359"/>
      <c r="G539" s="359"/>
      <c r="H539" s="359"/>
      <c r="I539" s="359"/>
      <c r="J539" s="359"/>
      <c r="K539" s="359"/>
      <c r="L539" s="359"/>
      <c r="M539" s="359"/>
      <c r="N539" s="359"/>
      <c r="O539" s="359"/>
      <c r="P539" s="359"/>
      <c r="Q539" s="359"/>
      <c r="R539" s="359"/>
      <c r="S539" s="359"/>
      <c r="T539" s="359"/>
      <c r="U539" s="359"/>
      <c r="V539" s="359"/>
      <c r="W539" s="359"/>
      <c r="X539" s="359"/>
      <c r="Y539" s="359"/>
      <c r="Z539" s="359"/>
    </row>
    <row r="540" spans="1:26" x14ac:dyDescent="0.2">
      <c r="A540" s="354"/>
      <c r="B540" s="359"/>
      <c r="C540" s="359"/>
      <c r="D540" s="359"/>
      <c r="E540" s="359"/>
      <c r="F540" s="359"/>
      <c r="G540" s="359"/>
      <c r="H540" s="359"/>
      <c r="I540" s="359"/>
      <c r="J540" s="359"/>
      <c r="K540" s="359"/>
      <c r="L540" s="359"/>
      <c r="M540" s="359"/>
      <c r="N540" s="359"/>
      <c r="O540" s="359"/>
      <c r="P540" s="359"/>
      <c r="Q540" s="359"/>
      <c r="R540" s="359"/>
      <c r="S540" s="359"/>
      <c r="T540" s="359"/>
      <c r="U540" s="359"/>
      <c r="V540" s="359"/>
      <c r="W540" s="359"/>
      <c r="X540" s="359"/>
      <c r="Y540" s="359"/>
      <c r="Z540" s="359"/>
    </row>
    <row r="541" spans="1:26" x14ac:dyDescent="0.2">
      <c r="A541" s="354"/>
      <c r="B541" s="359"/>
      <c r="C541" s="359"/>
      <c r="D541" s="359"/>
      <c r="E541" s="359"/>
      <c r="F541" s="359"/>
      <c r="G541" s="359"/>
      <c r="H541" s="359"/>
      <c r="I541" s="359"/>
      <c r="J541" s="359"/>
      <c r="K541" s="359"/>
      <c r="L541" s="359"/>
      <c r="M541" s="359"/>
      <c r="N541" s="359"/>
      <c r="O541" s="359"/>
      <c r="P541" s="359"/>
      <c r="Q541" s="359"/>
      <c r="R541" s="359"/>
      <c r="S541" s="359"/>
      <c r="T541" s="359"/>
      <c r="U541" s="359"/>
      <c r="V541" s="359"/>
      <c r="W541" s="359"/>
      <c r="X541" s="359"/>
      <c r="Y541" s="359"/>
      <c r="Z541" s="359"/>
    </row>
    <row r="542" spans="1:26" x14ac:dyDescent="0.2">
      <c r="A542" s="354"/>
      <c r="B542" s="359"/>
      <c r="C542" s="359"/>
      <c r="D542" s="359"/>
      <c r="E542" s="359"/>
      <c r="F542" s="359"/>
      <c r="G542" s="359"/>
      <c r="H542" s="359"/>
      <c r="I542" s="359"/>
      <c r="J542" s="359"/>
      <c r="K542" s="359"/>
      <c r="L542" s="359"/>
      <c r="M542" s="359"/>
      <c r="N542" s="359"/>
      <c r="O542" s="359"/>
      <c r="P542" s="359"/>
      <c r="Q542" s="359"/>
      <c r="R542" s="359"/>
      <c r="S542" s="359"/>
      <c r="T542" s="359"/>
      <c r="U542" s="359"/>
      <c r="V542" s="359"/>
      <c r="W542" s="359"/>
      <c r="X542" s="359"/>
      <c r="Y542" s="359"/>
      <c r="Z542" s="359"/>
    </row>
    <row r="543" spans="1:26" x14ac:dyDescent="0.2">
      <c r="A543" s="354"/>
      <c r="B543" s="359"/>
      <c r="C543" s="359"/>
      <c r="D543" s="359"/>
      <c r="E543" s="359"/>
      <c r="F543" s="359"/>
      <c r="G543" s="359"/>
      <c r="H543" s="359"/>
      <c r="I543" s="359"/>
      <c r="J543" s="359"/>
      <c r="K543" s="359"/>
      <c r="L543" s="359"/>
      <c r="M543" s="359"/>
      <c r="N543" s="359"/>
      <c r="O543" s="359"/>
      <c r="P543" s="359"/>
      <c r="Q543" s="359"/>
      <c r="R543" s="359"/>
      <c r="S543" s="359"/>
      <c r="T543" s="359"/>
      <c r="U543" s="359"/>
      <c r="V543" s="359"/>
      <c r="W543" s="359"/>
      <c r="X543" s="359"/>
      <c r="Y543" s="359"/>
      <c r="Z543" s="359"/>
    </row>
    <row r="544" spans="1:26" x14ac:dyDescent="0.2">
      <c r="A544" s="354"/>
      <c r="B544" s="359"/>
      <c r="C544" s="359"/>
      <c r="D544" s="359"/>
      <c r="E544" s="359"/>
      <c r="F544" s="359"/>
      <c r="G544" s="359"/>
      <c r="H544" s="359"/>
      <c r="I544" s="359"/>
      <c r="J544" s="359"/>
      <c r="K544" s="359"/>
      <c r="L544" s="359"/>
      <c r="M544" s="359"/>
      <c r="N544" s="359"/>
      <c r="O544" s="359"/>
      <c r="P544" s="359"/>
      <c r="Q544" s="359"/>
      <c r="R544" s="359"/>
      <c r="S544" s="359"/>
      <c r="T544" s="359"/>
      <c r="U544" s="359"/>
      <c r="V544" s="359"/>
      <c r="W544" s="359"/>
      <c r="X544" s="359"/>
      <c r="Y544" s="359"/>
      <c r="Z544" s="359"/>
    </row>
    <row r="545" spans="1:26" x14ac:dyDescent="0.2">
      <c r="A545" s="354"/>
      <c r="B545" s="359"/>
      <c r="C545" s="359"/>
      <c r="D545" s="359"/>
      <c r="E545" s="359"/>
      <c r="F545" s="359"/>
      <c r="G545" s="359"/>
      <c r="H545" s="359"/>
      <c r="I545" s="359"/>
      <c r="J545" s="359"/>
      <c r="K545" s="359"/>
      <c r="L545" s="359"/>
      <c r="M545" s="359"/>
      <c r="N545" s="359"/>
      <c r="O545" s="359"/>
      <c r="P545" s="359"/>
      <c r="Q545" s="359"/>
      <c r="R545" s="359"/>
      <c r="S545" s="359"/>
      <c r="T545" s="359"/>
      <c r="U545" s="359"/>
      <c r="V545" s="359"/>
      <c r="W545" s="359"/>
      <c r="X545" s="359"/>
      <c r="Y545" s="359"/>
      <c r="Z545" s="359"/>
    </row>
    <row r="546" spans="1:26" x14ac:dyDescent="0.2">
      <c r="A546" s="354"/>
      <c r="B546" s="359"/>
      <c r="C546" s="359"/>
      <c r="D546" s="359"/>
      <c r="E546" s="359"/>
      <c r="F546" s="359"/>
      <c r="G546" s="359"/>
      <c r="H546" s="359"/>
      <c r="I546" s="359"/>
      <c r="J546" s="359"/>
      <c r="K546" s="359"/>
      <c r="L546" s="359"/>
      <c r="M546" s="359"/>
      <c r="N546" s="359"/>
      <c r="O546" s="359"/>
      <c r="P546" s="359"/>
      <c r="Q546" s="359"/>
      <c r="R546" s="359"/>
      <c r="S546" s="359"/>
      <c r="T546" s="359"/>
      <c r="U546" s="359"/>
      <c r="V546" s="359"/>
      <c r="W546" s="359"/>
      <c r="X546" s="359"/>
      <c r="Y546" s="359"/>
      <c r="Z546" s="359"/>
    </row>
    <row r="547" spans="1:26" x14ac:dyDescent="0.2">
      <c r="A547" s="354"/>
      <c r="B547" s="359"/>
      <c r="C547" s="359"/>
      <c r="D547" s="359"/>
      <c r="E547" s="359"/>
      <c r="F547" s="359"/>
      <c r="G547" s="359"/>
      <c r="H547" s="359"/>
      <c r="I547" s="359"/>
      <c r="J547" s="359"/>
      <c r="K547" s="359"/>
      <c r="L547" s="359"/>
      <c r="M547" s="359"/>
      <c r="N547" s="359"/>
      <c r="O547" s="359"/>
      <c r="P547" s="359"/>
      <c r="Q547" s="359"/>
      <c r="R547" s="359"/>
      <c r="S547" s="359"/>
      <c r="T547" s="359"/>
      <c r="U547" s="359"/>
      <c r="V547" s="359"/>
      <c r="W547" s="359"/>
      <c r="X547" s="359"/>
      <c r="Y547" s="359"/>
      <c r="Z547" s="359"/>
    </row>
    <row r="548" spans="1:26" x14ac:dyDescent="0.2">
      <c r="A548" s="354"/>
      <c r="B548" s="359"/>
      <c r="C548" s="359"/>
      <c r="D548" s="359"/>
      <c r="E548" s="359"/>
      <c r="F548" s="359"/>
      <c r="G548" s="359"/>
      <c r="H548" s="359"/>
      <c r="I548" s="359"/>
      <c r="J548" s="359"/>
      <c r="K548" s="359"/>
      <c r="L548" s="359"/>
      <c r="M548" s="359"/>
      <c r="N548" s="359"/>
      <c r="O548" s="359"/>
      <c r="P548" s="359"/>
      <c r="Q548" s="359"/>
      <c r="R548" s="359"/>
      <c r="S548" s="359"/>
      <c r="T548" s="359"/>
      <c r="U548" s="359"/>
      <c r="V548" s="359"/>
      <c r="W548" s="359"/>
      <c r="X548" s="359"/>
      <c r="Y548" s="359"/>
      <c r="Z548" s="359"/>
    </row>
    <row r="549" spans="1:26" x14ac:dyDescent="0.2">
      <c r="A549" s="354"/>
      <c r="B549" s="359"/>
      <c r="C549" s="359"/>
      <c r="D549" s="359"/>
      <c r="E549" s="359"/>
      <c r="F549" s="359"/>
      <c r="G549" s="359"/>
      <c r="H549" s="359"/>
      <c r="I549" s="359"/>
      <c r="J549" s="359"/>
      <c r="K549" s="359"/>
      <c r="L549" s="359"/>
      <c r="M549" s="359"/>
      <c r="N549" s="359"/>
      <c r="O549" s="359"/>
      <c r="P549" s="359"/>
      <c r="Q549" s="359"/>
      <c r="R549" s="359"/>
      <c r="S549" s="359"/>
      <c r="T549" s="359"/>
      <c r="U549" s="359"/>
      <c r="V549" s="359"/>
      <c r="W549" s="359"/>
      <c r="X549" s="359"/>
      <c r="Y549" s="359"/>
      <c r="Z549" s="359"/>
    </row>
    <row r="550" spans="1:26" x14ac:dyDescent="0.2">
      <c r="A550" s="354"/>
      <c r="B550" s="359"/>
      <c r="C550" s="359"/>
      <c r="D550" s="359"/>
      <c r="E550" s="359"/>
      <c r="F550" s="359"/>
      <c r="G550" s="359"/>
      <c r="H550" s="359"/>
      <c r="I550" s="359"/>
      <c r="J550" s="359"/>
      <c r="K550" s="359"/>
      <c r="L550" s="359"/>
      <c r="M550" s="359"/>
      <c r="N550" s="359"/>
      <c r="O550" s="359"/>
      <c r="P550" s="359"/>
      <c r="Q550" s="359"/>
      <c r="R550" s="359"/>
      <c r="S550" s="359"/>
      <c r="T550" s="359"/>
      <c r="U550" s="359"/>
      <c r="V550" s="359"/>
      <c r="W550" s="359"/>
      <c r="X550" s="359"/>
      <c r="Y550" s="359"/>
      <c r="Z550" s="359"/>
    </row>
    <row r="551" spans="1:26" x14ac:dyDescent="0.2">
      <c r="A551" s="354"/>
      <c r="B551" s="359"/>
      <c r="C551" s="359"/>
      <c r="D551" s="359"/>
      <c r="E551" s="359"/>
      <c r="F551" s="359"/>
      <c r="G551" s="359"/>
      <c r="H551" s="359"/>
      <c r="I551" s="359"/>
      <c r="J551" s="359"/>
      <c r="K551" s="359"/>
      <c r="L551" s="359"/>
      <c r="M551" s="359"/>
      <c r="N551" s="359"/>
      <c r="O551" s="359"/>
      <c r="P551" s="359"/>
      <c r="Q551" s="359"/>
      <c r="R551" s="359"/>
      <c r="S551" s="359"/>
      <c r="T551" s="359"/>
      <c r="U551" s="359"/>
      <c r="V551" s="359"/>
      <c r="W551" s="359"/>
      <c r="X551" s="359"/>
      <c r="Y551" s="359"/>
      <c r="Z551" s="359"/>
    </row>
    <row r="552" spans="1:26" x14ac:dyDescent="0.2">
      <c r="A552" s="354"/>
      <c r="B552" s="359"/>
      <c r="C552" s="359"/>
      <c r="D552" s="359"/>
      <c r="E552" s="359"/>
      <c r="F552" s="359"/>
      <c r="G552" s="359"/>
      <c r="H552" s="359"/>
      <c r="I552" s="359"/>
      <c r="J552" s="359"/>
      <c r="K552" s="359"/>
      <c r="L552" s="359"/>
      <c r="M552" s="359"/>
      <c r="N552" s="359"/>
      <c r="O552" s="359"/>
      <c r="P552" s="359"/>
      <c r="Q552" s="359"/>
      <c r="R552" s="359"/>
      <c r="S552" s="359"/>
      <c r="T552" s="359"/>
      <c r="U552" s="359"/>
      <c r="V552" s="359"/>
      <c r="W552" s="359"/>
      <c r="X552" s="359"/>
      <c r="Y552" s="359"/>
      <c r="Z552" s="359"/>
    </row>
    <row r="553" spans="1:26" x14ac:dyDescent="0.2">
      <c r="A553" s="354"/>
      <c r="B553" s="359"/>
      <c r="C553" s="359"/>
      <c r="D553" s="359"/>
      <c r="E553" s="359"/>
      <c r="F553" s="359"/>
      <c r="G553" s="359"/>
      <c r="H553" s="359"/>
      <c r="I553" s="359"/>
      <c r="J553" s="359"/>
      <c r="K553" s="359"/>
      <c r="L553" s="359"/>
      <c r="M553" s="359"/>
      <c r="N553" s="359"/>
      <c r="O553" s="359"/>
      <c r="P553" s="359"/>
      <c r="Q553" s="359"/>
      <c r="R553" s="359"/>
      <c r="S553" s="359"/>
      <c r="T553" s="359"/>
      <c r="U553" s="359"/>
      <c r="V553" s="359"/>
      <c r="W553" s="359"/>
      <c r="X553" s="359"/>
      <c r="Y553" s="359"/>
      <c r="Z553" s="359"/>
    </row>
    <row r="554" spans="1:26" x14ac:dyDescent="0.2">
      <c r="A554" s="354"/>
      <c r="B554" s="359"/>
      <c r="C554" s="359"/>
      <c r="D554" s="359"/>
      <c r="E554" s="359"/>
      <c r="F554" s="359"/>
      <c r="G554" s="359"/>
      <c r="H554" s="359"/>
      <c r="I554" s="359"/>
      <c r="J554" s="359"/>
      <c r="K554" s="359"/>
      <c r="L554" s="359"/>
      <c r="M554" s="359"/>
      <c r="N554" s="359"/>
      <c r="O554" s="359"/>
      <c r="P554" s="359"/>
      <c r="Q554" s="359"/>
      <c r="R554" s="359"/>
      <c r="S554" s="359"/>
      <c r="T554" s="359"/>
      <c r="U554" s="359"/>
      <c r="V554" s="359"/>
      <c r="W554" s="359"/>
      <c r="X554" s="359"/>
      <c r="Y554" s="359"/>
      <c r="Z554" s="359"/>
    </row>
    <row r="555" spans="1:26" x14ac:dyDescent="0.2">
      <c r="A555" s="354"/>
      <c r="B555" s="359"/>
      <c r="C555" s="359"/>
      <c r="D555" s="359"/>
      <c r="E555" s="359"/>
      <c r="F555" s="359"/>
      <c r="G555" s="359"/>
      <c r="H555" s="359"/>
      <c r="I555" s="359"/>
      <c r="J555" s="359"/>
      <c r="K555" s="359"/>
      <c r="L555" s="359"/>
      <c r="M555" s="359"/>
      <c r="N555" s="359"/>
      <c r="O555" s="359"/>
      <c r="P555" s="359"/>
      <c r="Q555" s="359"/>
      <c r="R555" s="359"/>
      <c r="S555" s="359"/>
      <c r="T555" s="359"/>
      <c r="U555" s="359"/>
      <c r="V555" s="359"/>
      <c r="W555" s="359"/>
      <c r="X555" s="359"/>
      <c r="Y555" s="359"/>
      <c r="Z555" s="359"/>
    </row>
    <row r="556" spans="1:26" x14ac:dyDescent="0.2">
      <c r="A556" s="354"/>
      <c r="B556" s="359"/>
      <c r="C556" s="359"/>
      <c r="D556" s="359"/>
      <c r="E556" s="359"/>
      <c r="F556" s="359"/>
      <c r="G556" s="359"/>
      <c r="H556" s="359"/>
      <c r="I556" s="359"/>
      <c r="J556" s="359"/>
      <c r="K556" s="359"/>
      <c r="L556" s="359"/>
      <c r="M556" s="359"/>
      <c r="N556" s="359"/>
      <c r="O556" s="359"/>
      <c r="P556" s="359"/>
      <c r="Q556" s="359"/>
      <c r="R556" s="359"/>
      <c r="S556" s="359"/>
      <c r="T556" s="359"/>
      <c r="U556" s="359"/>
      <c r="V556" s="359"/>
      <c r="W556" s="359"/>
      <c r="X556" s="359"/>
      <c r="Y556" s="359"/>
      <c r="Z556" s="359"/>
    </row>
    <row r="557" spans="1:26" x14ac:dyDescent="0.2">
      <c r="A557" s="354"/>
      <c r="B557" s="359"/>
      <c r="C557" s="359"/>
      <c r="D557" s="359"/>
      <c r="E557" s="359"/>
      <c r="F557" s="359"/>
      <c r="G557" s="359"/>
      <c r="H557" s="359"/>
      <c r="I557" s="359"/>
      <c r="J557" s="359"/>
      <c r="K557" s="359"/>
      <c r="L557" s="359"/>
      <c r="M557" s="359"/>
      <c r="N557" s="359"/>
      <c r="O557" s="359"/>
      <c r="P557" s="359"/>
      <c r="Q557" s="359"/>
      <c r="R557" s="359"/>
      <c r="S557" s="359"/>
      <c r="T557" s="359"/>
      <c r="U557" s="359"/>
      <c r="V557" s="359"/>
      <c r="W557" s="359"/>
      <c r="X557" s="359"/>
      <c r="Y557" s="359"/>
      <c r="Z557" s="359"/>
    </row>
    <row r="558" spans="1:26" x14ac:dyDescent="0.2">
      <c r="A558" s="354"/>
      <c r="B558" s="359"/>
      <c r="C558" s="359"/>
      <c r="D558" s="359"/>
      <c r="E558" s="359"/>
      <c r="F558" s="359"/>
      <c r="G558" s="359"/>
      <c r="H558" s="359"/>
      <c r="I558" s="359"/>
      <c r="J558" s="359"/>
      <c r="K558" s="359"/>
      <c r="L558" s="359"/>
      <c r="M558" s="359"/>
      <c r="N558" s="359"/>
      <c r="O558" s="359"/>
      <c r="P558" s="359"/>
      <c r="Q558" s="359"/>
      <c r="R558" s="359"/>
      <c r="S558" s="359"/>
      <c r="T558" s="359"/>
      <c r="U558" s="359"/>
      <c r="V558" s="359"/>
      <c r="W558" s="359"/>
      <c r="X558" s="359"/>
      <c r="Y558" s="359"/>
      <c r="Z558" s="359"/>
    </row>
    <row r="559" spans="1:26" x14ac:dyDescent="0.2">
      <c r="A559" s="354"/>
      <c r="B559" s="359"/>
      <c r="C559" s="359"/>
      <c r="D559" s="359"/>
      <c r="E559" s="359"/>
      <c r="F559" s="359"/>
      <c r="G559" s="359"/>
      <c r="H559" s="359"/>
      <c r="I559" s="359"/>
      <c r="J559" s="359"/>
      <c r="K559" s="359"/>
      <c r="L559" s="359"/>
      <c r="M559" s="359"/>
      <c r="N559" s="359"/>
      <c r="O559" s="359"/>
      <c r="P559" s="359"/>
      <c r="Q559" s="359"/>
      <c r="R559" s="359"/>
      <c r="S559" s="359"/>
      <c r="T559" s="359"/>
      <c r="U559" s="359"/>
      <c r="V559" s="359"/>
      <c r="W559" s="359"/>
      <c r="X559" s="359"/>
      <c r="Y559" s="359"/>
      <c r="Z559" s="359"/>
    </row>
    <row r="560" spans="1:26" x14ac:dyDescent="0.2">
      <c r="A560" s="354"/>
      <c r="B560" s="359"/>
      <c r="C560" s="359"/>
      <c r="D560" s="359"/>
      <c r="E560" s="359"/>
      <c r="F560" s="359"/>
      <c r="G560" s="359"/>
      <c r="H560" s="359"/>
      <c r="I560" s="359"/>
      <c r="J560" s="359"/>
      <c r="K560" s="359"/>
      <c r="L560" s="359"/>
      <c r="M560" s="359"/>
      <c r="N560" s="359"/>
      <c r="O560" s="359"/>
      <c r="P560" s="359"/>
      <c r="Q560" s="359"/>
      <c r="R560" s="359"/>
      <c r="S560" s="359"/>
      <c r="T560" s="359"/>
      <c r="U560" s="359"/>
      <c r="V560" s="359"/>
      <c r="W560" s="359"/>
      <c r="X560" s="359"/>
      <c r="Y560" s="359"/>
      <c r="Z560" s="359"/>
    </row>
    <row r="561" spans="1:26" x14ac:dyDescent="0.2">
      <c r="A561" s="354"/>
      <c r="B561" s="359"/>
      <c r="C561" s="359"/>
      <c r="D561" s="359"/>
      <c r="E561" s="359"/>
      <c r="F561" s="359"/>
      <c r="G561" s="359"/>
      <c r="H561" s="359"/>
      <c r="I561" s="359"/>
      <c r="J561" s="359"/>
      <c r="K561" s="359"/>
      <c r="L561" s="359"/>
      <c r="M561" s="359"/>
      <c r="N561" s="359"/>
      <c r="O561" s="359"/>
      <c r="P561" s="359"/>
      <c r="Q561" s="359"/>
      <c r="R561" s="359"/>
      <c r="S561" s="359"/>
      <c r="T561" s="359"/>
      <c r="U561" s="359"/>
      <c r="V561" s="359"/>
      <c r="W561" s="359"/>
      <c r="X561" s="359"/>
      <c r="Y561" s="359"/>
      <c r="Z561" s="359"/>
    </row>
    <row r="562" spans="1:26" x14ac:dyDescent="0.2">
      <c r="A562" s="354"/>
      <c r="B562" s="359"/>
      <c r="C562" s="359"/>
      <c r="D562" s="359"/>
      <c r="E562" s="359"/>
      <c r="F562" s="359"/>
      <c r="G562" s="359"/>
      <c r="H562" s="359"/>
      <c r="I562" s="359"/>
      <c r="J562" s="359"/>
      <c r="K562" s="359"/>
      <c r="L562" s="359"/>
      <c r="M562" s="359"/>
      <c r="N562" s="359"/>
      <c r="O562" s="359"/>
      <c r="P562" s="359"/>
      <c r="Q562" s="359"/>
      <c r="R562" s="359"/>
      <c r="S562" s="359"/>
      <c r="T562" s="359"/>
      <c r="U562" s="359"/>
      <c r="V562" s="359"/>
      <c r="W562" s="359"/>
      <c r="X562" s="359"/>
      <c r="Y562" s="359"/>
      <c r="Z562" s="359"/>
    </row>
    <row r="563" spans="1:26" x14ac:dyDescent="0.2">
      <c r="A563" s="354"/>
      <c r="B563" s="359"/>
      <c r="C563" s="359"/>
      <c r="D563" s="359"/>
      <c r="E563" s="359"/>
      <c r="F563" s="359"/>
      <c r="G563" s="359"/>
      <c r="H563" s="359"/>
      <c r="I563" s="359"/>
      <c r="J563" s="359"/>
      <c r="K563" s="359"/>
      <c r="L563" s="359"/>
      <c r="M563" s="359"/>
      <c r="N563" s="359"/>
      <c r="O563" s="359"/>
      <c r="P563" s="359"/>
      <c r="Q563" s="359"/>
      <c r="R563" s="359"/>
      <c r="S563" s="359"/>
      <c r="T563" s="359"/>
      <c r="U563" s="359"/>
      <c r="V563" s="359"/>
      <c r="W563" s="359"/>
      <c r="X563" s="359"/>
      <c r="Y563" s="359"/>
      <c r="Z563" s="359"/>
    </row>
    <row r="564" spans="1:26" x14ac:dyDescent="0.2">
      <c r="A564" s="354"/>
      <c r="B564" s="359"/>
      <c r="C564" s="359"/>
      <c r="D564" s="359"/>
      <c r="E564" s="359"/>
      <c r="F564" s="359"/>
      <c r="G564" s="359"/>
      <c r="H564" s="359"/>
      <c r="I564" s="359"/>
      <c r="J564" s="359"/>
      <c r="K564" s="359"/>
      <c r="L564" s="359"/>
      <c r="M564" s="359"/>
      <c r="N564" s="359"/>
      <c r="O564" s="359"/>
      <c r="P564" s="359"/>
      <c r="Q564" s="359"/>
      <c r="R564" s="359"/>
      <c r="S564" s="359"/>
      <c r="T564" s="359"/>
      <c r="U564" s="359"/>
      <c r="V564" s="359"/>
      <c r="W564" s="359"/>
      <c r="X564" s="359"/>
      <c r="Y564" s="359"/>
      <c r="Z564" s="359"/>
    </row>
    <row r="565" spans="1:26" x14ac:dyDescent="0.2">
      <c r="A565" s="354"/>
      <c r="B565" s="359"/>
      <c r="C565" s="359"/>
      <c r="D565" s="359"/>
      <c r="E565" s="359"/>
      <c r="F565" s="359"/>
      <c r="G565" s="359"/>
      <c r="H565" s="359"/>
      <c r="I565" s="359"/>
      <c r="J565" s="359"/>
      <c r="K565" s="359"/>
      <c r="L565" s="359"/>
      <c r="M565" s="359"/>
      <c r="N565" s="359"/>
      <c r="O565" s="359"/>
      <c r="P565" s="359"/>
      <c r="Q565" s="359"/>
      <c r="R565" s="359"/>
      <c r="S565" s="359"/>
      <c r="T565" s="359"/>
      <c r="U565" s="359"/>
      <c r="V565" s="359"/>
      <c r="W565" s="359"/>
      <c r="X565" s="359"/>
      <c r="Y565" s="359"/>
      <c r="Z565" s="359"/>
    </row>
    <row r="566" spans="1:26" x14ac:dyDescent="0.2">
      <c r="A566" s="354"/>
      <c r="B566" s="359"/>
      <c r="C566" s="359"/>
      <c r="D566" s="359"/>
      <c r="E566" s="359"/>
      <c r="F566" s="359"/>
      <c r="G566" s="359"/>
      <c r="H566" s="359"/>
      <c r="I566" s="359"/>
      <c r="J566" s="359"/>
      <c r="K566" s="359"/>
      <c r="L566" s="359"/>
      <c r="M566" s="359"/>
      <c r="N566" s="359"/>
      <c r="O566" s="359"/>
      <c r="P566" s="359"/>
      <c r="Q566" s="359"/>
      <c r="R566" s="359"/>
      <c r="S566" s="359"/>
      <c r="T566" s="359"/>
      <c r="U566" s="359"/>
      <c r="V566" s="359"/>
      <c r="W566" s="359"/>
      <c r="X566" s="359"/>
      <c r="Y566" s="359"/>
      <c r="Z566" s="359"/>
    </row>
    <row r="567" spans="1:26" x14ac:dyDescent="0.2">
      <c r="A567" s="354"/>
      <c r="B567" s="359"/>
      <c r="C567" s="359"/>
      <c r="D567" s="359"/>
      <c r="E567" s="359"/>
      <c r="F567" s="359"/>
      <c r="G567" s="359"/>
      <c r="H567" s="359"/>
      <c r="I567" s="359"/>
      <c r="J567" s="359"/>
      <c r="K567" s="359"/>
      <c r="L567" s="359"/>
      <c r="M567" s="359"/>
      <c r="N567" s="359"/>
      <c r="O567" s="359"/>
      <c r="P567" s="359"/>
      <c r="Q567" s="359"/>
      <c r="R567" s="359"/>
      <c r="S567" s="359"/>
      <c r="T567" s="359"/>
      <c r="U567" s="359"/>
      <c r="V567" s="359"/>
      <c r="W567" s="359"/>
      <c r="X567" s="359"/>
      <c r="Y567" s="359"/>
      <c r="Z567" s="359"/>
    </row>
    <row r="568" spans="1:26" x14ac:dyDescent="0.2">
      <c r="A568" s="354"/>
      <c r="B568" s="359"/>
      <c r="C568" s="359"/>
      <c r="D568" s="359"/>
      <c r="E568" s="359"/>
      <c r="F568" s="359"/>
      <c r="G568" s="359"/>
      <c r="H568" s="359"/>
      <c r="I568" s="359"/>
      <c r="J568" s="359"/>
      <c r="K568" s="359"/>
      <c r="L568" s="359"/>
      <c r="M568" s="359"/>
      <c r="N568" s="359"/>
      <c r="O568" s="359"/>
      <c r="P568" s="359"/>
      <c r="Q568" s="359"/>
      <c r="R568" s="359"/>
      <c r="S568" s="359"/>
      <c r="T568" s="359"/>
      <c r="U568" s="359"/>
      <c r="V568" s="359"/>
      <c r="W568" s="359"/>
      <c r="X568" s="359"/>
      <c r="Y568" s="359"/>
      <c r="Z568" s="359"/>
    </row>
    <row r="569" spans="1:26" x14ac:dyDescent="0.2">
      <c r="A569" s="354"/>
      <c r="B569" s="359"/>
      <c r="C569" s="359"/>
      <c r="D569" s="359"/>
      <c r="E569" s="359"/>
      <c r="F569" s="359"/>
      <c r="G569" s="359"/>
      <c r="H569" s="359"/>
      <c r="I569" s="359"/>
      <c r="J569" s="359"/>
      <c r="K569" s="359"/>
      <c r="L569" s="359"/>
      <c r="M569" s="359"/>
      <c r="N569" s="359"/>
      <c r="O569" s="359"/>
      <c r="P569" s="359"/>
      <c r="Q569" s="359"/>
      <c r="R569" s="359"/>
      <c r="S569" s="359"/>
      <c r="T569" s="359"/>
      <c r="U569" s="359"/>
      <c r="V569" s="359"/>
      <c r="W569" s="359"/>
      <c r="X569" s="359"/>
      <c r="Y569" s="359"/>
      <c r="Z569" s="359"/>
    </row>
    <row r="570" spans="1:26" x14ac:dyDescent="0.2">
      <c r="A570" s="354"/>
      <c r="B570" s="359"/>
      <c r="C570" s="359"/>
      <c r="D570" s="359"/>
      <c r="E570" s="359"/>
      <c r="F570" s="359"/>
      <c r="G570" s="359"/>
      <c r="H570" s="359"/>
      <c r="I570" s="359"/>
      <c r="J570" s="359"/>
      <c r="K570" s="359"/>
      <c r="L570" s="359"/>
      <c r="M570" s="359"/>
      <c r="N570" s="359"/>
      <c r="O570" s="359"/>
      <c r="P570" s="359"/>
      <c r="Q570" s="359"/>
      <c r="R570" s="359"/>
      <c r="S570" s="359"/>
      <c r="T570" s="359"/>
      <c r="U570" s="359"/>
      <c r="V570" s="359"/>
      <c r="W570" s="359"/>
      <c r="X570" s="359"/>
      <c r="Y570" s="359"/>
      <c r="Z570" s="359"/>
    </row>
    <row r="571" spans="1:26" x14ac:dyDescent="0.2">
      <c r="A571" s="354"/>
      <c r="B571" s="359"/>
      <c r="C571" s="359"/>
      <c r="D571" s="359"/>
      <c r="E571" s="359"/>
      <c r="F571" s="359"/>
      <c r="G571" s="359"/>
      <c r="H571" s="359"/>
      <c r="I571" s="359"/>
      <c r="J571" s="359"/>
      <c r="K571" s="359"/>
      <c r="L571" s="359"/>
      <c r="M571" s="359"/>
      <c r="N571" s="359"/>
      <c r="O571" s="359"/>
      <c r="P571" s="359"/>
      <c r="Q571" s="359"/>
      <c r="R571" s="359"/>
      <c r="S571" s="359"/>
      <c r="T571" s="359"/>
      <c r="U571" s="359"/>
      <c r="V571" s="359"/>
      <c r="W571" s="359"/>
      <c r="X571" s="359"/>
      <c r="Y571" s="359"/>
      <c r="Z571" s="359"/>
    </row>
    <row r="572" spans="1:26" x14ac:dyDescent="0.2">
      <c r="A572" s="354"/>
      <c r="B572" s="359"/>
      <c r="C572" s="359"/>
      <c r="D572" s="359"/>
      <c r="E572" s="359"/>
      <c r="F572" s="359"/>
      <c r="G572" s="359"/>
      <c r="H572" s="359"/>
      <c r="I572" s="359"/>
      <c r="J572" s="359"/>
      <c r="K572" s="359"/>
      <c r="L572" s="359"/>
      <c r="M572" s="359"/>
      <c r="N572" s="359"/>
      <c r="O572" s="359"/>
      <c r="P572" s="359"/>
      <c r="Q572" s="359"/>
      <c r="R572" s="359"/>
      <c r="S572" s="359"/>
      <c r="T572" s="359"/>
      <c r="U572" s="359"/>
      <c r="V572" s="359"/>
      <c r="W572" s="359"/>
      <c r="X572" s="359"/>
      <c r="Y572" s="359"/>
      <c r="Z572" s="359"/>
    </row>
    <row r="573" spans="1:26" x14ac:dyDescent="0.2">
      <c r="A573" s="354"/>
      <c r="B573" s="359"/>
      <c r="C573" s="359"/>
      <c r="D573" s="359"/>
      <c r="E573" s="359"/>
      <c r="F573" s="359"/>
      <c r="G573" s="359"/>
      <c r="H573" s="359"/>
      <c r="I573" s="359"/>
      <c r="J573" s="359"/>
      <c r="K573" s="359"/>
      <c r="L573" s="359"/>
      <c r="M573" s="359"/>
      <c r="N573" s="359"/>
      <c r="O573" s="359"/>
      <c r="P573" s="359"/>
      <c r="Q573" s="359"/>
      <c r="R573" s="359"/>
      <c r="S573" s="359"/>
      <c r="T573" s="359"/>
      <c r="U573" s="359"/>
      <c r="V573" s="359"/>
      <c r="W573" s="359"/>
      <c r="X573" s="359"/>
      <c r="Y573" s="359"/>
      <c r="Z573" s="359"/>
    </row>
    <row r="574" spans="1:26" x14ac:dyDescent="0.2">
      <c r="A574" s="354"/>
      <c r="B574" s="359"/>
      <c r="C574" s="359"/>
      <c r="D574" s="359"/>
      <c r="E574" s="359"/>
      <c r="F574" s="359"/>
      <c r="G574" s="359"/>
      <c r="H574" s="359"/>
      <c r="I574" s="359"/>
      <c r="J574" s="359"/>
      <c r="K574" s="359"/>
      <c r="L574" s="359"/>
      <c r="M574" s="359"/>
      <c r="N574" s="359"/>
      <c r="O574" s="359"/>
      <c r="P574" s="359"/>
      <c r="Q574" s="359"/>
      <c r="R574" s="359"/>
      <c r="S574" s="359"/>
      <c r="T574" s="359"/>
      <c r="U574" s="359"/>
      <c r="V574" s="359"/>
      <c r="W574" s="359"/>
      <c r="X574" s="359"/>
      <c r="Y574" s="359"/>
      <c r="Z574" s="359"/>
    </row>
    <row r="575" spans="1:26" x14ac:dyDescent="0.2">
      <c r="A575" s="354"/>
      <c r="B575" s="359"/>
      <c r="C575" s="359"/>
      <c r="D575" s="359"/>
      <c r="E575" s="359"/>
      <c r="F575" s="359"/>
      <c r="G575" s="359"/>
      <c r="H575" s="359"/>
      <c r="I575" s="359"/>
      <c r="J575" s="359"/>
      <c r="K575" s="359"/>
      <c r="L575" s="359"/>
      <c r="M575" s="359"/>
      <c r="N575" s="359"/>
      <c r="O575" s="359"/>
      <c r="P575" s="359"/>
      <c r="Q575" s="359"/>
      <c r="R575" s="359"/>
      <c r="S575" s="359"/>
      <c r="T575" s="359"/>
      <c r="U575" s="359"/>
      <c r="V575" s="359"/>
      <c r="W575" s="359"/>
      <c r="X575" s="359"/>
      <c r="Y575" s="359"/>
      <c r="Z575" s="359"/>
    </row>
    <row r="576" spans="1:26" x14ac:dyDescent="0.2">
      <c r="A576" s="354"/>
      <c r="B576" s="359"/>
      <c r="C576" s="359"/>
      <c r="D576" s="359"/>
      <c r="E576" s="359"/>
      <c r="F576" s="359"/>
      <c r="G576" s="359"/>
      <c r="H576" s="359"/>
      <c r="I576" s="359"/>
      <c r="J576" s="359"/>
      <c r="K576" s="359"/>
      <c r="L576" s="359"/>
      <c r="M576" s="359"/>
      <c r="N576" s="359"/>
      <c r="O576" s="359"/>
      <c r="P576" s="359"/>
      <c r="Q576" s="359"/>
      <c r="R576" s="359"/>
      <c r="S576" s="359"/>
      <c r="T576" s="359"/>
      <c r="U576" s="359"/>
      <c r="V576" s="359"/>
      <c r="W576" s="359"/>
      <c r="X576" s="359"/>
      <c r="Y576" s="359"/>
      <c r="Z576" s="359"/>
    </row>
    <row r="577" spans="1:26" x14ac:dyDescent="0.2">
      <c r="A577" s="354"/>
      <c r="B577" s="359"/>
      <c r="C577" s="359"/>
      <c r="D577" s="359"/>
      <c r="E577" s="359"/>
      <c r="F577" s="359"/>
      <c r="G577" s="359"/>
      <c r="H577" s="359"/>
      <c r="I577" s="359"/>
      <c r="J577" s="359"/>
      <c r="K577" s="359"/>
      <c r="L577" s="359"/>
      <c r="M577" s="359"/>
      <c r="N577" s="359"/>
      <c r="O577" s="359"/>
      <c r="P577" s="359"/>
      <c r="Q577" s="359"/>
      <c r="R577" s="359"/>
      <c r="S577" s="359"/>
      <c r="T577" s="359"/>
      <c r="U577" s="359"/>
      <c r="V577" s="359"/>
      <c r="W577" s="359"/>
      <c r="X577" s="359"/>
      <c r="Y577" s="359"/>
      <c r="Z577" s="359"/>
    </row>
    <row r="578" spans="1:26" x14ac:dyDescent="0.2">
      <c r="A578" s="354"/>
      <c r="B578" s="359"/>
      <c r="C578" s="359"/>
      <c r="D578" s="359"/>
      <c r="E578" s="359"/>
      <c r="F578" s="359"/>
      <c r="G578" s="359"/>
      <c r="H578" s="359"/>
      <c r="I578" s="359"/>
      <c r="J578" s="359"/>
      <c r="K578" s="359"/>
      <c r="L578" s="359"/>
      <c r="M578" s="359"/>
      <c r="N578" s="359"/>
      <c r="O578" s="359"/>
      <c r="P578" s="359"/>
      <c r="Q578" s="359"/>
      <c r="R578" s="359"/>
      <c r="S578" s="359"/>
      <c r="T578" s="359"/>
      <c r="U578" s="359"/>
      <c r="V578" s="359"/>
      <c r="W578" s="359"/>
      <c r="X578" s="359"/>
      <c r="Y578" s="359"/>
      <c r="Z578" s="359"/>
    </row>
    <row r="579" spans="1:26" x14ac:dyDescent="0.2">
      <c r="A579" s="354"/>
      <c r="B579" s="359"/>
      <c r="C579" s="359"/>
      <c r="D579" s="359"/>
      <c r="E579" s="359"/>
      <c r="F579" s="359"/>
      <c r="G579" s="359"/>
      <c r="H579" s="359"/>
      <c r="I579" s="359"/>
      <c r="J579" s="359"/>
      <c r="K579" s="359"/>
      <c r="L579" s="359"/>
      <c r="M579" s="359"/>
      <c r="N579" s="359"/>
      <c r="O579" s="359"/>
      <c r="P579" s="359"/>
      <c r="Q579" s="359"/>
      <c r="R579" s="359"/>
      <c r="S579" s="359"/>
      <c r="T579" s="359"/>
      <c r="U579" s="359"/>
      <c r="V579" s="359"/>
      <c r="W579" s="359"/>
      <c r="X579" s="359"/>
      <c r="Y579" s="359"/>
      <c r="Z579" s="359"/>
    </row>
    <row r="580" spans="1:26" x14ac:dyDescent="0.2">
      <c r="A580" s="354"/>
      <c r="B580" s="359"/>
      <c r="C580" s="359"/>
      <c r="D580" s="359"/>
      <c r="E580" s="359"/>
      <c r="F580" s="359"/>
      <c r="G580" s="359"/>
      <c r="H580" s="359"/>
      <c r="I580" s="359"/>
      <c r="J580" s="359"/>
      <c r="K580" s="359"/>
      <c r="L580" s="359"/>
      <c r="M580" s="359"/>
      <c r="N580" s="359"/>
      <c r="O580" s="359"/>
      <c r="P580" s="359"/>
      <c r="Q580" s="359"/>
      <c r="R580" s="359"/>
      <c r="S580" s="359"/>
      <c r="T580" s="359"/>
      <c r="U580" s="359"/>
      <c r="V580" s="359"/>
      <c r="W580" s="359"/>
      <c r="X580" s="359"/>
      <c r="Y580" s="359"/>
      <c r="Z580" s="359"/>
    </row>
    <row r="581" spans="1:26" x14ac:dyDescent="0.2">
      <c r="A581" s="354"/>
      <c r="B581" s="359"/>
      <c r="C581" s="359"/>
      <c r="D581" s="359"/>
      <c r="E581" s="359"/>
      <c r="F581" s="359"/>
      <c r="G581" s="359"/>
      <c r="H581" s="359"/>
      <c r="I581" s="359"/>
      <c r="J581" s="359"/>
      <c r="K581" s="359"/>
      <c r="L581" s="359"/>
      <c r="M581" s="359"/>
      <c r="N581" s="359"/>
      <c r="O581" s="359"/>
      <c r="P581" s="359"/>
      <c r="Q581" s="359"/>
      <c r="R581" s="359"/>
      <c r="S581" s="359"/>
      <c r="T581" s="359"/>
      <c r="U581" s="359"/>
      <c r="V581" s="359"/>
      <c r="W581" s="359"/>
      <c r="X581" s="359"/>
      <c r="Y581" s="359"/>
      <c r="Z581" s="359"/>
    </row>
    <row r="582" spans="1:26" x14ac:dyDescent="0.2">
      <c r="A582" s="354"/>
      <c r="B582" s="359"/>
      <c r="C582" s="359"/>
      <c r="D582" s="359"/>
      <c r="E582" s="359"/>
      <c r="F582" s="359"/>
      <c r="G582" s="359"/>
      <c r="H582" s="359"/>
      <c r="I582" s="359"/>
      <c r="J582" s="359"/>
      <c r="K582" s="359"/>
      <c r="L582" s="359"/>
      <c r="M582" s="359"/>
      <c r="N582" s="359"/>
      <c r="O582" s="359"/>
      <c r="P582" s="359"/>
      <c r="Q582" s="359"/>
      <c r="R582" s="359"/>
      <c r="S582" s="359"/>
      <c r="T582" s="359"/>
      <c r="U582" s="359"/>
      <c r="V582" s="359"/>
      <c r="W582" s="359"/>
      <c r="X582" s="359"/>
      <c r="Y582" s="359"/>
      <c r="Z582" s="359"/>
    </row>
    <row r="583" spans="1:26" x14ac:dyDescent="0.2">
      <c r="A583" s="354"/>
      <c r="B583" s="359"/>
      <c r="C583" s="359"/>
      <c r="D583" s="359"/>
      <c r="E583" s="359"/>
      <c r="F583" s="359"/>
      <c r="G583" s="359"/>
      <c r="H583" s="359"/>
      <c r="I583" s="359"/>
      <c r="J583" s="359"/>
      <c r="K583" s="359"/>
      <c r="L583" s="359"/>
      <c r="M583" s="359"/>
      <c r="N583" s="359"/>
      <c r="O583" s="359"/>
      <c r="P583" s="359"/>
      <c r="Q583" s="359"/>
      <c r="R583" s="359"/>
      <c r="S583" s="359"/>
      <c r="T583" s="359"/>
      <c r="U583" s="359"/>
      <c r="V583" s="359"/>
      <c r="W583" s="359"/>
      <c r="X583" s="359"/>
      <c r="Y583" s="359"/>
      <c r="Z583" s="359"/>
    </row>
  </sheetData>
  <dataConsolidate link="1"/>
  <mergeCells count="76">
    <mergeCell ref="I29:J29"/>
    <mergeCell ref="I30:J30"/>
    <mergeCell ref="I23:J23"/>
    <mergeCell ref="I24:J24"/>
    <mergeCell ref="I25:J25"/>
    <mergeCell ref="I26:J26"/>
    <mergeCell ref="I27:J27"/>
    <mergeCell ref="I28:J28"/>
    <mergeCell ref="K19:K20"/>
    <mergeCell ref="L19:L20"/>
    <mergeCell ref="B21:B22"/>
    <mergeCell ref="D21:D22"/>
    <mergeCell ref="E21:E22"/>
    <mergeCell ref="F21:F22"/>
    <mergeCell ref="H21:H22"/>
    <mergeCell ref="I21:J22"/>
    <mergeCell ref="K21:K22"/>
    <mergeCell ref="L21:L22"/>
    <mergeCell ref="B19:B20"/>
    <mergeCell ref="D19:D20"/>
    <mergeCell ref="E19:E20"/>
    <mergeCell ref="F19:F20"/>
    <mergeCell ref="H19:H20"/>
    <mergeCell ref="I19:J20"/>
    <mergeCell ref="K15:K16"/>
    <mergeCell ref="L15:L16"/>
    <mergeCell ref="B17:B18"/>
    <mergeCell ref="D17:D18"/>
    <mergeCell ref="E17:E18"/>
    <mergeCell ref="F17:F18"/>
    <mergeCell ref="H17:H18"/>
    <mergeCell ref="I17:J18"/>
    <mergeCell ref="K17:K18"/>
    <mergeCell ref="L17:L18"/>
    <mergeCell ref="B15:B16"/>
    <mergeCell ref="D15:D16"/>
    <mergeCell ref="E15:E16"/>
    <mergeCell ref="F15:F16"/>
    <mergeCell ref="H15:H16"/>
    <mergeCell ref="I15:J16"/>
    <mergeCell ref="I13:J14"/>
    <mergeCell ref="K13:K14"/>
    <mergeCell ref="L13:L14"/>
    <mergeCell ref="B11:B12"/>
    <mergeCell ref="D11:D12"/>
    <mergeCell ref="E11:E12"/>
    <mergeCell ref="F11:F12"/>
    <mergeCell ref="H11:H12"/>
    <mergeCell ref="I11:J12"/>
    <mergeCell ref="B13:B14"/>
    <mergeCell ref="D13:D14"/>
    <mergeCell ref="E13:E14"/>
    <mergeCell ref="F13:F14"/>
    <mergeCell ref="H13:H14"/>
    <mergeCell ref="I9:J10"/>
    <mergeCell ref="K9:K10"/>
    <mergeCell ref="L9:L10"/>
    <mergeCell ref="K11:K12"/>
    <mergeCell ref="L11:L12"/>
    <mergeCell ref="B9:B10"/>
    <mergeCell ref="D9:D10"/>
    <mergeCell ref="E9:E10"/>
    <mergeCell ref="F9:F10"/>
    <mergeCell ref="H9:H10"/>
    <mergeCell ref="A1:M2"/>
    <mergeCell ref="D5:F5"/>
    <mergeCell ref="I5:J5"/>
    <mergeCell ref="B6:L6"/>
    <mergeCell ref="B7:B8"/>
    <mergeCell ref="D7:D8"/>
    <mergeCell ref="E7:E8"/>
    <mergeCell ref="F7:F8"/>
    <mergeCell ref="H7:H8"/>
    <mergeCell ref="I7:J8"/>
    <mergeCell ref="K7:K8"/>
    <mergeCell ref="L7:L8"/>
  </mergeCells>
  <conditionalFormatting sqref="A60:A61 A5:A6 A9 A17 A24:A26 A28:A30 A32:A34 A36:A38 A40:A42 A44:A46 A48:A50 A52:A54 A56:A58 A11 A13 A19 A21">
    <cfRule type="expression" dxfId="128" priority="25" stopIfTrue="1">
      <formula>IF(AND($C$5=3,$C$6=3,#REF!=3,$C$7=3),1,0)</formula>
    </cfRule>
  </conditionalFormatting>
  <conditionalFormatting sqref="B6 B31:L31 B35:L36 B40:L41 B45:L46 B50:L51 B55:L56 B60:L61 I30 K7:L7 I17 I25:I26 K25:L26 K30:L30 B5:D5 G5:L5 L9 L17 L19">
    <cfRule type="expression" dxfId="127" priority="26" stopIfTrue="1">
      <formula>IF(AND($C$5=3,$C$6=3,#REF!=3,$C$7=3),1,0)</formula>
    </cfRule>
  </conditionalFormatting>
  <conditionalFormatting sqref="L11 L13">
    <cfRule type="expression" dxfId="126" priority="24" stopIfTrue="1">
      <formula>IF(AND($C$5=3,$C$6=3,#REF!=3,$C$7=3),1,0)</formula>
    </cfRule>
  </conditionalFormatting>
  <conditionalFormatting sqref="I15 L15">
    <cfRule type="expression" dxfId="125" priority="23" stopIfTrue="1">
      <formula>IF(AND($C$5=3,$C$6=3,#REF!=3,$C$7=3),1,0)</formula>
    </cfRule>
  </conditionalFormatting>
  <conditionalFormatting sqref="I23 L21 K23:L23">
    <cfRule type="expression" dxfId="124" priority="22" stopIfTrue="1">
      <formula>IF(AND($C$5=3,$C$6=3,#REF!=3,$C$7=3),1,0)</formula>
    </cfRule>
  </conditionalFormatting>
  <conditionalFormatting sqref="I24 K24:L24">
    <cfRule type="expression" dxfId="123" priority="21" stopIfTrue="1">
      <formula>IF(AND($C$5=3,$C$6=3,#REF!=3,$C$7=3),1,0)</formula>
    </cfRule>
  </conditionalFormatting>
  <conditionalFormatting sqref="I27:I28 K27:L28">
    <cfRule type="expression" dxfId="122" priority="20" stopIfTrue="1">
      <formula>IF(AND($C$5=3,$C$6=3,#REF!=3,$C$7=3),1,0)</formula>
    </cfRule>
  </conditionalFormatting>
  <conditionalFormatting sqref="I29 K29:L29">
    <cfRule type="expression" dxfId="121" priority="19" stopIfTrue="1">
      <formula>IF(AND($C$5=3,$C$6=3,#REF!=3,$C$7=3),1,0)</formula>
    </cfRule>
  </conditionalFormatting>
  <conditionalFormatting sqref="B32:L33">
    <cfRule type="expression" dxfId="120" priority="18" stopIfTrue="1">
      <formula>IF(AND($C$5=3,$C$6=3,#REF!=3,$C$7=3),1,0)</formula>
    </cfRule>
  </conditionalFormatting>
  <conditionalFormatting sqref="B34:L34">
    <cfRule type="expression" dxfId="119" priority="17" stopIfTrue="1">
      <formula>IF(AND($C$5=3,$C$6=3,#REF!=3,$C$7=3),1,0)</formula>
    </cfRule>
  </conditionalFormatting>
  <conditionalFormatting sqref="B37:L38">
    <cfRule type="expression" dxfId="118" priority="16" stopIfTrue="1">
      <formula>IF(AND($C$5=3,$C$6=3,#REF!=3,$C$7=3),1,0)</formula>
    </cfRule>
  </conditionalFormatting>
  <conditionalFormatting sqref="B39:L39">
    <cfRule type="expression" dxfId="117" priority="15" stopIfTrue="1">
      <formula>IF(AND($C$5=3,$C$6=3,#REF!=3,$C$7=3),1,0)</formula>
    </cfRule>
  </conditionalFormatting>
  <conditionalFormatting sqref="B42:L43">
    <cfRule type="expression" dxfId="116" priority="14" stopIfTrue="1">
      <formula>IF(AND($C$5=3,$C$6=3,#REF!=3,$C$7=3),1,0)</formula>
    </cfRule>
  </conditionalFormatting>
  <conditionalFormatting sqref="B44:L44">
    <cfRule type="expression" dxfId="115" priority="13" stopIfTrue="1">
      <formula>IF(AND($C$5=3,$C$6=3,#REF!=3,$C$7=3),1,0)</formula>
    </cfRule>
  </conditionalFormatting>
  <conditionalFormatting sqref="B47:L48">
    <cfRule type="expression" dxfId="114" priority="12" stopIfTrue="1">
      <formula>IF(AND($C$5=3,$C$6=3,#REF!=3,$C$7=3),1,0)</formula>
    </cfRule>
  </conditionalFormatting>
  <conditionalFormatting sqref="B49:L49">
    <cfRule type="expression" dxfId="113" priority="11" stopIfTrue="1">
      <formula>IF(AND($C$5=3,$C$6=3,#REF!=3,$C$7=3),1,0)</formula>
    </cfRule>
  </conditionalFormatting>
  <conditionalFormatting sqref="B52:L53">
    <cfRule type="expression" dxfId="112" priority="10" stopIfTrue="1">
      <formula>IF(AND($C$5=3,$C$6=3,#REF!=3,$C$7=3),1,0)</formula>
    </cfRule>
  </conditionalFormatting>
  <conditionalFormatting sqref="B54:L54">
    <cfRule type="expression" dxfId="111" priority="9" stopIfTrue="1">
      <formula>IF(AND($C$5=3,$C$6=3,#REF!=3,$C$7=3),1,0)</formula>
    </cfRule>
  </conditionalFormatting>
  <conditionalFormatting sqref="B57:L58">
    <cfRule type="expression" dxfId="110" priority="8" stopIfTrue="1">
      <formula>IF(AND($C$5=3,$C$6=3,#REF!=3,$C$7=3),1,0)</formula>
    </cfRule>
  </conditionalFormatting>
  <conditionalFormatting sqref="B59:L59">
    <cfRule type="expression" dxfId="109" priority="7" stopIfTrue="1">
      <formula>IF(AND($C$5=3,$C$6=3,#REF!=3,$C$7=3),1,0)</formula>
    </cfRule>
  </conditionalFormatting>
  <conditionalFormatting sqref="I21">
    <cfRule type="expression" dxfId="108" priority="6" stopIfTrue="1">
      <formula>IF(AND($C$5=3,$C$6=3,#REF!=3,$C$7=3),1,0)</formula>
    </cfRule>
  </conditionalFormatting>
  <conditionalFormatting sqref="K15 K17 K19 K21">
    <cfRule type="expression" dxfId="107" priority="5" stopIfTrue="1">
      <formula>IF(AND($C$5=3,$C$6=3,#REF!=3,$C$7=3),1,0)</formula>
    </cfRule>
  </conditionalFormatting>
  <conditionalFormatting sqref="I19">
    <cfRule type="expression" dxfId="106" priority="3" stopIfTrue="1">
      <formula>IF(AND($C$5=3,$C$6=3,#REF!=3,$C$7=3),1,0)</formula>
    </cfRule>
  </conditionalFormatting>
  <conditionalFormatting sqref="I7 I9 I11 I13">
    <cfRule type="expression" dxfId="105" priority="2" stopIfTrue="1">
      <formula>IF(AND($C$5=3,$C$6=3,#REF!=3,$C$7=3),1,0)</formula>
    </cfRule>
  </conditionalFormatting>
  <conditionalFormatting sqref="K9 K11 K13">
    <cfRule type="expression" dxfId="104" priority="1" stopIfTrue="1">
      <formula>IF(AND($C$5=3,$C$6=3,#REF!=3,$C$7=3),1,0)</formula>
    </cfRule>
  </conditionalFormatting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85"/>
  <sheetViews>
    <sheetView showGridLines="0" showOutlineSymbols="0" workbookViewId="0">
      <selection activeCell="C7" sqref="C7:C8"/>
    </sheetView>
  </sheetViews>
  <sheetFormatPr baseColWidth="10" defaultRowHeight="25.5" x14ac:dyDescent="0.35"/>
  <cols>
    <col min="1" max="1" width="26.28515625" style="116" customWidth="1"/>
    <col min="2" max="2" width="8.7109375" style="116" bestFit="1" customWidth="1"/>
    <col min="3" max="3" width="27.42578125" style="116" customWidth="1"/>
    <col min="4" max="4" width="9.42578125" style="505" customWidth="1"/>
    <col min="5" max="5" width="4.5703125" style="116" bestFit="1" customWidth="1"/>
    <col min="6" max="6" width="10" style="505" customWidth="1"/>
    <col min="7" max="7" width="32" style="116" customWidth="1"/>
    <col min="8" max="8" width="19.28515625" style="116" customWidth="1"/>
    <col min="9" max="9" width="6.140625" style="116" bestFit="1" customWidth="1"/>
    <col min="10" max="10" width="8.7109375" style="116" customWidth="1"/>
    <col min="11" max="11" width="27.28515625" style="116" customWidth="1"/>
    <col min="12" max="12" width="15.7109375" style="116" customWidth="1"/>
    <col min="13" max="13" width="5.7109375" style="116" customWidth="1"/>
    <col min="14" max="15" width="26.28515625" style="116" customWidth="1"/>
    <col min="16" max="16" width="5.7109375" style="116" customWidth="1"/>
    <col min="17" max="17" width="7.7109375" style="116" customWidth="1"/>
    <col min="18" max="16384" width="11.42578125" style="116"/>
  </cols>
  <sheetData>
    <row r="1" spans="1:40" s="174" customFormat="1" ht="75.75" customHeight="1" x14ac:dyDescent="0.2">
      <c r="A1" s="606" t="s">
        <v>350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419"/>
      <c r="O1" s="419"/>
      <c r="P1" s="419"/>
      <c r="Q1" s="419"/>
      <c r="R1" s="375"/>
      <c r="S1" s="375"/>
      <c r="T1" s="375"/>
      <c r="U1" s="375"/>
      <c r="V1" s="357"/>
      <c r="W1" s="357"/>
      <c r="X1" s="376"/>
      <c r="Y1" s="376"/>
      <c r="Z1" s="376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</row>
    <row r="2" spans="1:40" s="174" customFormat="1" ht="75.75" customHeight="1" x14ac:dyDescent="0.2">
      <c r="A2" s="606"/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419"/>
      <c r="O2" s="419"/>
      <c r="P2" s="419"/>
      <c r="Q2" s="419"/>
      <c r="R2" s="375"/>
      <c r="S2" s="375"/>
      <c r="T2" s="375"/>
      <c r="U2" s="375"/>
      <c r="V2" s="357"/>
      <c r="W2" s="357"/>
      <c r="X2" s="376"/>
      <c r="Y2" s="376"/>
      <c r="Z2" s="376"/>
      <c r="AA2" s="358"/>
      <c r="AB2" s="358"/>
      <c r="AC2" s="358"/>
      <c r="AD2" s="358"/>
      <c r="AE2" s="358"/>
      <c r="AF2" s="358"/>
      <c r="AG2" s="358"/>
      <c r="AH2" s="358"/>
      <c r="AI2" s="358"/>
      <c r="AJ2" s="358"/>
      <c r="AK2" s="358"/>
      <c r="AL2" s="358"/>
      <c r="AM2" s="358"/>
      <c r="AN2" s="358"/>
    </row>
    <row r="3" spans="1:40" ht="21" customHeight="1" x14ac:dyDescent="0.2">
      <c r="A3" s="354"/>
      <c r="B3" s="359"/>
      <c r="C3" s="359"/>
      <c r="D3" s="499"/>
      <c r="E3" s="359"/>
      <c r="F3" s="499"/>
      <c r="G3" s="360"/>
      <c r="H3" s="359"/>
      <c r="I3" s="359"/>
      <c r="J3" s="359"/>
      <c r="K3" s="359"/>
      <c r="L3" s="359"/>
      <c r="M3" s="359"/>
      <c r="N3" s="360"/>
      <c r="O3" s="360"/>
      <c r="P3" s="360"/>
      <c r="Q3" s="360"/>
      <c r="R3" s="360"/>
      <c r="S3" s="359"/>
      <c r="T3" s="359"/>
      <c r="U3" s="359"/>
      <c r="V3" s="359"/>
      <c r="W3" s="359"/>
      <c r="X3" s="359"/>
      <c r="Y3" s="359"/>
      <c r="Z3" s="359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</row>
    <row r="4" spans="1:40" ht="26.25" thickBot="1" x14ac:dyDescent="0.3">
      <c r="A4" s="354"/>
      <c r="B4" s="359"/>
      <c r="C4" s="359"/>
      <c r="D4" s="499"/>
      <c r="E4" s="359"/>
      <c r="F4" s="499"/>
      <c r="G4" s="360"/>
      <c r="H4" s="359"/>
      <c r="I4" s="359"/>
      <c r="J4" s="359"/>
      <c r="K4" s="359"/>
      <c r="L4" s="359"/>
      <c r="M4" s="359"/>
      <c r="N4" s="377"/>
      <c r="O4" s="378"/>
      <c r="P4" s="360"/>
      <c r="Q4" s="416"/>
      <c r="R4" s="360"/>
      <c r="S4" s="359"/>
      <c r="T4" s="359"/>
      <c r="U4" s="359"/>
      <c r="V4" s="359"/>
      <c r="W4" s="359"/>
      <c r="X4" s="359"/>
      <c r="Y4" s="359"/>
      <c r="Z4" s="359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</row>
    <row r="5" spans="1:40" ht="17.850000000000001" customHeight="1" x14ac:dyDescent="0.25">
      <c r="A5" s="390"/>
      <c r="B5" s="445" t="s">
        <v>281</v>
      </c>
      <c r="C5" s="446" t="s">
        <v>279</v>
      </c>
      <c r="D5" s="615"/>
      <c r="E5" s="616"/>
      <c r="F5" s="617"/>
      <c r="G5" s="446" t="s">
        <v>280</v>
      </c>
      <c r="H5" s="446" t="s">
        <v>117</v>
      </c>
      <c r="I5" s="622" t="s">
        <v>118</v>
      </c>
      <c r="J5" s="622"/>
      <c r="K5" s="446" t="s">
        <v>303</v>
      </c>
      <c r="L5" s="447" t="s">
        <v>119</v>
      </c>
      <c r="M5" s="360"/>
      <c r="N5" s="379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0"/>
      <c r="AM5" s="380"/>
      <c r="AN5" s="380"/>
    </row>
    <row r="6" spans="1:40" ht="3" customHeight="1" thickBot="1" x14ac:dyDescent="0.25">
      <c r="A6" s="397"/>
      <c r="B6" s="688"/>
      <c r="C6" s="689"/>
      <c r="D6" s="689"/>
      <c r="E6" s="689"/>
      <c r="F6" s="689"/>
      <c r="G6" s="689"/>
      <c r="H6" s="689"/>
      <c r="I6" s="689"/>
      <c r="J6" s="689"/>
      <c r="K6" s="689"/>
      <c r="L6" s="690"/>
      <c r="M6" s="360"/>
      <c r="N6" s="360"/>
      <c r="O6" s="360"/>
      <c r="P6" s="360"/>
      <c r="Q6" s="360"/>
      <c r="R6" s="360"/>
      <c r="S6" s="359"/>
      <c r="T6" s="359"/>
      <c r="U6" s="359"/>
      <c r="V6" s="359"/>
      <c r="W6" s="359"/>
      <c r="X6" s="359"/>
      <c r="Y6" s="359"/>
      <c r="Z6" s="359"/>
      <c r="AA6" s="356"/>
      <c r="AB6" s="380"/>
      <c r="AC6" s="356"/>
      <c r="AD6" s="356"/>
      <c r="AE6" s="356"/>
      <c r="AF6" s="356"/>
      <c r="AG6" s="356"/>
      <c r="AH6" s="356"/>
      <c r="AI6" s="356"/>
      <c r="AJ6" s="356"/>
      <c r="AK6" s="356"/>
      <c r="AL6" s="356"/>
      <c r="AM6" s="356"/>
      <c r="AN6" s="356"/>
    </row>
    <row r="7" spans="1:40" ht="12.75" customHeight="1" x14ac:dyDescent="0.2">
      <c r="A7" s="397"/>
      <c r="B7" s="694" t="s">
        <v>308</v>
      </c>
      <c r="C7" s="691" t="s">
        <v>347</v>
      </c>
      <c r="D7" s="696">
        <v>3</v>
      </c>
      <c r="E7" s="698" t="s">
        <v>275</v>
      </c>
      <c r="F7" s="696">
        <v>2</v>
      </c>
      <c r="G7" s="692" t="s">
        <v>133</v>
      </c>
      <c r="H7" s="704">
        <v>41978</v>
      </c>
      <c r="I7" s="706">
        <v>0.54166666666666663</v>
      </c>
      <c r="J7" s="706"/>
      <c r="K7" s="708" t="s">
        <v>348</v>
      </c>
      <c r="L7" s="710"/>
      <c r="M7" s="360"/>
      <c r="N7" s="360"/>
      <c r="O7" s="360"/>
      <c r="P7" s="360"/>
      <c r="Q7" s="360"/>
      <c r="R7" s="360"/>
      <c r="S7" s="359"/>
      <c r="T7" s="359"/>
      <c r="U7" s="359"/>
      <c r="V7" s="359"/>
      <c r="W7" s="359"/>
      <c r="X7" s="359"/>
      <c r="Y7" s="359"/>
      <c r="Z7" s="359"/>
      <c r="AA7" s="356"/>
      <c r="AB7" s="356"/>
      <c r="AC7" s="356"/>
      <c r="AD7" s="356"/>
      <c r="AE7" s="356"/>
      <c r="AF7" s="356"/>
      <c r="AG7" s="356"/>
      <c r="AH7" s="356"/>
      <c r="AI7" s="356"/>
      <c r="AJ7" s="356"/>
      <c r="AK7" s="356"/>
      <c r="AL7" s="356"/>
      <c r="AM7" s="356"/>
      <c r="AN7" s="356"/>
    </row>
    <row r="8" spans="1:40" ht="20.25" customHeight="1" x14ac:dyDescent="0.2">
      <c r="A8" s="397"/>
      <c r="B8" s="695"/>
      <c r="C8" s="687"/>
      <c r="D8" s="697"/>
      <c r="E8" s="699"/>
      <c r="F8" s="697"/>
      <c r="G8" s="693"/>
      <c r="H8" s="705"/>
      <c r="I8" s="707"/>
      <c r="J8" s="707"/>
      <c r="K8" s="709"/>
      <c r="L8" s="711"/>
      <c r="M8" s="360"/>
      <c r="N8" s="360"/>
      <c r="O8" s="360"/>
      <c r="P8" s="360"/>
      <c r="Q8" s="360"/>
      <c r="R8" s="360"/>
      <c r="S8" s="359"/>
      <c r="T8" s="359"/>
      <c r="U8" s="359"/>
      <c r="V8" s="359"/>
      <c r="W8" s="359"/>
      <c r="X8" s="359"/>
      <c r="Y8" s="359"/>
      <c r="Z8" s="359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K8" s="356"/>
      <c r="AL8" s="356"/>
      <c r="AM8" s="356"/>
      <c r="AN8" s="356"/>
    </row>
    <row r="9" spans="1:40" s="487" customFormat="1" ht="18.75" customHeight="1" x14ac:dyDescent="0.2">
      <c r="A9" s="482"/>
      <c r="B9" s="695"/>
      <c r="C9" s="483" t="s">
        <v>352</v>
      </c>
      <c r="D9" s="697"/>
      <c r="E9" s="699"/>
      <c r="F9" s="697"/>
      <c r="G9" s="483" t="s">
        <v>353</v>
      </c>
      <c r="H9" s="705"/>
      <c r="I9" s="707"/>
      <c r="J9" s="707"/>
      <c r="K9" s="709"/>
      <c r="L9" s="711"/>
      <c r="M9" s="484"/>
      <c r="N9" s="484"/>
      <c r="O9" s="484"/>
      <c r="P9" s="484"/>
      <c r="Q9" s="484"/>
      <c r="R9" s="484"/>
      <c r="S9" s="485"/>
      <c r="T9" s="485"/>
      <c r="U9" s="485"/>
      <c r="V9" s="485"/>
      <c r="W9" s="485"/>
      <c r="X9" s="485"/>
      <c r="Y9" s="485"/>
      <c r="Z9" s="485"/>
      <c r="AA9" s="486"/>
      <c r="AB9" s="486"/>
      <c r="AC9" s="486"/>
      <c r="AD9" s="486"/>
      <c r="AE9" s="486"/>
      <c r="AF9" s="486"/>
      <c r="AG9" s="486"/>
      <c r="AH9" s="486"/>
      <c r="AI9" s="486"/>
      <c r="AJ9" s="486"/>
      <c r="AK9" s="486"/>
      <c r="AL9" s="486"/>
      <c r="AM9" s="486"/>
      <c r="AN9" s="486"/>
    </row>
    <row r="10" spans="1:40" ht="17.850000000000001" customHeight="1" x14ac:dyDescent="0.2">
      <c r="A10" s="397"/>
      <c r="B10" s="695" t="s">
        <v>309</v>
      </c>
      <c r="C10" s="693" t="s">
        <v>323</v>
      </c>
      <c r="D10" s="697" t="s">
        <v>357</v>
      </c>
      <c r="E10" s="699" t="s">
        <v>275</v>
      </c>
      <c r="F10" s="697" t="s">
        <v>356</v>
      </c>
      <c r="G10" s="687" t="s">
        <v>177</v>
      </c>
      <c r="H10" s="705">
        <v>41978</v>
      </c>
      <c r="I10" s="707">
        <v>0.625</v>
      </c>
      <c r="J10" s="707"/>
      <c r="K10" s="709" t="s">
        <v>348</v>
      </c>
      <c r="L10" s="658"/>
      <c r="M10" s="360"/>
      <c r="N10" s="360"/>
      <c r="O10" s="360"/>
      <c r="P10" s="360"/>
      <c r="Q10" s="360"/>
      <c r="R10" s="360"/>
      <c r="S10" s="359"/>
      <c r="T10" s="359"/>
      <c r="U10" s="359"/>
      <c r="V10" s="359"/>
      <c r="W10" s="359"/>
      <c r="X10" s="359"/>
      <c r="Y10" s="359"/>
      <c r="Z10" s="359"/>
      <c r="AA10" s="356"/>
      <c r="AB10" s="356"/>
      <c r="AC10" s="356"/>
      <c r="AD10" s="356"/>
      <c r="AE10" s="356"/>
      <c r="AF10" s="356"/>
      <c r="AG10" s="356"/>
      <c r="AH10" s="356"/>
      <c r="AI10" s="356"/>
      <c r="AJ10" s="356"/>
      <c r="AK10" s="356"/>
      <c r="AL10" s="356"/>
      <c r="AM10" s="356"/>
      <c r="AN10" s="356"/>
    </row>
    <row r="11" spans="1:40" ht="16.5" customHeight="1" x14ac:dyDescent="0.2">
      <c r="A11" s="397"/>
      <c r="B11" s="695"/>
      <c r="C11" s="693"/>
      <c r="D11" s="697"/>
      <c r="E11" s="699"/>
      <c r="F11" s="697"/>
      <c r="G11" s="687"/>
      <c r="H11" s="705"/>
      <c r="I11" s="707"/>
      <c r="J11" s="707"/>
      <c r="K11" s="709"/>
      <c r="L11" s="658"/>
      <c r="M11" s="360"/>
      <c r="N11" s="360"/>
      <c r="O11" s="360"/>
      <c r="P11" s="360"/>
      <c r="Q11" s="360"/>
      <c r="R11" s="360"/>
      <c r="S11" s="359"/>
      <c r="T11" s="359"/>
      <c r="U11" s="359"/>
      <c r="V11" s="359"/>
      <c r="W11" s="359"/>
      <c r="X11" s="359"/>
      <c r="Y11" s="359"/>
      <c r="Z11" s="359"/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</row>
    <row r="12" spans="1:40" s="487" customFormat="1" ht="18.75" customHeight="1" thickBot="1" x14ac:dyDescent="0.25">
      <c r="A12" s="482"/>
      <c r="B12" s="700"/>
      <c r="C12" s="488" t="s">
        <v>354</v>
      </c>
      <c r="D12" s="701"/>
      <c r="E12" s="495"/>
      <c r="F12" s="701"/>
      <c r="G12" s="488" t="s">
        <v>355</v>
      </c>
      <c r="H12" s="712"/>
      <c r="I12" s="713"/>
      <c r="J12" s="713"/>
      <c r="K12" s="714"/>
      <c r="L12" s="659"/>
      <c r="M12" s="484"/>
      <c r="N12" s="484"/>
      <c r="O12" s="484"/>
      <c r="P12" s="484"/>
      <c r="Q12" s="484"/>
      <c r="R12" s="484"/>
      <c r="S12" s="485"/>
      <c r="T12" s="485"/>
      <c r="U12" s="485"/>
      <c r="V12" s="485"/>
      <c r="W12" s="485"/>
      <c r="X12" s="485"/>
      <c r="Y12" s="485"/>
      <c r="Z12" s="485"/>
      <c r="AA12" s="486"/>
      <c r="AB12" s="486"/>
      <c r="AC12" s="486"/>
      <c r="AD12" s="486"/>
      <c r="AE12" s="486"/>
      <c r="AF12" s="486"/>
      <c r="AG12" s="486"/>
      <c r="AH12" s="486"/>
      <c r="AI12" s="486"/>
      <c r="AJ12" s="486"/>
      <c r="AK12" s="486"/>
      <c r="AL12" s="486"/>
      <c r="AM12" s="486"/>
      <c r="AN12" s="486"/>
    </row>
    <row r="13" spans="1:40" ht="15" x14ac:dyDescent="0.2">
      <c r="A13" s="397"/>
      <c r="B13" s="679"/>
      <c r="C13" s="425"/>
      <c r="D13" s="702"/>
      <c r="E13" s="680"/>
      <c r="F13" s="703"/>
      <c r="G13" s="425"/>
      <c r="H13" s="679"/>
      <c r="I13" s="683"/>
      <c r="J13" s="683"/>
      <c r="K13" s="677"/>
      <c r="L13" s="677"/>
      <c r="M13" s="360"/>
      <c r="N13" s="360"/>
      <c r="O13" s="360"/>
      <c r="P13" s="360"/>
      <c r="Q13" s="360"/>
      <c r="R13" s="360"/>
      <c r="S13" s="359"/>
      <c r="T13" s="359"/>
      <c r="U13" s="359"/>
      <c r="V13" s="359"/>
      <c r="W13" s="359"/>
      <c r="X13" s="359"/>
      <c r="Y13" s="359"/>
      <c r="Z13" s="359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</row>
    <row r="14" spans="1:40" ht="9" customHeight="1" x14ac:dyDescent="0.2">
      <c r="A14" s="397"/>
      <c r="B14" s="680"/>
      <c r="C14" s="450"/>
      <c r="D14" s="702"/>
      <c r="E14" s="680"/>
      <c r="F14" s="703"/>
      <c r="G14" s="450"/>
      <c r="H14" s="679"/>
      <c r="I14" s="683"/>
      <c r="J14" s="683"/>
      <c r="K14" s="677"/>
      <c r="L14" s="677"/>
      <c r="M14" s="360"/>
      <c r="N14" s="360"/>
      <c r="O14" s="360"/>
      <c r="P14" s="360"/>
      <c r="Q14" s="360"/>
      <c r="R14" s="360"/>
      <c r="S14" s="359"/>
      <c r="T14" s="359"/>
      <c r="U14" s="359"/>
      <c r="V14" s="359"/>
      <c r="W14" s="359"/>
      <c r="X14" s="359"/>
      <c r="Y14" s="359"/>
      <c r="Z14" s="359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</row>
    <row r="15" spans="1:40" ht="15" x14ac:dyDescent="0.2">
      <c r="A15" s="397"/>
      <c r="B15" s="679"/>
      <c r="C15" s="425"/>
      <c r="D15" s="702"/>
      <c r="E15" s="680"/>
      <c r="F15" s="703"/>
      <c r="G15" s="425"/>
      <c r="H15" s="679"/>
      <c r="I15" s="683"/>
      <c r="J15" s="683"/>
      <c r="K15" s="677"/>
      <c r="L15" s="677"/>
      <c r="M15" s="360"/>
      <c r="N15" s="360"/>
      <c r="O15" s="360"/>
      <c r="P15" s="360"/>
      <c r="Q15" s="360"/>
      <c r="R15" s="360"/>
      <c r="S15" s="359"/>
      <c r="T15" s="359"/>
      <c r="U15" s="359"/>
      <c r="V15" s="359"/>
      <c r="W15" s="359"/>
      <c r="X15" s="359"/>
      <c r="Y15" s="359"/>
      <c r="Z15" s="359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</row>
    <row r="16" spans="1:40" ht="9.75" customHeight="1" x14ac:dyDescent="0.2">
      <c r="A16" s="397"/>
      <c r="B16" s="679"/>
      <c r="C16" s="450"/>
      <c r="D16" s="702"/>
      <c r="E16" s="680"/>
      <c r="F16" s="703"/>
      <c r="G16" s="450"/>
      <c r="H16" s="684"/>
      <c r="I16" s="683"/>
      <c r="J16" s="683"/>
      <c r="K16" s="677"/>
      <c r="L16" s="677"/>
      <c r="M16" s="360"/>
      <c r="N16" s="360"/>
      <c r="O16" s="360"/>
      <c r="P16" s="360"/>
      <c r="Q16" s="360"/>
      <c r="R16" s="360"/>
      <c r="S16" s="359"/>
      <c r="T16" s="359"/>
      <c r="U16" s="359"/>
      <c r="V16" s="359"/>
      <c r="W16" s="359"/>
      <c r="X16" s="359"/>
      <c r="Y16" s="359"/>
      <c r="Z16" s="359"/>
      <c r="AA16" s="356"/>
      <c r="AB16" s="356"/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</row>
    <row r="17" spans="1:40" ht="15" x14ac:dyDescent="0.2">
      <c r="A17" s="397"/>
      <c r="B17" s="679"/>
      <c r="C17" s="425"/>
      <c r="D17" s="702"/>
      <c r="E17" s="680"/>
      <c r="F17" s="703"/>
      <c r="G17" s="425"/>
      <c r="H17" s="679"/>
      <c r="I17" s="683"/>
      <c r="J17" s="683"/>
      <c r="K17" s="677"/>
      <c r="L17" s="678"/>
      <c r="M17" s="360"/>
      <c r="N17" s="360"/>
      <c r="O17" s="360"/>
      <c r="P17" s="360"/>
      <c r="Q17" s="360"/>
      <c r="R17" s="360"/>
      <c r="S17" s="359"/>
      <c r="T17" s="359"/>
      <c r="U17" s="359"/>
      <c r="V17" s="359"/>
      <c r="W17" s="359"/>
      <c r="X17" s="359"/>
      <c r="Y17" s="359"/>
      <c r="Z17" s="359"/>
      <c r="AA17" s="356"/>
      <c r="AB17" s="356"/>
      <c r="AC17" s="356"/>
      <c r="AD17" s="356"/>
      <c r="AE17" s="356"/>
      <c r="AF17" s="356"/>
      <c r="AG17" s="356"/>
      <c r="AH17" s="356"/>
      <c r="AI17" s="356"/>
      <c r="AJ17" s="356"/>
      <c r="AK17" s="356"/>
      <c r="AL17" s="356"/>
      <c r="AM17" s="356"/>
      <c r="AN17" s="356"/>
    </row>
    <row r="18" spans="1:40" ht="9" customHeight="1" x14ac:dyDescent="0.2">
      <c r="A18" s="397"/>
      <c r="B18" s="680"/>
      <c r="C18" s="450"/>
      <c r="D18" s="702"/>
      <c r="E18" s="680"/>
      <c r="F18" s="703"/>
      <c r="G18" s="450"/>
      <c r="H18" s="679"/>
      <c r="I18" s="683"/>
      <c r="J18" s="683"/>
      <c r="K18" s="677"/>
      <c r="L18" s="678"/>
      <c r="M18" s="360"/>
      <c r="N18" s="360"/>
      <c r="O18" s="360"/>
      <c r="P18" s="360"/>
      <c r="Q18" s="360"/>
      <c r="R18" s="360"/>
      <c r="S18" s="359"/>
      <c r="T18" s="359"/>
      <c r="U18" s="359"/>
      <c r="V18" s="359"/>
      <c r="W18" s="359"/>
      <c r="X18" s="359"/>
      <c r="Y18" s="359"/>
      <c r="Z18" s="359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</row>
    <row r="19" spans="1:40" ht="17.25" customHeight="1" x14ac:dyDescent="0.2">
      <c r="A19" s="397"/>
      <c r="B19" s="679"/>
      <c r="C19" s="425"/>
      <c r="D19" s="703"/>
      <c r="E19" s="680"/>
      <c r="F19" s="702"/>
      <c r="G19" s="425"/>
      <c r="H19" s="679"/>
      <c r="I19" s="682"/>
      <c r="J19" s="682"/>
      <c r="K19" s="677"/>
      <c r="L19" s="677"/>
      <c r="M19" s="360"/>
      <c r="N19" s="360"/>
      <c r="O19" s="360"/>
      <c r="P19" s="360"/>
      <c r="Q19" s="360"/>
      <c r="R19" s="360"/>
      <c r="S19" s="359"/>
      <c r="T19" s="359"/>
      <c r="U19" s="359"/>
      <c r="V19" s="359"/>
      <c r="W19" s="359"/>
      <c r="X19" s="359"/>
      <c r="Y19" s="359"/>
      <c r="Z19" s="359"/>
      <c r="AA19" s="356"/>
      <c r="AB19" s="356"/>
      <c r="AC19" s="356"/>
      <c r="AD19" s="356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</row>
    <row r="20" spans="1:40" ht="9" customHeight="1" x14ac:dyDescent="0.2">
      <c r="A20" s="397"/>
      <c r="B20" s="680"/>
      <c r="C20" s="450"/>
      <c r="D20" s="703"/>
      <c r="E20" s="680"/>
      <c r="F20" s="702"/>
      <c r="G20" s="450"/>
      <c r="H20" s="679"/>
      <c r="I20" s="682"/>
      <c r="J20" s="682"/>
      <c r="K20" s="677"/>
      <c r="L20" s="677"/>
      <c r="M20" s="360"/>
      <c r="N20" s="360"/>
      <c r="O20" s="360"/>
      <c r="P20" s="360"/>
      <c r="Q20" s="360"/>
      <c r="R20" s="360"/>
      <c r="S20" s="359"/>
      <c r="T20" s="359"/>
      <c r="U20" s="359"/>
      <c r="V20" s="359"/>
      <c r="W20" s="359"/>
      <c r="X20" s="359"/>
      <c r="Y20" s="359"/>
      <c r="Z20" s="359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</row>
    <row r="21" spans="1:40" ht="18" customHeight="1" x14ac:dyDescent="0.2">
      <c r="A21" s="397"/>
      <c r="B21" s="679"/>
      <c r="C21" s="425"/>
      <c r="D21" s="702"/>
      <c r="E21" s="680"/>
      <c r="F21" s="702"/>
      <c r="G21" s="425"/>
      <c r="H21" s="679"/>
      <c r="I21" s="682"/>
      <c r="J21" s="682"/>
      <c r="K21" s="677"/>
      <c r="L21" s="677"/>
      <c r="M21" s="360"/>
      <c r="N21" s="360"/>
      <c r="O21" s="360"/>
      <c r="P21" s="360"/>
      <c r="Q21" s="360"/>
      <c r="R21" s="360"/>
      <c r="S21" s="359"/>
      <c r="T21" s="359"/>
      <c r="U21" s="359"/>
      <c r="V21" s="359"/>
      <c r="W21" s="359"/>
      <c r="X21" s="359"/>
      <c r="Y21" s="359"/>
      <c r="Z21" s="359"/>
      <c r="AA21" s="356"/>
      <c r="AB21" s="356"/>
      <c r="AC21" s="356"/>
      <c r="AD21" s="356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</row>
    <row r="22" spans="1:40" ht="8.25" customHeight="1" x14ac:dyDescent="0.2">
      <c r="A22" s="397"/>
      <c r="B22" s="680"/>
      <c r="C22" s="450"/>
      <c r="D22" s="702"/>
      <c r="E22" s="680"/>
      <c r="F22" s="702"/>
      <c r="G22" s="450"/>
      <c r="H22" s="679"/>
      <c r="I22" s="682"/>
      <c r="J22" s="682"/>
      <c r="K22" s="677"/>
      <c r="L22" s="677"/>
      <c r="M22" s="360"/>
      <c r="N22" s="360"/>
      <c r="O22" s="360"/>
      <c r="P22" s="360"/>
      <c r="Q22" s="360"/>
      <c r="R22" s="360"/>
      <c r="S22" s="359"/>
      <c r="T22" s="359"/>
      <c r="U22" s="359"/>
      <c r="V22" s="359"/>
      <c r="W22" s="359"/>
      <c r="X22" s="359"/>
      <c r="Y22" s="359"/>
      <c r="Z22" s="359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</row>
    <row r="23" spans="1:40" ht="15" x14ac:dyDescent="0.2">
      <c r="A23" s="397"/>
      <c r="B23" s="679"/>
      <c r="C23" s="425"/>
      <c r="D23" s="703"/>
      <c r="E23" s="680"/>
      <c r="F23" s="702"/>
      <c r="G23" s="425"/>
      <c r="H23" s="684"/>
      <c r="I23" s="685"/>
      <c r="J23" s="685"/>
      <c r="K23" s="677"/>
      <c r="L23" s="677"/>
      <c r="M23" s="360"/>
      <c r="N23" s="360"/>
      <c r="O23" s="360"/>
      <c r="P23" s="360"/>
      <c r="Q23" s="360"/>
      <c r="R23" s="360"/>
      <c r="S23" s="359"/>
      <c r="T23" s="359"/>
      <c r="U23" s="359"/>
      <c r="V23" s="359"/>
      <c r="W23" s="359"/>
      <c r="X23" s="359"/>
      <c r="Y23" s="359"/>
      <c r="Z23" s="359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</row>
    <row r="24" spans="1:40" ht="9" customHeight="1" x14ac:dyDescent="0.2">
      <c r="A24" s="397"/>
      <c r="B24" s="680"/>
      <c r="C24" s="450"/>
      <c r="D24" s="703"/>
      <c r="E24" s="680"/>
      <c r="F24" s="702"/>
      <c r="G24" s="450"/>
      <c r="H24" s="684"/>
      <c r="I24" s="685"/>
      <c r="J24" s="685"/>
      <c r="K24" s="677"/>
      <c r="L24" s="677"/>
      <c r="M24" s="360"/>
      <c r="N24" s="360"/>
      <c r="O24" s="360"/>
      <c r="P24" s="360"/>
      <c r="Q24" s="360"/>
      <c r="R24" s="360"/>
      <c r="S24" s="359"/>
      <c r="T24" s="359"/>
      <c r="U24" s="359"/>
      <c r="V24" s="359"/>
      <c r="W24" s="359"/>
      <c r="X24" s="359"/>
      <c r="Y24" s="359"/>
      <c r="Z24" s="359"/>
      <c r="AA24" s="356"/>
      <c r="AB24" s="356"/>
      <c r="AC24" s="356"/>
      <c r="AD24" s="356"/>
      <c r="AE24" s="356"/>
      <c r="AF24" s="356"/>
      <c r="AG24" s="356"/>
      <c r="AH24" s="356"/>
      <c r="AI24" s="356"/>
      <c r="AJ24" s="356"/>
      <c r="AK24" s="356"/>
      <c r="AL24" s="356"/>
      <c r="AM24" s="356"/>
      <c r="AN24" s="356"/>
    </row>
    <row r="25" spans="1:40" ht="26.25" x14ac:dyDescent="0.25">
      <c r="A25" s="397"/>
      <c r="B25" s="417"/>
      <c r="C25" s="418"/>
      <c r="D25" s="500"/>
      <c r="E25" s="423"/>
      <c r="F25" s="501"/>
      <c r="G25" s="423"/>
      <c r="H25" s="418"/>
      <c r="I25" s="686"/>
      <c r="J25" s="686"/>
      <c r="K25" s="372"/>
      <c r="L25" s="412"/>
      <c r="M25" s="360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6"/>
      <c r="AB25" s="356"/>
      <c r="AC25" s="356"/>
      <c r="AD25" s="356"/>
      <c r="AE25" s="356"/>
      <c r="AF25" s="356"/>
      <c r="AG25" s="356"/>
      <c r="AH25" s="356"/>
      <c r="AI25" s="356"/>
      <c r="AJ25" s="356"/>
      <c r="AK25" s="356"/>
      <c r="AL25" s="356"/>
      <c r="AM25" s="356"/>
      <c r="AN25" s="356"/>
    </row>
    <row r="26" spans="1:40" ht="26.25" x14ac:dyDescent="0.25">
      <c r="A26" s="397"/>
      <c r="B26" s="415"/>
      <c r="C26" s="418"/>
      <c r="D26" s="500"/>
      <c r="E26" s="414"/>
      <c r="F26" s="501"/>
      <c r="G26" s="414"/>
      <c r="H26" s="414"/>
      <c r="I26" s="605"/>
      <c r="J26" s="605"/>
      <c r="K26" s="372"/>
      <c r="L26" s="372"/>
      <c r="M26" s="360"/>
      <c r="N26" s="359"/>
      <c r="O26" s="359"/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359"/>
    </row>
    <row r="27" spans="1:40" ht="26.25" x14ac:dyDescent="0.25">
      <c r="A27" s="397"/>
      <c r="B27" s="417"/>
      <c r="C27" s="423"/>
      <c r="D27" s="501"/>
      <c r="E27" s="423"/>
      <c r="F27" s="500"/>
      <c r="G27" s="418"/>
      <c r="H27" s="418"/>
      <c r="I27" s="607"/>
      <c r="J27" s="607"/>
      <c r="K27" s="372"/>
      <c r="L27" s="372"/>
      <c r="M27" s="360"/>
      <c r="N27" s="359"/>
      <c r="O27" s="359"/>
      <c r="P27" s="359"/>
      <c r="Q27" s="359"/>
      <c r="R27" s="359"/>
      <c r="S27" s="359"/>
      <c r="T27" s="359"/>
      <c r="U27" s="359"/>
      <c r="V27" s="359"/>
      <c r="W27" s="359"/>
      <c r="X27" s="359"/>
      <c r="Y27" s="359"/>
      <c r="Z27" s="359"/>
    </row>
    <row r="28" spans="1:40" ht="26.25" x14ac:dyDescent="0.25">
      <c r="A28" s="397"/>
      <c r="B28" s="415"/>
      <c r="C28" s="414"/>
      <c r="D28" s="501"/>
      <c r="E28" s="414"/>
      <c r="F28" s="500"/>
      <c r="G28" s="418"/>
      <c r="H28" s="414"/>
      <c r="I28" s="605"/>
      <c r="J28" s="605"/>
      <c r="K28" s="372"/>
      <c r="L28" s="372"/>
      <c r="M28" s="360"/>
      <c r="N28" s="359"/>
      <c r="O28" s="359"/>
      <c r="P28" s="359"/>
      <c r="Q28" s="359"/>
      <c r="R28" s="359"/>
      <c r="S28" s="359"/>
      <c r="T28" s="359"/>
      <c r="U28" s="359"/>
      <c r="V28" s="359"/>
      <c r="W28" s="359"/>
      <c r="X28" s="359"/>
      <c r="Y28" s="359"/>
      <c r="Z28" s="359"/>
    </row>
    <row r="29" spans="1:40" ht="26.25" x14ac:dyDescent="0.25">
      <c r="A29" s="397"/>
      <c r="B29" s="415"/>
      <c r="C29" s="418"/>
      <c r="D29" s="500"/>
      <c r="E29" s="414"/>
      <c r="F29" s="501"/>
      <c r="G29" s="414"/>
      <c r="H29" s="414"/>
      <c r="I29" s="605"/>
      <c r="J29" s="605"/>
      <c r="K29" s="372"/>
      <c r="L29" s="412"/>
      <c r="M29" s="360"/>
      <c r="N29" s="359"/>
      <c r="O29" s="359"/>
      <c r="P29" s="359"/>
      <c r="Q29" s="359"/>
      <c r="R29" s="359"/>
      <c r="S29" s="359"/>
      <c r="T29" s="359"/>
      <c r="U29" s="359"/>
      <c r="V29" s="359"/>
      <c r="W29" s="359"/>
      <c r="X29" s="359"/>
      <c r="Y29" s="359"/>
      <c r="Z29" s="359"/>
    </row>
    <row r="30" spans="1:40" ht="26.25" x14ac:dyDescent="0.25">
      <c r="A30" s="397"/>
      <c r="B30" s="415"/>
      <c r="C30" s="418"/>
      <c r="D30" s="500"/>
      <c r="E30" s="414"/>
      <c r="F30" s="501"/>
      <c r="G30" s="414"/>
      <c r="H30" s="422"/>
      <c r="I30" s="605"/>
      <c r="J30" s="605"/>
      <c r="K30" s="372"/>
      <c r="L30" s="372"/>
      <c r="M30" s="360"/>
      <c r="N30" s="359"/>
      <c r="O30" s="359"/>
      <c r="P30" s="359"/>
      <c r="Q30" s="359"/>
      <c r="R30" s="359"/>
      <c r="S30" s="359"/>
      <c r="T30" s="359"/>
      <c r="U30" s="359"/>
      <c r="V30" s="359"/>
      <c r="W30" s="359"/>
      <c r="X30" s="359"/>
      <c r="Y30" s="359"/>
      <c r="Z30" s="359"/>
    </row>
    <row r="31" spans="1:40" ht="26.25" x14ac:dyDescent="0.25">
      <c r="A31" s="397"/>
      <c r="B31" s="415"/>
      <c r="C31" s="414"/>
      <c r="D31" s="501"/>
      <c r="E31" s="414"/>
      <c r="F31" s="501"/>
      <c r="G31" s="414"/>
      <c r="H31" s="414"/>
      <c r="I31" s="605"/>
      <c r="J31" s="605"/>
      <c r="K31" s="372"/>
      <c r="L31" s="372"/>
      <c r="M31" s="360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59"/>
      <c r="Y31" s="359"/>
      <c r="Z31" s="359"/>
    </row>
    <row r="32" spans="1:40" ht="26.25" x14ac:dyDescent="0.25">
      <c r="A32" s="397"/>
      <c r="B32" s="415"/>
      <c r="C32" s="418"/>
      <c r="D32" s="500"/>
      <c r="E32" s="414"/>
      <c r="F32" s="501"/>
      <c r="G32" s="414"/>
      <c r="H32" s="414"/>
      <c r="I32" s="605"/>
      <c r="J32" s="605"/>
      <c r="K32" s="372"/>
      <c r="L32" s="372"/>
      <c r="M32" s="360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</row>
    <row r="33" spans="1:26" x14ac:dyDescent="0.2">
      <c r="A33" s="397"/>
      <c r="B33" s="408"/>
      <c r="C33" s="409"/>
      <c r="D33" s="502"/>
      <c r="E33" s="410"/>
      <c r="F33" s="506"/>
      <c r="G33" s="411"/>
      <c r="H33" s="372"/>
      <c r="I33" s="372"/>
      <c r="J33" s="372"/>
      <c r="K33" s="372"/>
      <c r="L33" s="412"/>
      <c r="M33" s="360"/>
      <c r="N33" s="359"/>
      <c r="O33" s="359"/>
      <c r="P33" s="359"/>
      <c r="Q33" s="359"/>
      <c r="R33" s="359"/>
      <c r="S33" s="359"/>
      <c r="T33" s="359"/>
      <c r="U33" s="359"/>
      <c r="V33" s="359"/>
      <c r="W33" s="359"/>
      <c r="X33" s="359"/>
      <c r="Y33" s="359"/>
      <c r="Z33" s="359"/>
    </row>
    <row r="34" spans="1:26" x14ac:dyDescent="0.2">
      <c r="A34" s="397"/>
      <c r="B34" s="404"/>
      <c r="C34" s="404"/>
      <c r="D34" s="503"/>
      <c r="E34" s="404"/>
      <c r="F34" s="503"/>
      <c r="G34" s="405"/>
      <c r="H34" s="406"/>
      <c r="I34" s="407"/>
      <c r="J34" s="372"/>
      <c r="K34" s="372"/>
      <c r="L34" s="372"/>
      <c r="M34" s="360"/>
      <c r="N34" s="359"/>
      <c r="O34" s="359"/>
      <c r="P34" s="359"/>
      <c r="Q34" s="359"/>
      <c r="R34" s="359"/>
      <c r="S34" s="359"/>
      <c r="T34" s="359"/>
      <c r="U34" s="359"/>
      <c r="V34" s="359"/>
      <c r="W34" s="359"/>
      <c r="X34" s="359"/>
      <c r="Y34" s="359"/>
      <c r="Z34" s="359"/>
    </row>
    <row r="35" spans="1:26" x14ac:dyDescent="0.2">
      <c r="A35" s="397"/>
      <c r="B35" s="404"/>
      <c r="C35" s="404"/>
      <c r="D35" s="503"/>
      <c r="E35" s="404"/>
      <c r="F35" s="503"/>
      <c r="G35" s="372"/>
      <c r="H35" s="372"/>
      <c r="I35" s="372"/>
      <c r="J35" s="372"/>
      <c r="K35" s="372"/>
      <c r="L35" s="372"/>
      <c r="M35" s="360"/>
      <c r="N35" s="359"/>
      <c r="O35" s="359"/>
      <c r="P35" s="359"/>
      <c r="Q35" s="359"/>
      <c r="R35" s="359"/>
      <c r="S35" s="359"/>
      <c r="T35" s="352"/>
      <c r="U35" s="352"/>
      <c r="V35" s="359"/>
      <c r="W35" s="359"/>
      <c r="X35" s="359"/>
      <c r="Y35" s="359"/>
      <c r="Z35" s="359"/>
    </row>
    <row r="36" spans="1:26" x14ac:dyDescent="0.2">
      <c r="A36" s="397"/>
      <c r="B36" s="404"/>
      <c r="C36" s="404"/>
      <c r="D36" s="503"/>
      <c r="E36" s="404"/>
      <c r="F36" s="503"/>
      <c r="G36" s="372"/>
      <c r="H36" s="372"/>
      <c r="I36" s="372"/>
      <c r="J36" s="372"/>
      <c r="K36" s="372"/>
      <c r="L36" s="372"/>
      <c r="M36" s="360"/>
      <c r="N36" s="359"/>
      <c r="O36" s="359"/>
      <c r="P36" s="359"/>
      <c r="Q36" s="359"/>
      <c r="R36" s="359"/>
      <c r="S36" s="359"/>
      <c r="T36" s="352"/>
      <c r="U36" s="353"/>
      <c r="V36" s="359"/>
      <c r="W36" s="359"/>
      <c r="X36" s="359"/>
      <c r="Y36" s="359"/>
      <c r="Z36" s="359"/>
    </row>
    <row r="37" spans="1:26" x14ac:dyDescent="0.2">
      <c r="A37" s="397"/>
      <c r="B37" s="404"/>
      <c r="C37" s="404"/>
      <c r="D37" s="503"/>
      <c r="E37" s="404"/>
      <c r="F37" s="503"/>
      <c r="G37" s="372"/>
      <c r="H37" s="372"/>
      <c r="I37" s="372"/>
      <c r="J37" s="372"/>
      <c r="K37" s="372"/>
      <c r="L37" s="372"/>
      <c r="M37" s="360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</row>
    <row r="38" spans="1:26" x14ac:dyDescent="0.2">
      <c r="A38" s="397"/>
      <c r="B38" s="404"/>
      <c r="C38" s="404"/>
      <c r="D38" s="503"/>
      <c r="E38" s="404"/>
      <c r="F38" s="503"/>
      <c r="G38" s="405"/>
      <c r="H38" s="406"/>
      <c r="I38" s="407"/>
      <c r="J38" s="372"/>
      <c r="K38" s="372"/>
      <c r="L38" s="372"/>
      <c r="M38" s="360"/>
      <c r="N38" s="359"/>
      <c r="O38" s="359"/>
      <c r="P38" s="359"/>
      <c r="Q38" s="359"/>
      <c r="R38" s="359"/>
      <c r="S38" s="359"/>
      <c r="T38" s="359"/>
      <c r="U38" s="359"/>
      <c r="V38" s="359"/>
      <c r="W38" s="359"/>
      <c r="X38" s="359"/>
      <c r="Y38" s="359"/>
      <c r="Z38" s="359"/>
    </row>
    <row r="39" spans="1:26" x14ac:dyDescent="0.2">
      <c r="A39" s="397"/>
      <c r="B39" s="408"/>
      <c r="C39" s="409"/>
      <c r="D39" s="502"/>
      <c r="E39" s="410"/>
      <c r="F39" s="506"/>
      <c r="G39" s="411"/>
      <c r="H39" s="372"/>
      <c r="I39" s="372"/>
      <c r="J39" s="372"/>
      <c r="K39" s="372"/>
      <c r="L39" s="412"/>
      <c r="M39" s="360"/>
      <c r="N39" s="359"/>
      <c r="O39" s="359"/>
      <c r="P39" s="359"/>
      <c r="Q39" s="359"/>
      <c r="R39" s="359"/>
      <c r="S39" s="359"/>
      <c r="T39" s="359"/>
      <c r="U39" s="359"/>
      <c r="V39" s="359"/>
      <c r="W39" s="359"/>
      <c r="X39" s="359"/>
      <c r="Y39" s="359"/>
      <c r="Z39" s="359"/>
    </row>
    <row r="40" spans="1:26" x14ac:dyDescent="0.2">
      <c r="A40" s="397"/>
      <c r="B40" s="404"/>
      <c r="C40" s="404"/>
      <c r="D40" s="503"/>
      <c r="E40" s="404"/>
      <c r="F40" s="503"/>
      <c r="G40" s="405"/>
      <c r="H40" s="406"/>
      <c r="I40" s="407"/>
      <c r="J40" s="372"/>
      <c r="K40" s="372"/>
      <c r="L40" s="372"/>
      <c r="M40" s="360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59"/>
    </row>
    <row r="41" spans="1:26" x14ac:dyDescent="0.2">
      <c r="A41" s="397"/>
      <c r="B41" s="404"/>
      <c r="C41" s="404"/>
      <c r="D41" s="503"/>
      <c r="E41" s="404"/>
      <c r="F41" s="503"/>
      <c r="G41" s="372"/>
      <c r="H41" s="372"/>
      <c r="I41" s="372"/>
      <c r="J41" s="372"/>
      <c r="K41" s="372"/>
      <c r="L41" s="372"/>
      <c r="M41" s="360"/>
      <c r="N41" s="359"/>
      <c r="O41" s="359"/>
      <c r="P41" s="359"/>
      <c r="Q41" s="359"/>
      <c r="R41" s="359"/>
      <c r="S41" s="359"/>
      <c r="T41" s="359"/>
      <c r="U41" s="359"/>
      <c r="V41" s="359"/>
      <c r="W41" s="359"/>
      <c r="X41" s="359"/>
      <c r="Y41" s="359"/>
      <c r="Z41" s="359"/>
    </row>
    <row r="42" spans="1:26" x14ac:dyDescent="0.2">
      <c r="A42" s="397"/>
      <c r="B42" s="404"/>
      <c r="C42" s="404"/>
      <c r="D42" s="503"/>
      <c r="E42" s="404"/>
      <c r="F42" s="503"/>
      <c r="G42" s="405"/>
      <c r="H42" s="406"/>
      <c r="I42" s="407"/>
      <c r="J42" s="372"/>
      <c r="K42" s="372"/>
      <c r="L42" s="372"/>
      <c r="M42" s="360"/>
      <c r="N42" s="359"/>
      <c r="O42" s="359"/>
      <c r="P42" s="359"/>
      <c r="Q42" s="359"/>
      <c r="R42" s="359"/>
      <c r="S42" s="359"/>
      <c r="T42" s="359"/>
      <c r="U42" s="359"/>
      <c r="V42" s="359"/>
      <c r="W42" s="359"/>
      <c r="X42" s="359"/>
      <c r="Y42" s="359"/>
      <c r="Z42" s="359"/>
    </row>
    <row r="43" spans="1:26" x14ac:dyDescent="0.2">
      <c r="A43" s="397"/>
      <c r="B43" s="408"/>
      <c r="C43" s="409"/>
      <c r="D43" s="502"/>
      <c r="E43" s="410"/>
      <c r="F43" s="506"/>
      <c r="G43" s="411"/>
      <c r="H43" s="372"/>
      <c r="I43" s="372"/>
      <c r="J43" s="372"/>
      <c r="K43" s="372"/>
      <c r="L43" s="412"/>
      <c r="M43" s="360"/>
      <c r="N43" s="359"/>
      <c r="O43" s="359"/>
      <c r="P43" s="359"/>
      <c r="Q43" s="359"/>
      <c r="R43" s="359"/>
      <c r="S43" s="359"/>
      <c r="T43" s="359"/>
      <c r="U43" s="359"/>
      <c r="V43" s="359"/>
      <c r="W43" s="359"/>
      <c r="X43" s="359"/>
      <c r="Y43" s="359"/>
      <c r="Z43" s="359"/>
    </row>
    <row r="44" spans="1:26" x14ac:dyDescent="0.2">
      <c r="A44" s="397"/>
      <c r="B44" s="404"/>
      <c r="C44" s="404"/>
      <c r="D44" s="503"/>
      <c r="E44" s="404"/>
      <c r="F44" s="503"/>
      <c r="G44" s="405"/>
      <c r="H44" s="406"/>
      <c r="I44" s="407"/>
      <c r="J44" s="372"/>
      <c r="K44" s="372"/>
      <c r="L44" s="372"/>
      <c r="M44" s="360"/>
      <c r="N44" s="359"/>
      <c r="O44" s="359"/>
      <c r="P44" s="359"/>
      <c r="Q44" s="359"/>
      <c r="R44" s="359"/>
      <c r="S44" s="359"/>
      <c r="T44" s="359"/>
      <c r="U44" s="359"/>
      <c r="V44" s="359"/>
      <c r="W44" s="359"/>
      <c r="X44" s="359"/>
      <c r="Y44" s="359"/>
      <c r="Z44" s="359"/>
    </row>
    <row r="45" spans="1:26" x14ac:dyDescent="0.2">
      <c r="A45" s="397"/>
      <c r="B45" s="404"/>
      <c r="C45" s="404"/>
      <c r="D45" s="503"/>
      <c r="E45" s="404"/>
      <c r="F45" s="503"/>
      <c r="G45" s="372"/>
      <c r="H45" s="372"/>
      <c r="I45" s="372"/>
      <c r="J45" s="372"/>
      <c r="K45" s="372"/>
      <c r="L45" s="372"/>
      <c r="M45" s="360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</row>
    <row r="46" spans="1:26" x14ac:dyDescent="0.2">
      <c r="A46" s="397"/>
      <c r="B46" s="404"/>
      <c r="C46" s="404"/>
      <c r="D46" s="503"/>
      <c r="E46" s="404"/>
      <c r="F46" s="503"/>
      <c r="G46" s="405"/>
      <c r="H46" s="406"/>
      <c r="I46" s="407"/>
      <c r="J46" s="372"/>
      <c r="K46" s="372"/>
      <c r="L46" s="372"/>
      <c r="M46" s="360"/>
      <c r="N46" s="359"/>
      <c r="O46" s="359"/>
      <c r="P46" s="359"/>
      <c r="Q46" s="359"/>
      <c r="R46" s="359"/>
      <c r="S46" s="359"/>
      <c r="T46" s="359"/>
      <c r="U46" s="359"/>
      <c r="V46" s="359"/>
      <c r="W46" s="359"/>
      <c r="X46" s="359"/>
      <c r="Y46" s="359"/>
      <c r="Z46" s="359"/>
    </row>
    <row r="47" spans="1:26" x14ac:dyDescent="0.2">
      <c r="A47" s="397"/>
      <c r="B47" s="408"/>
      <c r="C47" s="409"/>
      <c r="D47" s="502"/>
      <c r="E47" s="410"/>
      <c r="F47" s="506"/>
      <c r="G47" s="411"/>
      <c r="H47" s="372"/>
      <c r="I47" s="372"/>
      <c r="J47" s="372"/>
      <c r="K47" s="372"/>
      <c r="L47" s="412"/>
      <c r="M47" s="360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</row>
    <row r="48" spans="1:26" x14ac:dyDescent="0.2">
      <c r="A48" s="397"/>
      <c r="B48" s="404"/>
      <c r="C48" s="404"/>
      <c r="D48" s="503"/>
      <c r="E48" s="404"/>
      <c r="F48" s="503"/>
      <c r="G48" s="405"/>
      <c r="H48" s="406"/>
      <c r="I48" s="407"/>
      <c r="J48" s="372"/>
      <c r="K48" s="372"/>
      <c r="L48" s="372"/>
      <c r="M48" s="360"/>
      <c r="N48" s="359"/>
      <c r="O48" s="359"/>
      <c r="P48" s="359"/>
      <c r="Q48" s="359"/>
      <c r="R48" s="359"/>
      <c r="S48" s="359"/>
      <c r="T48" s="359"/>
      <c r="U48" s="359"/>
      <c r="V48" s="359"/>
      <c r="W48" s="359"/>
      <c r="X48" s="359"/>
      <c r="Y48" s="359"/>
      <c r="Z48" s="359"/>
    </row>
    <row r="49" spans="1:26" x14ac:dyDescent="0.2">
      <c r="A49" s="390"/>
      <c r="B49" s="338"/>
      <c r="C49" s="338"/>
      <c r="D49" s="503"/>
      <c r="E49" s="338"/>
      <c r="F49" s="503"/>
      <c r="G49" s="360"/>
      <c r="H49" s="360"/>
      <c r="I49" s="360"/>
      <c r="J49" s="360"/>
      <c r="K49" s="360"/>
      <c r="L49" s="360"/>
      <c r="M49" s="360"/>
      <c r="N49" s="359"/>
      <c r="O49" s="359"/>
      <c r="P49" s="359"/>
      <c r="Q49" s="359"/>
      <c r="R49" s="359"/>
      <c r="S49" s="359"/>
      <c r="T49" s="359"/>
      <c r="U49" s="359"/>
      <c r="V49" s="359"/>
      <c r="W49" s="359"/>
      <c r="X49" s="359"/>
      <c r="Y49" s="359"/>
      <c r="Z49" s="359"/>
    </row>
    <row r="50" spans="1:26" x14ac:dyDescent="0.2">
      <c r="A50" s="390"/>
      <c r="B50" s="338"/>
      <c r="C50" s="338"/>
      <c r="D50" s="503"/>
      <c r="E50" s="338"/>
      <c r="F50" s="503"/>
      <c r="G50" s="360"/>
      <c r="H50" s="360"/>
      <c r="I50" s="360"/>
      <c r="J50" s="360"/>
      <c r="K50" s="360"/>
      <c r="L50" s="360"/>
      <c r="M50" s="360"/>
      <c r="N50" s="359"/>
      <c r="O50" s="359"/>
      <c r="P50" s="359"/>
      <c r="Q50" s="359"/>
      <c r="R50" s="359"/>
      <c r="S50" s="359"/>
      <c r="T50" s="359"/>
      <c r="U50" s="359"/>
      <c r="V50" s="359"/>
      <c r="W50" s="359"/>
      <c r="X50" s="359"/>
      <c r="Y50" s="359"/>
      <c r="Z50" s="359"/>
    </row>
    <row r="51" spans="1:26" x14ac:dyDescent="0.2">
      <c r="A51" s="390"/>
      <c r="B51" s="360"/>
      <c r="C51" s="360"/>
      <c r="D51" s="504"/>
      <c r="E51" s="360"/>
      <c r="F51" s="504"/>
      <c r="G51" s="360"/>
      <c r="H51" s="360"/>
      <c r="I51" s="360"/>
      <c r="J51" s="360"/>
      <c r="K51" s="360"/>
      <c r="L51" s="360"/>
      <c r="M51" s="360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</row>
    <row r="52" spans="1:26" x14ac:dyDescent="0.2">
      <c r="A52" s="390"/>
      <c r="B52" s="360"/>
      <c r="C52" s="360"/>
      <c r="D52" s="504"/>
      <c r="E52" s="360"/>
      <c r="F52" s="504"/>
      <c r="G52" s="360"/>
      <c r="H52" s="360"/>
      <c r="I52" s="360"/>
      <c r="J52" s="360"/>
      <c r="K52" s="360"/>
      <c r="L52" s="360"/>
      <c r="M52" s="360"/>
      <c r="N52" s="359"/>
      <c r="O52" s="359"/>
      <c r="P52" s="359"/>
      <c r="Q52" s="359"/>
      <c r="R52" s="359"/>
      <c r="S52" s="359"/>
      <c r="T52" s="359"/>
      <c r="U52" s="359"/>
      <c r="V52" s="359"/>
      <c r="W52" s="359"/>
      <c r="X52" s="359"/>
      <c r="Y52" s="359"/>
      <c r="Z52" s="359"/>
    </row>
    <row r="53" spans="1:26" x14ac:dyDescent="0.2">
      <c r="A53" s="390"/>
      <c r="B53" s="360"/>
      <c r="C53" s="360"/>
      <c r="D53" s="504"/>
      <c r="E53" s="360"/>
      <c r="F53" s="504"/>
      <c r="G53" s="360"/>
      <c r="H53" s="360"/>
      <c r="I53" s="360"/>
      <c r="J53" s="360"/>
      <c r="K53" s="360"/>
      <c r="L53" s="360"/>
      <c r="M53" s="360"/>
      <c r="N53" s="359"/>
      <c r="O53" s="359"/>
      <c r="P53" s="359"/>
      <c r="Q53" s="359"/>
      <c r="R53" s="359"/>
      <c r="S53" s="359"/>
      <c r="T53" s="359"/>
      <c r="U53" s="359"/>
      <c r="V53" s="359"/>
      <c r="W53" s="359"/>
      <c r="X53" s="359"/>
      <c r="Y53" s="359"/>
      <c r="Z53" s="359"/>
    </row>
    <row r="54" spans="1:26" x14ac:dyDescent="0.2">
      <c r="A54" s="354"/>
      <c r="B54" s="359"/>
      <c r="C54" s="359"/>
      <c r="D54" s="499"/>
      <c r="E54" s="359"/>
      <c r="F54" s="49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</row>
    <row r="55" spans="1:26" x14ac:dyDescent="0.2">
      <c r="A55" s="354"/>
      <c r="B55" s="359"/>
      <c r="C55" s="359"/>
      <c r="D55" s="499"/>
      <c r="E55" s="359"/>
      <c r="F55" s="499"/>
      <c r="G55" s="359"/>
      <c r="H55" s="359"/>
      <c r="I55" s="359"/>
      <c r="J55" s="359"/>
      <c r="K55" s="359"/>
      <c r="L55" s="359"/>
      <c r="M55" s="359"/>
      <c r="N55" s="359"/>
      <c r="O55" s="359"/>
      <c r="P55" s="359"/>
      <c r="Q55" s="359"/>
      <c r="R55" s="359"/>
      <c r="S55" s="359"/>
      <c r="T55" s="359"/>
      <c r="U55" s="359"/>
      <c r="V55" s="359"/>
      <c r="W55" s="359"/>
      <c r="X55" s="359"/>
      <c r="Y55" s="359"/>
      <c r="Z55" s="359"/>
    </row>
    <row r="56" spans="1:26" x14ac:dyDescent="0.2">
      <c r="A56" s="354"/>
      <c r="B56" s="359"/>
      <c r="C56" s="359"/>
      <c r="D56" s="499"/>
      <c r="E56" s="359"/>
      <c r="F56" s="499"/>
      <c r="G56" s="359"/>
      <c r="H56" s="359"/>
      <c r="I56" s="359"/>
      <c r="J56" s="359"/>
      <c r="K56" s="359"/>
      <c r="L56" s="359"/>
      <c r="M56" s="359"/>
      <c r="N56" s="359"/>
      <c r="O56" s="359"/>
      <c r="P56" s="359"/>
      <c r="Q56" s="359"/>
      <c r="R56" s="359"/>
      <c r="S56" s="359"/>
      <c r="T56" s="359"/>
      <c r="U56" s="359"/>
      <c r="V56" s="359"/>
      <c r="W56" s="359"/>
      <c r="X56" s="359"/>
      <c r="Y56" s="359"/>
      <c r="Z56" s="359"/>
    </row>
    <row r="57" spans="1:26" x14ac:dyDescent="0.2">
      <c r="A57" s="354"/>
      <c r="B57" s="359"/>
      <c r="C57" s="359"/>
      <c r="D57" s="499"/>
      <c r="E57" s="359"/>
      <c r="F57" s="499"/>
      <c r="G57" s="359"/>
      <c r="H57" s="359"/>
      <c r="I57" s="359"/>
      <c r="J57" s="359"/>
      <c r="K57" s="359"/>
      <c r="L57" s="359"/>
      <c r="M57" s="359"/>
      <c r="N57" s="359"/>
      <c r="O57" s="359"/>
      <c r="P57" s="359"/>
      <c r="Q57" s="359"/>
      <c r="R57" s="359"/>
      <c r="S57" s="359"/>
      <c r="T57" s="359"/>
      <c r="U57" s="359"/>
      <c r="V57" s="359"/>
      <c r="W57" s="359"/>
      <c r="X57" s="359"/>
      <c r="Y57" s="359"/>
      <c r="Z57" s="359"/>
    </row>
    <row r="58" spans="1:26" x14ac:dyDescent="0.2">
      <c r="A58" s="354"/>
      <c r="B58" s="359"/>
      <c r="C58" s="359"/>
      <c r="D58" s="499"/>
      <c r="E58" s="359"/>
      <c r="F58" s="499"/>
      <c r="G58" s="359"/>
      <c r="H58" s="359"/>
      <c r="I58" s="359"/>
      <c r="J58" s="359"/>
      <c r="K58" s="359"/>
      <c r="L58" s="359"/>
      <c r="M58" s="359"/>
      <c r="N58" s="359"/>
      <c r="O58" s="359"/>
      <c r="P58" s="359"/>
      <c r="Q58" s="359"/>
      <c r="R58" s="359"/>
      <c r="S58" s="359"/>
      <c r="T58" s="359"/>
      <c r="U58" s="359"/>
      <c r="V58" s="359"/>
      <c r="W58" s="359"/>
      <c r="X58" s="359"/>
      <c r="Y58" s="359"/>
      <c r="Z58" s="359"/>
    </row>
    <row r="59" spans="1:26" x14ac:dyDescent="0.2">
      <c r="A59" s="354"/>
      <c r="B59" s="359"/>
      <c r="C59" s="359"/>
      <c r="D59" s="499"/>
      <c r="E59" s="359"/>
      <c r="F59" s="499"/>
      <c r="G59" s="359"/>
      <c r="H59" s="359"/>
      <c r="I59" s="359"/>
      <c r="J59" s="359"/>
      <c r="K59" s="359"/>
      <c r="L59" s="359"/>
      <c r="M59" s="359"/>
      <c r="N59" s="359"/>
      <c r="O59" s="359"/>
      <c r="P59" s="359"/>
      <c r="Q59" s="359"/>
      <c r="R59" s="359"/>
      <c r="S59" s="359"/>
      <c r="T59" s="359"/>
      <c r="U59" s="359"/>
      <c r="V59" s="359"/>
      <c r="W59" s="359"/>
      <c r="X59" s="359"/>
      <c r="Y59" s="359"/>
      <c r="Z59" s="359"/>
    </row>
    <row r="60" spans="1:26" x14ac:dyDescent="0.2">
      <c r="A60" s="354"/>
      <c r="B60" s="359"/>
      <c r="C60" s="359"/>
      <c r="D60" s="499"/>
      <c r="E60" s="359"/>
      <c r="F60" s="499"/>
      <c r="G60" s="359"/>
      <c r="H60" s="359"/>
      <c r="I60" s="359"/>
      <c r="J60" s="359"/>
      <c r="K60" s="359"/>
      <c r="L60" s="359"/>
      <c r="M60" s="359"/>
      <c r="N60" s="359"/>
      <c r="O60" s="359"/>
      <c r="P60" s="359"/>
      <c r="Q60" s="359"/>
      <c r="R60" s="359"/>
      <c r="S60" s="359"/>
      <c r="T60" s="359"/>
      <c r="U60" s="359"/>
      <c r="V60" s="359"/>
      <c r="W60" s="359"/>
      <c r="X60" s="359"/>
      <c r="Y60" s="359"/>
      <c r="Z60" s="359"/>
    </row>
    <row r="61" spans="1:26" x14ac:dyDescent="0.2">
      <c r="A61" s="354"/>
      <c r="B61" s="359"/>
      <c r="C61" s="359"/>
      <c r="D61" s="499"/>
      <c r="E61" s="359"/>
      <c r="F61" s="49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59"/>
      <c r="S61" s="359"/>
      <c r="T61" s="359"/>
      <c r="U61" s="359"/>
      <c r="V61" s="359"/>
      <c r="W61" s="359"/>
      <c r="X61" s="359"/>
      <c r="Y61" s="359"/>
      <c r="Z61" s="359"/>
    </row>
    <row r="62" spans="1:26" x14ac:dyDescent="0.2">
      <c r="A62" s="354"/>
      <c r="B62" s="359"/>
      <c r="C62" s="359"/>
      <c r="D62" s="499"/>
      <c r="E62" s="359"/>
      <c r="F62" s="499"/>
      <c r="G62" s="359"/>
      <c r="H62" s="359"/>
      <c r="I62" s="359"/>
      <c r="J62" s="359"/>
      <c r="K62" s="359"/>
      <c r="L62" s="359"/>
      <c r="M62" s="359"/>
      <c r="N62" s="359"/>
      <c r="O62" s="359"/>
      <c r="P62" s="359"/>
      <c r="Q62" s="359"/>
      <c r="R62" s="359"/>
      <c r="S62" s="359"/>
      <c r="T62" s="359"/>
      <c r="U62" s="359"/>
      <c r="V62" s="359"/>
      <c r="W62" s="359"/>
      <c r="X62" s="359"/>
      <c r="Y62" s="359"/>
      <c r="Z62" s="359"/>
    </row>
    <row r="63" spans="1:26" x14ac:dyDescent="0.2">
      <c r="A63" s="354"/>
      <c r="B63" s="359"/>
      <c r="C63" s="359"/>
      <c r="D63" s="499"/>
      <c r="E63" s="359"/>
      <c r="F63" s="499"/>
      <c r="G63" s="359"/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S63" s="359"/>
      <c r="T63" s="359"/>
      <c r="U63" s="359"/>
      <c r="V63" s="359"/>
      <c r="W63" s="359"/>
      <c r="X63" s="359"/>
      <c r="Y63" s="359"/>
      <c r="Z63" s="359"/>
    </row>
    <row r="64" spans="1:26" x14ac:dyDescent="0.2">
      <c r="A64" s="354"/>
      <c r="B64" s="359"/>
      <c r="C64" s="359"/>
      <c r="D64" s="499"/>
      <c r="E64" s="359"/>
      <c r="F64" s="499"/>
      <c r="G64" s="359"/>
      <c r="H64" s="359"/>
      <c r="I64" s="359"/>
      <c r="J64" s="359"/>
      <c r="K64" s="359"/>
      <c r="L64" s="359"/>
      <c r="M64" s="359"/>
      <c r="N64" s="359"/>
      <c r="O64" s="359"/>
      <c r="P64" s="359"/>
      <c r="Q64" s="359"/>
      <c r="R64" s="359"/>
      <c r="S64" s="359"/>
      <c r="T64" s="359"/>
      <c r="U64" s="359"/>
      <c r="V64" s="359"/>
      <c r="W64" s="359"/>
      <c r="X64" s="359"/>
      <c r="Y64" s="359"/>
      <c r="Z64" s="359"/>
    </row>
    <row r="65" spans="1:26" x14ac:dyDescent="0.2">
      <c r="A65" s="354"/>
      <c r="B65" s="359"/>
      <c r="C65" s="359"/>
      <c r="D65" s="499"/>
      <c r="E65" s="359"/>
      <c r="F65" s="499"/>
      <c r="G65" s="359"/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S65" s="359"/>
      <c r="T65" s="359"/>
      <c r="U65" s="359"/>
      <c r="V65" s="359"/>
      <c r="W65" s="359"/>
      <c r="X65" s="359"/>
      <c r="Y65" s="359"/>
      <c r="Z65" s="359"/>
    </row>
    <row r="66" spans="1:26" x14ac:dyDescent="0.2">
      <c r="A66" s="354"/>
      <c r="B66" s="359"/>
      <c r="C66" s="359"/>
      <c r="D66" s="499"/>
      <c r="E66" s="359"/>
      <c r="F66" s="499"/>
      <c r="G66" s="359"/>
      <c r="H66" s="359"/>
      <c r="I66" s="359"/>
      <c r="J66" s="359"/>
      <c r="K66" s="359"/>
      <c r="L66" s="359"/>
      <c r="M66" s="359"/>
      <c r="N66" s="359"/>
      <c r="O66" s="359"/>
      <c r="P66" s="359"/>
      <c r="Q66" s="359"/>
      <c r="R66" s="359"/>
      <c r="S66" s="359"/>
      <c r="T66" s="359"/>
      <c r="U66" s="359"/>
      <c r="V66" s="359"/>
      <c r="W66" s="359"/>
      <c r="X66" s="359"/>
      <c r="Y66" s="359"/>
      <c r="Z66" s="359"/>
    </row>
    <row r="67" spans="1:26" x14ac:dyDescent="0.2">
      <c r="A67" s="354"/>
      <c r="B67" s="359"/>
      <c r="C67" s="359"/>
      <c r="D67" s="499"/>
      <c r="E67" s="359"/>
      <c r="F67" s="499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359"/>
      <c r="T67" s="359"/>
      <c r="U67" s="359"/>
      <c r="V67" s="359"/>
      <c r="W67" s="359"/>
      <c r="X67" s="359"/>
      <c r="Y67" s="359"/>
      <c r="Z67" s="359"/>
    </row>
    <row r="68" spans="1:26" x14ac:dyDescent="0.2">
      <c r="A68" s="354"/>
      <c r="B68" s="359"/>
      <c r="C68" s="359"/>
      <c r="D68" s="499"/>
      <c r="E68" s="359"/>
      <c r="F68" s="499"/>
      <c r="G68" s="359"/>
      <c r="H68" s="359"/>
      <c r="I68" s="359"/>
      <c r="J68" s="359"/>
      <c r="K68" s="359"/>
      <c r="L68" s="359"/>
      <c r="M68" s="359"/>
      <c r="N68" s="359"/>
      <c r="O68" s="359"/>
      <c r="P68" s="359"/>
      <c r="Q68" s="359"/>
      <c r="R68" s="359"/>
      <c r="S68" s="359"/>
      <c r="T68" s="359"/>
      <c r="U68" s="359"/>
      <c r="V68" s="359"/>
      <c r="W68" s="359"/>
      <c r="X68" s="359"/>
      <c r="Y68" s="359"/>
      <c r="Z68" s="359"/>
    </row>
    <row r="69" spans="1:26" x14ac:dyDescent="0.2">
      <c r="A69" s="354"/>
      <c r="B69" s="359"/>
      <c r="C69" s="359"/>
      <c r="D69" s="499"/>
      <c r="E69" s="359"/>
      <c r="F69" s="499"/>
      <c r="G69" s="359"/>
      <c r="H69" s="359"/>
      <c r="I69" s="359"/>
      <c r="J69" s="359"/>
      <c r="K69" s="359"/>
      <c r="L69" s="359"/>
      <c r="M69" s="359"/>
      <c r="N69" s="359"/>
      <c r="O69" s="359"/>
      <c r="P69" s="359"/>
      <c r="Q69" s="359"/>
      <c r="R69" s="359"/>
      <c r="S69" s="359"/>
      <c r="T69" s="359"/>
      <c r="U69" s="359"/>
      <c r="V69" s="359"/>
      <c r="W69" s="359"/>
      <c r="X69" s="359"/>
      <c r="Y69" s="359"/>
      <c r="Z69" s="359"/>
    </row>
    <row r="70" spans="1:26" x14ac:dyDescent="0.2">
      <c r="A70" s="354"/>
      <c r="B70" s="359"/>
      <c r="C70" s="359"/>
      <c r="D70" s="499"/>
      <c r="E70" s="359"/>
      <c r="F70" s="499"/>
      <c r="G70" s="359"/>
      <c r="H70" s="359"/>
      <c r="I70" s="359"/>
      <c r="J70" s="359"/>
      <c r="K70" s="359"/>
      <c r="L70" s="359"/>
      <c r="M70" s="359"/>
      <c r="N70" s="359"/>
      <c r="O70" s="359"/>
      <c r="P70" s="359"/>
      <c r="Q70" s="359"/>
      <c r="R70" s="359"/>
      <c r="S70" s="359"/>
      <c r="T70" s="359"/>
      <c r="U70" s="359"/>
      <c r="V70" s="359"/>
      <c r="W70" s="359"/>
      <c r="X70" s="359"/>
      <c r="Y70" s="359"/>
      <c r="Z70" s="359"/>
    </row>
    <row r="71" spans="1:26" x14ac:dyDescent="0.2">
      <c r="A71" s="354"/>
      <c r="B71" s="359"/>
      <c r="C71" s="359"/>
      <c r="D71" s="499"/>
      <c r="E71" s="359"/>
      <c r="F71" s="499"/>
      <c r="G71" s="359"/>
      <c r="H71" s="359"/>
      <c r="I71" s="359"/>
      <c r="J71" s="359"/>
      <c r="K71" s="359"/>
      <c r="L71" s="359"/>
      <c r="M71" s="359"/>
      <c r="N71" s="359"/>
      <c r="O71" s="359"/>
      <c r="P71" s="359"/>
      <c r="Q71" s="359"/>
      <c r="R71" s="359"/>
      <c r="S71" s="359"/>
      <c r="T71" s="359"/>
      <c r="U71" s="359"/>
      <c r="V71" s="359"/>
      <c r="W71" s="359"/>
      <c r="X71" s="359"/>
      <c r="Y71" s="359"/>
      <c r="Z71" s="359"/>
    </row>
    <row r="72" spans="1:26" x14ac:dyDescent="0.2">
      <c r="A72" s="354"/>
      <c r="B72" s="359"/>
      <c r="C72" s="359"/>
      <c r="D72" s="499"/>
      <c r="E72" s="359"/>
      <c r="F72" s="499"/>
      <c r="G72" s="359"/>
      <c r="H72" s="359"/>
      <c r="I72" s="359"/>
      <c r="J72" s="359"/>
      <c r="K72" s="359"/>
      <c r="L72" s="359"/>
      <c r="M72" s="359"/>
      <c r="N72" s="359"/>
      <c r="O72" s="359"/>
      <c r="P72" s="359"/>
      <c r="Q72" s="359"/>
      <c r="R72" s="359"/>
      <c r="S72" s="359"/>
      <c r="T72" s="359"/>
      <c r="U72" s="359"/>
      <c r="V72" s="359"/>
      <c r="W72" s="359"/>
      <c r="X72" s="359"/>
      <c r="Y72" s="359"/>
      <c r="Z72" s="359"/>
    </row>
    <row r="73" spans="1:26" x14ac:dyDescent="0.2">
      <c r="A73" s="354"/>
      <c r="B73" s="359"/>
      <c r="C73" s="359"/>
      <c r="D73" s="499"/>
      <c r="E73" s="359"/>
      <c r="F73" s="499"/>
      <c r="G73" s="359"/>
      <c r="H73" s="359"/>
      <c r="I73" s="359"/>
      <c r="J73" s="359"/>
      <c r="K73" s="359"/>
      <c r="L73" s="359"/>
      <c r="M73" s="359"/>
      <c r="N73" s="359"/>
      <c r="O73" s="359"/>
      <c r="P73" s="359"/>
      <c r="Q73" s="359"/>
      <c r="R73" s="359"/>
      <c r="S73" s="359"/>
      <c r="T73" s="359"/>
      <c r="U73" s="359"/>
      <c r="V73" s="359"/>
      <c r="W73" s="359"/>
      <c r="X73" s="359"/>
      <c r="Y73" s="359"/>
      <c r="Z73" s="359"/>
    </row>
    <row r="74" spans="1:26" x14ac:dyDescent="0.2">
      <c r="A74" s="354"/>
      <c r="B74" s="359"/>
      <c r="C74" s="359"/>
      <c r="D74" s="499"/>
      <c r="E74" s="359"/>
      <c r="F74" s="499"/>
      <c r="G74" s="359"/>
      <c r="H74" s="359"/>
      <c r="I74" s="359"/>
      <c r="J74" s="359"/>
      <c r="K74" s="359"/>
      <c r="L74" s="359"/>
      <c r="M74" s="359"/>
      <c r="N74" s="359"/>
      <c r="O74" s="359"/>
      <c r="P74" s="359"/>
      <c r="Q74" s="359"/>
      <c r="R74" s="359"/>
      <c r="S74" s="359"/>
      <c r="T74" s="359"/>
      <c r="U74" s="359"/>
      <c r="V74" s="359"/>
      <c r="W74" s="359"/>
      <c r="X74" s="359"/>
      <c r="Y74" s="359"/>
      <c r="Z74" s="359"/>
    </row>
    <row r="75" spans="1:26" x14ac:dyDescent="0.2">
      <c r="A75" s="354"/>
      <c r="B75" s="359"/>
      <c r="C75" s="359"/>
      <c r="D75" s="499"/>
      <c r="E75" s="359"/>
      <c r="F75" s="499"/>
      <c r="G75" s="359"/>
      <c r="H75" s="359"/>
      <c r="I75" s="359"/>
      <c r="J75" s="359"/>
      <c r="K75" s="359"/>
      <c r="L75" s="359"/>
      <c r="M75" s="359"/>
      <c r="N75" s="359"/>
      <c r="O75" s="359"/>
      <c r="P75" s="359"/>
      <c r="Q75" s="359"/>
      <c r="R75" s="359"/>
      <c r="S75" s="359"/>
      <c r="T75" s="359"/>
      <c r="U75" s="359"/>
      <c r="V75" s="359"/>
      <c r="W75" s="359"/>
      <c r="X75" s="359"/>
      <c r="Y75" s="359"/>
      <c r="Z75" s="359"/>
    </row>
    <row r="76" spans="1:26" x14ac:dyDescent="0.2">
      <c r="A76" s="354"/>
      <c r="B76" s="359"/>
      <c r="C76" s="359"/>
      <c r="D76" s="499"/>
      <c r="E76" s="359"/>
      <c r="F76" s="499"/>
      <c r="G76" s="359"/>
      <c r="H76" s="359"/>
      <c r="I76" s="359"/>
      <c r="J76" s="359"/>
      <c r="K76" s="359"/>
      <c r="L76" s="359"/>
      <c r="M76" s="359"/>
      <c r="N76" s="359"/>
      <c r="O76" s="359"/>
      <c r="P76" s="359"/>
      <c r="Q76" s="359"/>
      <c r="R76" s="359"/>
      <c r="S76" s="359"/>
      <c r="T76" s="359"/>
      <c r="U76" s="359"/>
      <c r="V76" s="359"/>
      <c r="W76" s="359"/>
      <c r="X76" s="359"/>
      <c r="Y76" s="359"/>
      <c r="Z76" s="359"/>
    </row>
    <row r="77" spans="1:26" x14ac:dyDescent="0.2">
      <c r="A77" s="354"/>
      <c r="B77" s="359"/>
      <c r="C77" s="359"/>
      <c r="D77" s="499"/>
      <c r="E77" s="359"/>
      <c r="F77" s="499"/>
      <c r="G77" s="359"/>
      <c r="H77" s="359"/>
      <c r="I77" s="359"/>
      <c r="J77" s="359"/>
      <c r="K77" s="359"/>
      <c r="L77" s="359"/>
      <c r="M77" s="359"/>
      <c r="N77" s="359"/>
      <c r="O77" s="359"/>
      <c r="P77" s="359"/>
      <c r="Q77" s="359"/>
      <c r="R77" s="359"/>
      <c r="S77" s="359"/>
      <c r="T77" s="359"/>
      <c r="U77" s="359"/>
      <c r="V77" s="359"/>
      <c r="W77" s="359"/>
      <c r="X77" s="359"/>
      <c r="Y77" s="359"/>
      <c r="Z77" s="359"/>
    </row>
    <row r="78" spans="1:26" x14ac:dyDescent="0.2">
      <c r="A78" s="354"/>
      <c r="B78" s="359"/>
      <c r="C78" s="359"/>
      <c r="D78" s="499"/>
      <c r="E78" s="359"/>
      <c r="F78" s="499"/>
      <c r="G78" s="359"/>
      <c r="H78" s="359"/>
      <c r="I78" s="359"/>
      <c r="J78" s="359"/>
      <c r="K78" s="359"/>
      <c r="L78" s="359"/>
      <c r="M78" s="359"/>
      <c r="N78" s="359"/>
      <c r="O78" s="359"/>
      <c r="P78" s="359"/>
      <c r="Q78" s="359"/>
      <c r="R78" s="359"/>
      <c r="S78" s="359"/>
      <c r="T78" s="359"/>
      <c r="U78" s="359"/>
      <c r="V78" s="359"/>
      <c r="W78" s="359"/>
      <c r="X78" s="359"/>
      <c r="Y78" s="359"/>
      <c r="Z78" s="359"/>
    </row>
    <row r="79" spans="1:26" x14ac:dyDescent="0.2">
      <c r="A79" s="354"/>
      <c r="B79" s="359"/>
      <c r="C79" s="359"/>
      <c r="D79" s="499"/>
      <c r="E79" s="359"/>
      <c r="F79" s="499"/>
      <c r="G79" s="359"/>
      <c r="H79" s="359"/>
      <c r="I79" s="359"/>
      <c r="J79" s="359"/>
      <c r="K79" s="359"/>
      <c r="L79" s="359"/>
      <c r="M79" s="359"/>
      <c r="N79" s="359"/>
      <c r="O79" s="359"/>
      <c r="P79" s="359"/>
      <c r="Q79" s="359"/>
      <c r="R79" s="359"/>
      <c r="S79" s="359"/>
      <c r="T79" s="359"/>
      <c r="U79" s="359"/>
      <c r="V79" s="359"/>
      <c r="W79" s="359"/>
      <c r="X79" s="359"/>
      <c r="Y79" s="359"/>
      <c r="Z79" s="359"/>
    </row>
    <row r="80" spans="1:26" x14ac:dyDescent="0.2">
      <c r="A80" s="354"/>
      <c r="B80" s="359"/>
      <c r="C80" s="359"/>
      <c r="D80" s="499"/>
      <c r="E80" s="359"/>
      <c r="F80" s="499"/>
      <c r="G80" s="359"/>
      <c r="H80" s="359"/>
      <c r="I80" s="359"/>
      <c r="J80" s="359"/>
      <c r="K80" s="359"/>
      <c r="L80" s="359"/>
      <c r="M80" s="359"/>
      <c r="N80" s="359"/>
      <c r="O80" s="359"/>
      <c r="P80" s="359"/>
      <c r="Q80" s="359"/>
      <c r="R80" s="359"/>
      <c r="S80" s="359"/>
      <c r="T80" s="359"/>
      <c r="U80" s="359"/>
      <c r="V80" s="359"/>
      <c r="W80" s="359"/>
      <c r="X80" s="359"/>
      <c r="Y80" s="359"/>
      <c r="Z80" s="359"/>
    </row>
    <row r="81" spans="1:26" x14ac:dyDescent="0.2">
      <c r="A81" s="354"/>
      <c r="B81" s="359"/>
      <c r="C81" s="359"/>
      <c r="D81" s="499"/>
      <c r="E81" s="359"/>
      <c r="F81" s="499"/>
      <c r="G81" s="359"/>
      <c r="H81" s="359"/>
      <c r="I81" s="359"/>
      <c r="J81" s="359"/>
      <c r="K81" s="359"/>
      <c r="L81" s="359"/>
      <c r="M81" s="359"/>
      <c r="N81" s="359"/>
      <c r="O81" s="359"/>
      <c r="P81" s="359"/>
      <c r="Q81" s="359"/>
      <c r="R81" s="359"/>
      <c r="S81" s="359"/>
      <c r="T81" s="359"/>
      <c r="U81" s="359"/>
      <c r="V81" s="359"/>
      <c r="W81" s="359"/>
      <c r="X81" s="359"/>
      <c r="Y81" s="359"/>
      <c r="Z81" s="359"/>
    </row>
    <row r="82" spans="1:26" x14ac:dyDescent="0.2">
      <c r="A82" s="354"/>
      <c r="B82" s="359"/>
      <c r="C82" s="359"/>
      <c r="D82" s="499"/>
      <c r="E82" s="359"/>
      <c r="F82" s="499"/>
      <c r="G82" s="359"/>
      <c r="H82" s="359"/>
      <c r="I82" s="359"/>
      <c r="J82" s="359"/>
      <c r="K82" s="359"/>
      <c r="L82" s="359"/>
      <c r="M82" s="359"/>
      <c r="N82" s="359"/>
      <c r="O82" s="359"/>
      <c r="P82" s="359"/>
      <c r="Q82" s="359"/>
      <c r="R82" s="359"/>
      <c r="S82" s="359"/>
      <c r="T82" s="359"/>
      <c r="U82" s="359"/>
      <c r="V82" s="359"/>
      <c r="W82" s="359"/>
      <c r="X82" s="359"/>
      <c r="Y82" s="359"/>
      <c r="Z82" s="359"/>
    </row>
    <row r="83" spans="1:26" x14ac:dyDescent="0.2">
      <c r="A83" s="354"/>
      <c r="B83" s="359"/>
      <c r="C83" s="359"/>
      <c r="D83" s="499"/>
      <c r="E83" s="359"/>
      <c r="F83" s="499"/>
      <c r="G83" s="359"/>
      <c r="H83" s="359"/>
      <c r="I83" s="359"/>
      <c r="J83" s="359"/>
      <c r="K83" s="359"/>
      <c r="L83" s="359"/>
      <c r="M83" s="359"/>
      <c r="N83" s="359"/>
      <c r="O83" s="359"/>
      <c r="P83" s="359"/>
      <c r="Q83" s="359"/>
      <c r="R83" s="359"/>
      <c r="S83" s="359"/>
      <c r="T83" s="359"/>
      <c r="U83" s="359"/>
      <c r="V83" s="359"/>
      <c r="W83" s="359"/>
      <c r="X83" s="359"/>
      <c r="Y83" s="359"/>
      <c r="Z83" s="359"/>
    </row>
    <row r="84" spans="1:26" x14ac:dyDescent="0.2">
      <c r="A84" s="354"/>
      <c r="B84" s="359"/>
      <c r="C84" s="359"/>
      <c r="D84" s="499"/>
      <c r="E84" s="359"/>
      <c r="F84" s="499"/>
      <c r="G84" s="359"/>
      <c r="H84" s="359"/>
      <c r="I84" s="359"/>
      <c r="J84" s="359"/>
      <c r="K84" s="359"/>
      <c r="L84" s="359"/>
      <c r="M84" s="359"/>
      <c r="N84" s="359"/>
      <c r="O84" s="359"/>
      <c r="P84" s="359"/>
      <c r="Q84" s="359"/>
      <c r="R84" s="359"/>
      <c r="S84" s="359"/>
      <c r="T84" s="359"/>
      <c r="U84" s="359"/>
      <c r="V84" s="359"/>
      <c r="W84" s="359"/>
      <c r="X84" s="359"/>
      <c r="Y84" s="359"/>
      <c r="Z84" s="359"/>
    </row>
    <row r="85" spans="1:26" x14ac:dyDescent="0.2">
      <c r="A85" s="354"/>
      <c r="B85" s="359"/>
      <c r="C85" s="359"/>
      <c r="D85" s="499"/>
      <c r="E85" s="359"/>
      <c r="F85" s="499"/>
      <c r="G85" s="359"/>
      <c r="H85" s="359"/>
      <c r="I85" s="359"/>
      <c r="J85" s="359"/>
      <c r="K85" s="359"/>
      <c r="L85" s="359"/>
      <c r="M85" s="359"/>
      <c r="N85" s="359"/>
      <c r="O85" s="359"/>
      <c r="P85" s="359"/>
      <c r="Q85" s="359"/>
      <c r="R85" s="359"/>
      <c r="S85" s="359"/>
      <c r="T85" s="359"/>
      <c r="U85" s="359"/>
      <c r="V85" s="359"/>
      <c r="W85" s="359"/>
      <c r="X85" s="359"/>
      <c r="Y85" s="359"/>
      <c r="Z85" s="359"/>
    </row>
    <row r="86" spans="1:26" x14ac:dyDescent="0.2">
      <c r="A86" s="354"/>
      <c r="B86" s="359"/>
      <c r="C86" s="359"/>
      <c r="D86" s="499"/>
      <c r="E86" s="359"/>
      <c r="F86" s="499"/>
      <c r="G86" s="359"/>
      <c r="H86" s="359"/>
      <c r="I86" s="359"/>
      <c r="J86" s="359"/>
      <c r="K86" s="359"/>
      <c r="L86" s="359"/>
      <c r="M86" s="359"/>
      <c r="N86" s="359"/>
      <c r="O86" s="359"/>
      <c r="P86" s="359"/>
      <c r="Q86" s="359"/>
      <c r="R86" s="359"/>
      <c r="S86" s="359"/>
      <c r="T86" s="359"/>
      <c r="U86" s="359"/>
      <c r="V86" s="359"/>
      <c r="W86" s="359"/>
      <c r="X86" s="359"/>
      <c r="Y86" s="359"/>
      <c r="Z86" s="359"/>
    </row>
    <row r="87" spans="1:26" x14ac:dyDescent="0.2">
      <c r="A87" s="354"/>
      <c r="B87" s="359"/>
      <c r="C87" s="359"/>
      <c r="D87" s="499"/>
      <c r="E87" s="359"/>
      <c r="F87" s="499"/>
      <c r="G87" s="359"/>
      <c r="H87" s="359"/>
      <c r="I87" s="359"/>
      <c r="J87" s="359"/>
      <c r="K87" s="359"/>
      <c r="L87" s="359"/>
      <c r="M87" s="359"/>
      <c r="N87" s="359"/>
      <c r="O87" s="359"/>
      <c r="P87" s="359"/>
      <c r="Q87" s="359"/>
      <c r="R87" s="359"/>
      <c r="S87" s="359"/>
      <c r="T87" s="359"/>
      <c r="U87" s="359"/>
      <c r="V87" s="359"/>
      <c r="W87" s="359"/>
      <c r="X87" s="359"/>
      <c r="Y87" s="359"/>
      <c r="Z87" s="359"/>
    </row>
    <row r="88" spans="1:26" x14ac:dyDescent="0.2">
      <c r="A88" s="354"/>
      <c r="B88" s="359"/>
      <c r="C88" s="359"/>
      <c r="D88" s="499"/>
      <c r="E88" s="359"/>
      <c r="F88" s="499"/>
      <c r="G88" s="359"/>
      <c r="H88" s="359"/>
      <c r="I88" s="359"/>
      <c r="J88" s="359"/>
      <c r="K88" s="359"/>
      <c r="L88" s="359"/>
      <c r="M88" s="359"/>
      <c r="N88" s="359"/>
      <c r="O88" s="359"/>
      <c r="P88" s="359"/>
      <c r="Q88" s="359"/>
      <c r="R88" s="359"/>
      <c r="S88" s="359"/>
      <c r="T88" s="359"/>
      <c r="U88" s="359"/>
      <c r="V88" s="359"/>
      <c r="W88" s="359"/>
      <c r="X88" s="359"/>
      <c r="Y88" s="359"/>
      <c r="Z88" s="359"/>
    </row>
    <row r="89" spans="1:26" x14ac:dyDescent="0.2">
      <c r="A89" s="354"/>
      <c r="B89" s="359"/>
      <c r="C89" s="359"/>
      <c r="D89" s="499"/>
      <c r="E89" s="359"/>
      <c r="F89" s="499"/>
      <c r="G89" s="359"/>
      <c r="H89" s="359"/>
      <c r="I89" s="359"/>
      <c r="J89" s="359"/>
      <c r="K89" s="359"/>
      <c r="L89" s="359"/>
      <c r="M89" s="359"/>
      <c r="N89" s="359"/>
      <c r="O89" s="359"/>
      <c r="P89" s="359"/>
      <c r="Q89" s="359"/>
      <c r="R89" s="359"/>
      <c r="S89" s="359"/>
      <c r="T89" s="359"/>
      <c r="U89" s="359"/>
      <c r="V89" s="359"/>
      <c r="W89" s="359"/>
      <c r="X89" s="359"/>
      <c r="Y89" s="359"/>
      <c r="Z89" s="359"/>
    </row>
    <row r="90" spans="1:26" x14ac:dyDescent="0.2">
      <c r="A90" s="354"/>
      <c r="B90" s="359"/>
      <c r="C90" s="359"/>
      <c r="D90" s="499"/>
      <c r="E90" s="359"/>
      <c r="F90" s="499"/>
      <c r="G90" s="359"/>
      <c r="H90" s="359"/>
      <c r="I90" s="359"/>
      <c r="J90" s="359"/>
      <c r="K90" s="359"/>
      <c r="L90" s="359"/>
      <c r="M90" s="359"/>
      <c r="N90" s="359"/>
      <c r="O90" s="359"/>
      <c r="P90" s="359"/>
      <c r="Q90" s="359"/>
      <c r="R90" s="359"/>
      <c r="S90" s="359"/>
      <c r="T90" s="359"/>
      <c r="U90" s="359"/>
      <c r="V90" s="359"/>
      <c r="W90" s="359"/>
      <c r="X90" s="359"/>
      <c r="Y90" s="359"/>
      <c r="Z90" s="359"/>
    </row>
    <row r="91" spans="1:26" x14ac:dyDescent="0.2">
      <c r="A91" s="354"/>
      <c r="B91" s="359"/>
      <c r="C91" s="359"/>
      <c r="D91" s="499"/>
      <c r="E91" s="359"/>
      <c r="F91" s="499"/>
      <c r="G91" s="359"/>
      <c r="H91" s="359"/>
      <c r="I91" s="359"/>
      <c r="J91" s="359"/>
      <c r="K91" s="359"/>
      <c r="L91" s="359"/>
      <c r="M91" s="359"/>
      <c r="N91" s="359"/>
      <c r="O91" s="359"/>
      <c r="P91" s="359"/>
      <c r="Q91" s="359"/>
      <c r="R91" s="359"/>
      <c r="S91" s="359"/>
      <c r="T91" s="359"/>
      <c r="U91" s="359"/>
      <c r="V91" s="359"/>
      <c r="W91" s="359"/>
      <c r="X91" s="359"/>
      <c r="Y91" s="359"/>
      <c r="Z91" s="359"/>
    </row>
    <row r="92" spans="1:26" x14ac:dyDescent="0.2">
      <c r="A92" s="354"/>
      <c r="B92" s="359"/>
      <c r="C92" s="359"/>
      <c r="D92" s="499"/>
      <c r="E92" s="359"/>
      <c r="F92" s="499"/>
      <c r="G92" s="359"/>
      <c r="H92" s="359"/>
      <c r="I92" s="359"/>
      <c r="J92" s="359"/>
      <c r="K92" s="359"/>
      <c r="L92" s="359"/>
      <c r="M92" s="359"/>
      <c r="N92" s="359"/>
      <c r="O92" s="359"/>
      <c r="P92" s="359"/>
      <c r="Q92" s="359"/>
      <c r="R92" s="359"/>
      <c r="S92" s="359"/>
      <c r="T92" s="359"/>
      <c r="U92" s="359"/>
      <c r="V92" s="359"/>
      <c r="W92" s="359"/>
      <c r="X92" s="359"/>
      <c r="Y92" s="359"/>
      <c r="Z92" s="359"/>
    </row>
    <row r="93" spans="1:26" x14ac:dyDescent="0.2">
      <c r="A93" s="354"/>
      <c r="B93" s="359"/>
      <c r="C93" s="359"/>
      <c r="D93" s="499"/>
      <c r="E93" s="359"/>
      <c r="F93" s="499"/>
      <c r="G93" s="359"/>
      <c r="H93" s="359"/>
      <c r="I93" s="359"/>
      <c r="J93" s="359"/>
      <c r="K93" s="359"/>
      <c r="L93" s="359"/>
      <c r="M93" s="359"/>
      <c r="N93" s="359"/>
      <c r="O93" s="359"/>
      <c r="P93" s="359"/>
      <c r="Q93" s="359"/>
      <c r="R93" s="359"/>
      <c r="S93" s="359"/>
      <c r="T93" s="359"/>
      <c r="U93" s="359"/>
      <c r="V93" s="359"/>
      <c r="W93" s="359"/>
      <c r="X93" s="359"/>
      <c r="Y93" s="359"/>
      <c r="Z93" s="359"/>
    </row>
    <row r="94" spans="1:26" x14ac:dyDescent="0.2">
      <c r="A94" s="354"/>
      <c r="B94" s="359"/>
      <c r="C94" s="359"/>
      <c r="D94" s="499"/>
      <c r="E94" s="359"/>
      <c r="F94" s="499"/>
      <c r="G94" s="359"/>
      <c r="H94" s="359"/>
      <c r="I94" s="359"/>
      <c r="J94" s="359"/>
      <c r="K94" s="359"/>
      <c r="L94" s="359"/>
      <c r="M94" s="359"/>
      <c r="N94" s="359"/>
      <c r="O94" s="359"/>
      <c r="P94" s="359"/>
      <c r="Q94" s="359"/>
      <c r="R94" s="359"/>
      <c r="S94" s="359"/>
      <c r="T94" s="359"/>
      <c r="U94" s="359"/>
      <c r="V94" s="359"/>
      <c r="W94" s="359"/>
      <c r="X94" s="359"/>
      <c r="Y94" s="359"/>
      <c r="Z94" s="359"/>
    </row>
    <row r="95" spans="1:26" x14ac:dyDescent="0.2">
      <c r="A95" s="354"/>
      <c r="B95" s="359"/>
      <c r="C95" s="359"/>
      <c r="D95" s="499"/>
      <c r="E95" s="359"/>
      <c r="F95" s="499"/>
      <c r="G95" s="359"/>
      <c r="H95" s="359"/>
      <c r="I95" s="359"/>
      <c r="J95" s="359"/>
      <c r="K95" s="359"/>
      <c r="L95" s="359"/>
      <c r="M95" s="359"/>
      <c r="N95" s="359"/>
      <c r="O95" s="359"/>
      <c r="P95" s="359"/>
      <c r="Q95" s="359"/>
      <c r="R95" s="359"/>
      <c r="S95" s="359"/>
      <c r="T95" s="359"/>
      <c r="U95" s="359"/>
      <c r="V95" s="359"/>
      <c r="W95" s="359"/>
      <c r="X95" s="359"/>
      <c r="Y95" s="359"/>
      <c r="Z95" s="359"/>
    </row>
    <row r="96" spans="1:26" x14ac:dyDescent="0.2">
      <c r="A96" s="354"/>
      <c r="B96" s="359"/>
      <c r="C96" s="359"/>
      <c r="D96" s="499"/>
      <c r="E96" s="359"/>
      <c r="F96" s="499"/>
      <c r="G96" s="359"/>
      <c r="H96" s="359"/>
      <c r="I96" s="359"/>
      <c r="J96" s="359"/>
      <c r="K96" s="359"/>
      <c r="L96" s="359"/>
      <c r="M96" s="359"/>
      <c r="N96" s="359"/>
      <c r="O96" s="359"/>
      <c r="P96" s="359"/>
      <c r="Q96" s="359"/>
      <c r="R96" s="359"/>
      <c r="S96" s="359"/>
      <c r="T96" s="359"/>
      <c r="U96" s="359"/>
      <c r="V96" s="359"/>
      <c r="W96" s="359"/>
      <c r="X96" s="359"/>
      <c r="Y96" s="359"/>
      <c r="Z96" s="359"/>
    </row>
    <row r="97" spans="1:26" x14ac:dyDescent="0.2">
      <c r="A97" s="354"/>
      <c r="B97" s="359"/>
      <c r="C97" s="359"/>
      <c r="D97" s="499"/>
      <c r="E97" s="359"/>
      <c r="F97" s="499"/>
      <c r="G97" s="359"/>
      <c r="H97" s="359"/>
      <c r="I97" s="359"/>
      <c r="J97" s="359"/>
      <c r="K97" s="359"/>
      <c r="L97" s="359"/>
      <c r="M97" s="359"/>
      <c r="N97" s="359"/>
      <c r="O97" s="359"/>
      <c r="P97" s="359"/>
      <c r="Q97" s="359"/>
      <c r="R97" s="359"/>
      <c r="S97" s="359"/>
      <c r="T97" s="359"/>
      <c r="U97" s="359"/>
      <c r="V97" s="359"/>
      <c r="W97" s="359"/>
      <c r="X97" s="359"/>
      <c r="Y97" s="359"/>
      <c r="Z97" s="359"/>
    </row>
    <row r="98" spans="1:26" x14ac:dyDescent="0.2">
      <c r="A98" s="354"/>
      <c r="B98" s="359"/>
      <c r="C98" s="359"/>
      <c r="D98" s="499"/>
      <c r="E98" s="359"/>
      <c r="F98" s="499"/>
      <c r="G98" s="359"/>
      <c r="H98" s="359"/>
      <c r="I98" s="359"/>
      <c r="J98" s="359"/>
      <c r="K98" s="359"/>
      <c r="L98" s="359"/>
      <c r="M98" s="359"/>
      <c r="N98" s="359"/>
      <c r="O98" s="359"/>
      <c r="P98" s="359"/>
      <c r="Q98" s="359"/>
      <c r="R98" s="359"/>
      <c r="S98" s="359"/>
      <c r="T98" s="359"/>
      <c r="U98" s="359"/>
      <c r="V98" s="359"/>
      <c r="W98" s="359"/>
      <c r="X98" s="359"/>
      <c r="Y98" s="359"/>
      <c r="Z98" s="359"/>
    </row>
    <row r="99" spans="1:26" x14ac:dyDescent="0.2">
      <c r="A99" s="354"/>
      <c r="B99" s="359"/>
      <c r="C99" s="359"/>
      <c r="D99" s="499"/>
      <c r="E99" s="359"/>
      <c r="F99" s="499"/>
      <c r="G99" s="359"/>
      <c r="H99" s="359"/>
      <c r="I99" s="359"/>
      <c r="J99" s="359"/>
      <c r="K99" s="359"/>
      <c r="L99" s="359"/>
      <c r="M99" s="359"/>
      <c r="N99" s="359"/>
      <c r="O99" s="359"/>
      <c r="P99" s="359"/>
      <c r="Q99" s="359"/>
      <c r="R99" s="359"/>
      <c r="S99" s="359"/>
      <c r="T99" s="359"/>
      <c r="U99" s="359"/>
      <c r="V99" s="359"/>
      <c r="W99" s="359"/>
      <c r="X99" s="359"/>
      <c r="Y99" s="359"/>
      <c r="Z99" s="359"/>
    </row>
    <row r="100" spans="1:26" x14ac:dyDescent="0.2">
      <c r="A100" s="354"/>
      <c r="B100" s="359"/>
      <c r="C100" s="359"/>
      <c r="D100" s="499"/>
      <c r="E100" s="359"/>
      <c r="F100" s="499"/>
      <c r="G100" s="359"/>
      <c r="H100" s="359"/>
      <c r="I100" s="359"/>
      <c r="J100" s="359"/>
      <c r="K100" s="359"/>
      <c r="L100" s="359"/>
      <c r="M100" s="359"/>
      <c r="N100" s="359"/>
      <c r="O100" s="359"/>
      <c r="P100" s="359"/>
      <c r="Q100" s="359"/>
      <c r="R100" s="359"/>
      <c r="S100" s="359"/>
      <c r="T100" s="359"/>
      <c r="U100" s="359"/>
      <c r="V100" s="359"/>
      <c r="W100" s="359"/>
      <c r="X100" s="359"/>
      <c r="Y100" s="359"/>
      <c r="Z100" s="359"/>
    </row>
    <row r="101" spans="1:26" x14ac:dyDescent="0.2">
      <c r="A101" s="354"/>
      <c r="B101" s="359"/>
      <c r="C101" s="359"/>
      <c r="D101" s="499"/>
      <c r="E101" s="359"/>
      <c r="F101" s="499"/>
      <c r="G101" s="359"/>
      <c r="H101" s="359"/>
      <c r="I101" s="359"/>
      <c r="J101" s="359"/>
      <c r="K101" s="359"/>
      <c r="L101" s="359"/>
      <c r="M101" s="359"/>
      <c r="N101" s="359"/>
      <c r="O101" s="359"/>
      <c r="P101" s="359"/>
      <c r="Q101" s="359"/>
      <c r="R101" s="359"/>
      <c r="S101" s="359"/>
      <c r="T101" s="359"/>
      <c r="U101" s="359"/>
      <c r="V101" s="359"/>
      <c r="W101" s="359"/>
      <c r="X101" s="359"/>
      <c r="Y101" s="359"/>
      <c r="Z101" s="359"/>
    </row>
    <row r="102" spans="1:26" x14ac:dyDescent="0.2">
      <c r="A102" s="354"/>
      <c r="B102" s="359"/>
      <c r="C102" s="359"/>
      <c r="D102" s="499"/>
      <c r="E102" s="359"/>
      <c r="F102" s="499"/>
      <c r="G102" s="359"/>
      <c r="H102" s="359"/>
      <c r="I102" s="359"/>
      <c r="J102" s="359"/>
      <c r="K102" s="359"/>
      <c r="L102" s="359"/>
      <c r="M102" s="359"/>
      <c r="N102" s="359"/>
      <c r="O102" s="359"/>
      <c r="P102" s="359"/>
      <c r="Q102" s="359"/>
      <c r="R102" s="359"/>
      <c r="S102" s="359"/>
      <c r="T102" s="359"/>
      <c r="U102" s="359"/>
      <c r="V102" s="359"/>
      <c r="W102" s="359"/>
      <c r="X102" s="359"/>
      <c r="Y102" s="359"/>
      <c r="Z102" s="359"/>
    </row>
    <row r="103" spans="1:26" x14ac:dyDescent="0.2">
      <c r="A103" s="354"/>
      <c r="B103" s="359"/>
      <c r="C103" s="359"/>
      <c r="D103" s="499"/>
      <c r="E103" s="359"/>
      <c r="F103" s="499"/>
      <c r="G103" s="359"/>
      <c r="H103" s="359"/>
      <c r="I103" s="359"/>
      <c r="J103" s="359"/>
      <c r="K103" s="359"/>
      <c r="L103" s="359"/>
      <c r="M103" s="359"/>
      <c r="N103" s="359"/>
      <c r="O103" s="359"/>
      <c r="P103" s="359"/>
      <c r="Q103" s="359"/>
      <c r="R103" s="359"/>
      <c r="S103" s="359"/>
      <c r="T103" s="359"/>
      <c r="U103" s="359"/>
      <c r="V103" s="359"/>
      <c r="W103" s="359"/>
      <c r="X103" s="359"/>
      <c r="Y103" s="359"/>
      <c r="Z103" s="359"/>
    </row>
    <row r="104" spans="1:26" x14ac:dyDescent="0.2">
      <c r="A104" s="354"/>
      <c r="B104" s="359"/>
      <c r="C104" s="359"/>
      <c r="D104" s="499"/>
      <c r="E104" s="359"/>
      <c r="F104" s="499"/>
      <c r="G104" s="359"/>
      <c r="H104" s="359"/>
      <c r="I104" s="359"/>
      <c r="J104" s="359"/>
      <c r="K104" s="359"/>
      <c r="L104" s="359"/>
      <c r="M104" s="359"/>
      <c r="N104" s="359"/>
      <c r="O104" s="359"/>
      <c r="P104" s="359"/>
      <c r="Q104" s="359"/>
      <c r="R104" s="359"/>
      <c r="S104" s="359"/>
      <c r="T104" s="359"/>
      <c r="U104" s="359"/>
      <c r="V104" s="359"/>
      <c r="W104" s="359"/>
      <c r="X104" s="359"/>
      <c r="Y104" s="359"/>
      <c r="Z104" s="359"/>
    </row>
    <row r="105" spans="1:26" x14ac:dyDescent="0.2">
      <c r="A105" s="354"/>
      <c r="B105" s="359"/>
      <c r="C105" s="359"/>
      <c r="D105" s="499"/>
      <c r="E105" s="359"/>
      <c r="F105" s="499"/>
      <c r="G105" s="359"/>
      <c r="H105" s="359"/>
      <c r="I105" s="359"/>
      <c r="J105" s="359"/>
      <c r="K105" s="359"/>
      <c r="L105" s="359"/>
      <c r="M105" s="359"/>
      <c r="N105" s="359"/>
      <c r="O105" s="359"/>
      <c r="P105" s="359"/>
      <c r="Q105" s="359"/>
      <c r="R105" s="359"/>
      <c r="S105" s="359"/>
      <c r="T105" s="359"/>
      <c r="U105" s="359"/>
      <c r="V105" s="359"/>
      <c r="W105" s="359"/>
      <c r="X105" s="359"/>
      <c r="Y105" s="359"/>
      <c r="Z105" s="359"/>
    </row>
    <row r="106" spans="1:26" x14ac:dyDescent="0.2">
      <c r="A106" s="354"/>
      <c r="B106" s="359"/>
      <c r="C106" s="359"/>
      <c r="D106" s="499"/>
      <c r="E106" s="359"/>
      <c r="F106" s="499"/>
      <c r="G106" s="359"/>
      <c r="H106" s="359"/>
      <c r="I106" s="359"/>
      <c r="J106" s="359"/>
      <c r="K106" s="359"/>
      <c r="L106" s="359"/>
      <c r="M106" s="359"/>
      <c r="N106" s="359"/>
      <c r="O106" s="359"/>
      <c r="P106" s="359"/>
      <c r="Q106" s="359"/>
      <c r="R106" s="359"/>
      <c r="S106" s="359"/>
      <c r="T106" s="359"/>
      <c r="U106" s="359"/>
      <c r="V106" s="359"/>
      <c r="W106" s="359"/>
      <c r="X106" s="359"/>
      <c r="Y106" s="359"/>
      <c r="Z106" s="359"/>
    </row>
    <row r="107" spans="1:26" x14ac:dyDescent="0.2">
      <c r="A107" s="354"/>
      <c r="B107" s="359"/>
      <c r="C107" s="359"/>
      <c r="D107" s="499"/>
      <c r="E107" s="359"/>
      <c r="F107" s="499"/>
      <c r="G107" s="359"/>
      <c r="H107" s="359"/>
      <c r="I107" s="359"/>
      <c r="J107" s="359"/>
      <c r="K107" s="359"/>
      <c r="L107" s="359"/>
      <c r="M107" s="359"/>
      <c r="N107" s="359"/>
      <c r="O107" s="359"/>
      <c r="P107" s="359"/>
      <c r="Q107" s="359"/>
      <c r="R107" s="359"/>
      <c r="S107" s="359"/>
      <c r="T107" s="359"/>
      <c r="U107" s="359"/>
      <c r="V107" s="359"/>
      <c r="W107" s="359"/>
      <c r="X107" s="359"/>
      <c r="Y107" s="359"/>
      <c r="Z107" s="359"/>
    </row>
    <row r="108" spans="1:26" x14ac:dyDescent="0.2">
      <c r="A108" s="354"/>
      <c r="B108" s="359"/>
      <c r="C108" s="359"/>
      <c r="D108" s="499"/>
      <c r="E108" s="359"/>
      <c r="F108" s="499"/>
      <c r="G108" s="359"/>
      <c r="H108" s="359"/>
      <c r="I108" s="359"/>
      <c r="J108" s="359"/>
      <c r="K108" s="359"/>
      <c r="L108" s="359"/>
      <c r="M108" s="359"/>
      <c r="N108" s="359"/>
      <c r="O108" s="359"/>
      <c r="P108" s="359"/>
      <c r="Q108" s="359"/>
      <c r="R108" s="359"/>
      <c r="S108" s="359"/>
      <c r="T108" s="359"/>
      <c r="U108" s="359"/>
      <c r="V108" s="359"/>
      <c r="W108" s="359"/>
      <c r="X108" s="359"/>
      <c r="Y108" s="359"/>
      <c r="Z108" s="359"/>
    </row>
    <row r="109" spans="1:26" x14ac:dyDescent="0.2">
      <c r="A109" s="354"/>
      <c r="B109" s="359"/>
      <c r="C109" s="359"/>
      <c r="D109" s="499"/>
      <c r="E109" s="359"/>
      <c r="F109" s="499"/>
      <c r="G109" s="359"/>
      <c r="H109" s="359"/>
      <c r="I109" s="359"/>
      <c r="J109" s="359"/>
      <c r="K109" s="359"/>
      <c r="L109" s="359"/>
      <c r="M109" s="359"/>
      <c r="N109" s="359"/>
      <c r="O109" s="359"/>
      <c r="P109" s="359"/>
      <c r="Q109" s="359"/>
      <c r="R109" s="359"/>
      <c r="S109" s="359"/>
      <c r="T109" s="359"/>
      <c r="U109" s="359"/>
      <c r="V109" s="359"/>
      <c r="W109" s="359"/>
      <c r="X109" s="359"/>
      <c r="Y109" s="359"/>
      <c r="Z109" s="359"/>
    </row>
    <row r="110" spans="1:26" x14ac:dyDescent="0.2">
      <c r="A110" s="354"/>
      <c r="B110" s="359"/>
      <c r="C110" s="359"/>
      <c r="D110" s="499"/>
      <c r="E110" s="359"/>
      <c r="F110" s="499"/>
      <c r="G110" s="359"/>
      <c r="H110" s="359"/>
      <c r="I110" s="359"/>
      <c r="J110" s="359"/>
      <c r="K110" s="359"/>
      <c r="L110" s="359"/>
      <c r="M110" s="359"/>
      <c r="N110" s="359"/>
      <c r="O110" s="359"/>
      <c r="P110" s="359"/>
      <c r="Q110" s="359"/>
      <c r="R110" s="359"/>
      <c r="S110" s="359"/>
      <c r="T110" s="359"/>
      <c r="U110" s="359"/>
      <c r="V110" s="359"/>
      <c r="W110" s="359"/>
      <c r="X110" s="359"/>
      <c r="Y110" s="359"/>
      <c r="Z110" s="359"/>
    </row>
    <row r="111" spans="1:26" x14ac:dyDescent="0.2">
      <c r="A111" s="354"/>
      <c r="B111" s="359"/>
      <c r="C111" s="359"/>
      <c r="D111" s="499"/>
      <c r="E111" s="359"/>
      <c r="F111" s="499"/>
      <c r="G111" s="359"/>
      <c r="H111" s="359"/>
      <c r="I111" s="359"/>
      <c r="J111" s="359"/>
      <c r="K111" s="359"/>
      <c r="L111" s="359"/>
      <c r="M111" s="359"/>
      <c r="N111" s="359"/>
      <c r="O111" s="359"/>
      <c r="P111" s="359"/>
      <c r="Q111" s="359"/>
      <c r="R111" s="359"/>
      <c r="S111" s="359"/>
      <c r="T111" s="359"/>
      <c r="U111" s="359"/>
      <c r="V111" s="359"/>
      <c r="W111" s="359"/>
      <c r="X111" s="359"/>
      <c r="Y111" s="359"/>
      <c r="Z111" s="359"/>
    </row>
    <row r="112" spans="1:26" x14ac:dyDescent="0.2">
      <c r="A112" s="354"/>
      <c r="B112" s="359"/>
      <c r="C112" s="359"/>
      <c r="D112" s="499"/>
      <c r="E112" s="359"/>
      <c r="F112" s="499"/>
      <c r="G112" s="359"/>
      <c r="H112" s="359"/>
      <c r="I112" s="359"/>
      <c r="J112" s="359"/>
      <c r="K112" s="359"/>
      <c r="L112" s="359"/>
      <c r="M112" s="359"/>
      <c r="N112" s="359"/>
      <c r="O112" s="359"/>
      <c r="P112" s="359"/>
      <c r="Q112" s="359"/>
      <c r="R112" s="359"/>
      <c r="S112" s="359"/>
      <c r="T112" s="359"/>
      <c r="U112" s="359"/>
      <c r="V112" s="359"/>
      <c r="W112" s="359"/>
      <c r="X112" s="359"/>
      <c r="Y112" s="359"/>
      <c r="Z112" s="359"/>
    </row>
    <row r="113" spans="1:26" x14ac:dyDescent="0.2">
      <c r="A113" s="354"/>
      <c r="B113" s="359"/>
      <c r="C113" s="359"/>
      <c r="D113" s="499"/>
      <c r="E113" s="359"/>
      <c r="F113" s="499"/>
      <c r="G113" s="359"/>
      <c r="H113" s="359"/>
      <c r="I113" s="359"/>
      <c r="J113" s="359"/>
      <c r="K113" s="359"/>
      <c r="L113" s="359"/>
      <c r="M113" s="359"/>
      <c r="N113" s="359"/>
      <c r="O113" s="359"/>
      <c r="P113" s="359"/>
      <c r="Q113" s="359"/>
      <c r="R113" s="359"/>
      <c r="S113" s="359"/>
      <c r="T113" s="359"/>
      <c r="U113" s="359"/>
      <c r="V113" s="359"/>
      <c r="W113" s="359"/>
      <c r="X113" s="359"/>
      <c r="Y113" s="359"/>
      <c r="Z113" s="359"/>
    </row>
    <row r="114" spans="1:26" x14ac:dyDescent="0.2">
      <c r="A114" s="354"/>
      <c r="B114" s="359"/>
      <c r="C114" s="359"/>
      <c r="D114" s="499"/>
      <c r="E114" s="359"/>
      <c r="F114" s="499"/>
      <c r="G114" s="359"/>
      <c r="H114" s="359"/>
      <c r="I114" s="359"/>
      <c r="J114" s="359"/>
      <c r="K114" s="359"/>
      <c r="L114" s="359"/>
      <c r="M114" s="359"/>
      <c r="N114" s="359"/>
      <c r="O114" s="359"/>
      <c r="P114" s="359"/>
      <c r="Q114" s="359"/>
      <c r="R114" s="359"/>
      <c r="S114" s="359"/>
      <c r="T114" s="359"/>
      <c r="U114" s="359"/>
      <c r="V114" s="359"/>
      <c r="W114" s="359"/>
      <c r="X114" s="359"/>
      <c r="Y114" s="359"/>
      <c r="Z114" s="359"/>
    </row>
    <row r="115" spans="1:26" x14ac:dyDescent="0.2">
      <c r="A115" s="354"/>
      <c r="B115" s="359"/>
      <c r="C115" s="359"/>
      <c r="D115" s="499"/>
      <c r="E115" s="359"/>
      <c r="F115" s="499"/>
      <c r="G115" s="359"/>
      <c r="H115" s="359"/>
      <c r="I115" s="359"/>
      <c r="J115" s="359"/>
      <c r="K115" s="359"/>
      <c r="L115" s="359"/>
      <c r="M115" s="359"/>
      <c r="N115" s="359"/>
      <c r="O115" s="359"/>
      <c r="P115" s="359"/>
      <c r="Q115" s="359"/>
      <c r="R115" s="359"/>
      <c r="S115" s="359"/>
      <c r="T115" s="359"/>
      <c r="U115" s="359"/>
      <c r="V115" s="359"/>
      <c r="W115" s="359"/>
      <c r="X115" s="359"/>
      <c r="Y115" s="359"/>
      <c r="Z115" s="359"/>
    </row>
    <row r="116" spans="1:26" x14ac:dyDescent="0.2">
      <c r="A116" s="354"/>
      <c r="B116" s="359"/>
      <c r="C116" s="359"/>
      <c r="D116" s="499"/>
      <c r="E116" s="359"/>
      <c r="F116" s="499"/>
      <c r="G116" s="359"/>
      <c r="H116" s="359"/>
      <c r="I116" s="359"/>
      <c r="J116" s="359"/>
      <c r="K116" s="359"/>
      <c r="L116" s="359"/>
      <c r="M116" s="359"/>
      <c r="N116" s="359"/>
      <c r="O116" s="359"/>
      <c r="P116" s="359"/>
      <c r="Q116" s="359"/>
      <c r="R116" s="359"/>
      <c r="S116" s="359"/>
      <c r="T116" s="359"/>
      <c r="U116" s="359"/>
      <c r="V116" s="359"/>
      <c r="W116" s="359"/>
      <c r="X116" s="359"/>
      <c r="Y116" s="359"/>
      <c r="Z116" s="359"/>
    </row>
    <row r="117" spans="1:26" x14ac:dyDescent="0.2">
      <c r="A117" s="354"/>
      <c r="B117" s="359"/>
      <c r="C117" s="359"/>
      <c r="D117" s="499"/>
      <c r="E117" s="359"/>
      <c r="F117" s="499"/>
      <c r="G117" s="359"/>
      <c r="H117" s="359"/>
      <c r="I117" s="359"/>
      <c r="J117" s="359"/>
      <c r="K117" s="359"/>
      <c r="L117" s="359"/>
      <c r="M117" s="359"/>
      <c r="N117" s="359"/>
      <c r="O117" s="359"/>
      <c r="P117" s="359"/>
      <c r="Q117" s="359"/>
      <c r="R117" s="359"/>
      <c r="S117" s="359"/>
      <c r="T117" s="359"/>
      <c r="U117" s="359"/>
      <c r="V117" s="359"/>
      <c r="W117" s="359"/>
      <c r="X117" s="359"/>
      <c r="Y117" s="359"/>
      <c r="Z117" s="359"/>
    </row>
    <row r="118" spans="1:26" x14ac:dyDescent="0.2">
      <c r="A118" s="354"/>
      <c r="B118" s="359"/>
      <c r="C118" s="359"/>
      <c r="D118" s="499"/>
      <c r="E118" s="359"/>
      <c r="F118" s="499"/>
      <c r="G118" s="359"/>
      <c r="H118" s="359"/>
      <c r="I118" s="359"/>
      <c r="J118" s="359"/>
      <c r="K118" s="359"/>
      <c r="L118" s="359"/>
      <c r="M118" s="359"/>
      <c r="N118" s="359"/>
      <c r="O118" s="359"/>
      <c r="P118" s="359"/>
      <c r="Q118" s="359"/>
      <c r="R118" s="359"/>
      <c r="S118" s="359"/>
      <c r="T118" s="359"/>
      <c r="U118" s="359"/>
      <c r="V118" s="359"/>
      <c r="W118" s="359"/>
      <c r="X118" s="359"/>
      <c r="Y118" s="359"/>
      <c r="Z118" s="359"/>
    </row>
    <row r="119" spans="1:26" x14ac:dyDescent="0.2">
      <c r="A119" s="354"/>
      <c r="B119" s="359"/>
      <c r="C119" s="359"/>
      <c r="D119" s="499"/>
      <c r="E119" s="359"/>
      <c r="F119" s="499"/>
      <c r="G119" s="359"/>
      <c r="H119" s="359"/>
      <c r="I119" s="359"/>
      <c r="J119" s="359"/>
      <c r="K119" s="359"/>
      <c r="L119" s="359"/>
      <c r="M119" s="359"/>
      <c r="N119" s="359"/>
      <c r="O119" s="359"/>
      <c r="P119" s="359"/>
      <c r="Q119" s="359"/>
      <c r="R119" s="359"/>
      <c r="S119" s="359"/>
      <c r="T119" s="359"/>
      <c r="U119" s="359"/>
      <c r="V119" s="359"/>
      <c r="W119" s="359"/>
      <c r="X119" s="359"/>
      <c r="Y119" s="359"/>
      <c r="Z119" s="359"/>
    </row>
    <row r="120" spans="1:26" x14ac:dyDescent="0.2">
      <c r="A120" s="354"/>
      <c r="B120" s="359"/>
      <c r="C120" s="359"/>
      <c r="D120" s="499"/>
      <c r="E120" s="359"/>
      <c r="F120" s="499"/>
      <c r="G120" s="359"/>
      <c r="H120" s="359"/>
      <c r="I120" s="359"/>
      <c r="J120" s="359"/>
      <c r="K120" s="359"/>
      <c r="L120" s="359"/>
      <c r="M120" s="359"/>
      <c r="N120" s="359"/>
      <c r="O120" s="359"/>
      <c r="P120" s="359"/>
      <c r="Q120" s="359"/>
      <c r="R120" s="359"/>
      <c r="S120" s="359"/>
      <c r="T120" s="359"/>
      <c r="U120" s="359"/>
      <c r="V120" s="359"/>
      <c r="W120" s="359"/>
      <c r="X120" s="359"/>
      <c r="Y120" s="359"/>
      <c r="Z120" s="359"/>
    </row>
    <row r="121" spans="1:26" x14ac:dyDescent="0.2">
      <c r="A121" s="354"/>
      <c r="B121" s="359"/>
      <c r="C121" s="359"/>
      <c r="D121" s="499"/>
      <c r="E121" s="359"/>
      <c r="F121" s="499"/>
      <c r="G121" s="359"/>
      <c r="H121" s="359"/>
      <c r="I121" s="359"/>
      <c r="J121" s="359"/>
      <c r="K121" s="359"/>
      <c r="L121" s="359"/>
      <c r="M121" s="359"/>
      <c r="N121" s="359"/>
      <c r="O121" s="359"/>
      <c r="P121" s="359"/>
      <c r="Q121" s="359"/>
      <c r="R121" s="359"/>
      <c r="S121" s="359"/>
      <c r="T121" s="359"/>
      <c r="U121" s="359"/>
      <c r="V121" s="359"/>
      <c r="W121" s="359"/>
      <c r="X121" s="359"/>
      <c r="Y121" s="359"/>
      <c r="Z121" s="359"/>
    </row>
    <row r="122" spans="1:26" x14ac:dyDescent="0.2">
      <c r="A122" s="354"/>
      <c r="B122" s="359"/>
      <c r="C122" s="359"/>
      <c r="D122" s="499"/>
      <c r="E122" s="359"/>
      <c r="F122" s="499"/>
      <c r="G122" s="359"/>
      <c r="H122" s="359"/>
      <c r="I122" s="359"/>
      <c r="J122" s="359"/>
      <c r="K122" s="359"/>
      <c r="L122" s="359"/>
      <c r="M122" s="359"/>
      <c r="N122" s="359"/>
      <c r="O122" s="359"/>
      <c r="P122" s="359"/>
      <c r="Q122" s="359"/>
      <c r="R122" s="359"/>
      <c r="S122" s="359"/>
      <c r="T122" s="359"/>
      <c r="U122" s="359"/>
      <c r="V122" s="359"/>
      <c r="W122" s="359"/>
      <c r="X122" s="359"/>
      <c r="Y122" s="359"/>
      <c r="Z122" s="359"/>
    </row>
    <row r="123" spans="1:26" x14ac:dyDescent="0.2">
      <c r="A123" s="354"/>
      <c r="B123" s="359"/>
      <c r="C123" s="359"/>
      <c r="D123" s="499"/>
      <c r="E123" s="359"/>
      <c r="F123" s="499"/>
      <c r="G123" s="359"/>
      <c r="H123" s="359"/>
      <c r="I123" s="359"/>
      <c r="J123" s="359"/>
      <c r="K123" s="359"/>
      <c r="L123" s="359"/>
      <c r="M123" s="359"/>
      <c r="N123" s="359"/>
      <c r="O123" s="359"/>
      <c r="P123" s="359"/>
      <c r="Q123" s="359"/>
      <c r="R123" s="359"/>
      <c r="S123" s="359"/>
      <c r="T123" s="359"/>
      <c r="U123" s="359"/>
      <c r="V123" s="359"/>
      <c r="W123" s="359"/>
      <c r="X123" s="359"/>
      <c r="Y123" s="359"/>
      <c r="Z123" s="359"/>
    </row>
    <row r="124" spans="1:26" x14ac:dyDescent="0.2">
      <c r="A124" s="354"/>
      <c r="B124" s="359"/>
      <c r="C124" s="359"/>
      <c r="D124" s="499"/>
      <c r="E124" s="359"/>
      <c r="F124" s="499"/>
      <c r="G124" s="359"/>
      <c r="H124" s="359"/>
      <c r="I124" s="359"/>
      <c r="J124" s="359"/>
      <c r="K124" s="359"/>
      <c r="L124" s="359"/>
      <c r="M124" s="359"/>
      <c r="N124" s="359"/>
      <c r="O124" s="359"/>
      <c r="P124" s="359"/>
      <c r="Q124" s="359"/>
      <c r="R124" s="359"/>
      <c r="S124" s="359"/>
      <c r="T124" s="359"/>
      <c r="U124" s="359"/>
      <c r="V124" s="359"/>
      <c r="W124" s="359"/>
      <c r="X124" s="359"/>
      <c r="Y124" s="359"/>
      <c r="Z124" s="359"/>
    </row>
    <row r="125" spans="1:26" x14ac:dyDescent="0.2">
      <c r="A125" s="354"/>
      <c r="B125" s="359"/>
      <c r="C125" s="359"/>
      <c r="D125" s="499"/>
      <c r="E125" s="359"/>
      <c r="F125" s="499"/>
      <c r="G125" s="359"/>
      <c r="H125" s="359"/>
      <c r="I125" s="359"/>
      <c r="J125" s="359"/>
      <c r="K125" s="359"/>
      <c r="L125" s="359"/>
      <c r="M125" s="359"/>
      <c r="N125" s="359"/>
      <c r="O125" s="359"/>
      <c r="P125" s="359"/>
      <c r="Q125" s="359"/>
      <c r="R125" s="359"/>
      <c r="S125" s="359"/>
      <c r="T125" s="359"/>
      <c r="U125" s="359"/>
      <c r="V125" s="359"/>
      <c r="W125" s="359"/>
      <c r="X125" s="359"/>
      <c r="Y125" s="359"/>
      <c r="Z125" s="359"/>
    </row>
    <row r="126" spans="1:26" x14ac:dyDescent="0.2">
      <c r="A126" s="354"/>
      <c r="B126" s="359"/>
      <c r="C126" s="359"/>
      <c r="D126" s="499"/>
      <c r="E126" s="359"/>
      <c r="F126" s="499"/>
      <c r="G126" s="359"/>
      <c r="H126" s="359"/>
      <c r="I126" s="359"/>
      <c r="J126" s="359"/>
      <c r="K126" s="359"/>
      <c r="L126" s="359"/>
      <c r="M126" s="359"/>
      <c r="N126" s="359"/>
      <c r="O126" s="359"/>
      <c r="P126" s="359"/>
      <c r="Q126" s="359"/>
      <c r="R126" s="359"/>
      <c r="S126" s="359"/>
      <c r="T126" s="359"/>
      <c r="U126" s="359"/>
      <c r="V126" s="359"/>
      <c r="W126" s="359"/>
      <c r="X126" s="359"/>
      <c r="Y126" s="359"/>
      <c r="Z126" s="359"/>
    </row>
    <row r="127" spans="1:26" x14ac:dyDescent="0.2">
      <c r="A127" s="354"/>
      <c r="B127" s="359"/>
      <c r="C127" s="359"/>
      <c r="D127" s="499"/>
      <c r="E127" s="359"/>
      <c r="F127" s="499"/>
      <c r="G127" s="359"/>
      <c r="H127" s="359"/>
      <c r="I127" s="359"/>
      <c r="J127" s="359"/>
      <c r="K127" s="359"/>
      <c r="L127" s="359"/>
      <c r="M127" s="359"/>
      <c r="N127" s="359"/>
      <c r="O127" s="359"/>
      <c r="P127" s="359"/>
      <c r="Q127" s="359"/>
      <c r="R127" s="359"/>
      <c r="S127" s="359"/>
      <c r="T127" s="359"/>
      <c r="U127" s="359"/>
      <c r="V127" s="359"/>
      <c r="W127" s="359"/>
      <c r="X127" s="359"/>
      <c r="Y127" s="359"/>
      <c r="Z127" s="359"/>
    </row>
    <row r="128" spans="1:26" x14ac:dyDescent="0.2">
      <c r="A128" s="354"/>
      <c r="B128" s="359"/>
      <c r="C128" s="359"/>
      <c r="D128" s="499"/>
      <c r="E128" s="359"/>
      <c r="F128" s="499"/>
      <c r="G128" s="359"/>
      <c r="H128" s="359"/>
      <c r="I128" s="359"/>
      <c r="J128" s="359"/>
      <c r="K128" s="359"/>
      <c r="L128" s="359"/>
      <c r="M128" s="359"/>
      <c r="N128" s="359"/>
      <c r="O128" s="359"/>
      <c r="P128" s="359"/>
      <c r="Q128" s="359"/>
      <c r="R128" s="359"/>
      <c r="S128" s="359"/>
      <c r="T128" s="359"/>
      <c r="U128" s="359"/>
      <c r="V128" s="359"/>
      <c r="W128" s="359"/>
      <c r="X128" s="359"/>
      <c r="Y128" s="359"/>
      <c r="Z128" s="359"/>
    </row>
    <row r="129" spans="1:26" x14ac:dyDescent="0.2">
      <c r="A129" s="354"/>
      <c r="B129" s="359"/>
      <c r="C129" s="359"/>
      <c r="D129" s="499"/>
      <c r="E129" s="359"/>
      <c r="F129" s="499"/>
      <c r="G129" s="359"/>
      <c r="H129" s="359"/>
      <c r="I129" s="359"/>
      <c r="J129" s="359"/>
      <c r="K129" s="359"/>
      <c r="L129" s="359"/>
      <c r="M129" s="359"/>
      <c r="N129" s="359"/>
      <c r="O129" s="359"/>
      <c r="P129" s="359"/>
      <c r="Q129" s="359"/>
      <c r="R129" s="359"/>
      <c r="S129" s="359"/>
      <c r="T129" s="359"/>
      <c r="U129" s="359"/>
      <c r="V129" s="359"/>
      <c r="W129" s="359"/>
      <c r="X129" s="359"/>
      <c r="Y129" s="359"/>
      <c r="Z129" s="359"/>
    </row>
    <row r="130" spans="1:26" x14ac:dyDescent="0.2">
      <c r="A130" s="354"/>
      <c r="B130" s="359"/>
      <c r="C130" s="359"/>
      <c r="D130" s="499"/>
      <c r="E130" s="359"/>
      <c r="F130" s="499"/>
      <c r="G130" s="359"/>
      <c r="H130" s="359"/>
      <c r="I130" s="359"/>
      <c r="J130" s="359"/>
      <c r="K130" s="359"/>
      <c r="L130" s="359"/>
      <c r="M130" s="359"/>
      <c r="N130" s="359"/>
      <c r="O130" s="359"/>
      <c r="P130" s="359"/>
      <c r="Q130" s="359"/>
      <c r="R130" s="359"/>
      <c r="S130" s="359"/>
      <c r="T130" s="359"/>
      <c r="U130" s="359"/>
      <c r="V130" s="359"/>
      <c r="W130" s="359"/>
      <c r="X130" s="359"/>
      <c r="Y130" s="359"/>
      <c r="Z130" s="359"/>
    </row>
    <row r="131" spans="1:26" x14ac:dyDescent="0.2">
      <c r="A131" s="354"/>
      <c r="B131" s="359"/>
      <c r="C131" s="359"/>
      <c r="D131" s="499"/>
      <c r="E131" s="359"/>
      <c r="F131" s="499"/>
      <c r="G131" s="359"/>
      <c r="H131" s="359"/>
      <c r="I131" s="359"/>
      <c r="J131" s="359"/>
      <c r="K131" s="359"/>
      <c r="L131" s="359"/>
      <c r="M131" s="359"/>
      <c r="N131" s="359"/>
      <c r="O131" s="359"/>
      <c r="P131" s="359"/>
      <c r="Q131" s="359"/>
      <c r="R131" s="359"/>
      <c r="S131" s="359"/>
      <c r="T131" s="359"/>
      <c r="U131" s="359"/>
      <c r="V131" s="359"/>
      <c r="W131" s="359"/>
      <c r="X131" s="359"/>
      <c r="Y131" s="359"/>
      <c r="Z131" s="359"/>
    </row>
    <row r="132" spans="1:26" x14ac:dyDescent="0.2">
      <c r="A132" s="354"/>
      <c r="B132" s="359"/>
      <c r="C132" s="359"/>
      <c r="D132" s="499"/>
      <c r="E132" s="359"/>
      <c r="F132" s="499"/>
      <c r="G132" s="359"/>
      <c r="H132" s="359"/>
      <c r="I132" s="359"/>
      <c r="J132" s="359"/>
      <c r="K132" s="359"/>
      <c r="L132" s="359"/>
      <c r="M132" s="359"/>
      <c r="N132" s="359"/>
      <c r="O132" s="359"/>
      <c r="P132" s="359"/>
      <c r="Q132" s="359"/>
      <c r="R132" s="359"/>
      <c r="S132" s="359"/>
      <c r="T132" s="359"/>
      <c r="U132" s="359"/>
      <c r="V132" s="359"/>
      <c r="W132" s="359"/>
      <c r="X132" s="359"/>
      <c r="Y132" s="359"/>
      <c r="Z132" s="359"/>
    </row>
    <row r="133" spans="1:26" x14ac:dyDescent="0.2">
      <c r="A133" s="354"/>
      <c r="B133" s="359"/>
      <c r="C133" s="359"/>
      <c r="D133" s="499"/>
      <c r="E133" s="359"/>
      <c r="F133" s="499"/>
      <c r="G133" s="359"/>
      <c r="H133" s="359"/>
      <c r="I133" s="359"/>
      <c r="J133" s="359"/>
      <c r="K133" s="359"/>
      <c r="L133" s="359"/>
      <c r="M133" s="359"/>
      <c r="N133" s="359"/>
      <c r="O133" s="359"/>
      <c r="P133" s="359"/>
      <c r="Q133" s="359"/>
      <c r="R133" s="359"/>
      <c r="S133" s="359"/>
      <c r="T133" s="359"/>
      <c r="U133" s="359"/>
      <c r="V133" s="359"/>
      <c r="W133" s="359"/>
      <c r="X133" s="359"/>
      <c r="Y133" s="359"/>
      <c r="Z133" s="359"/>
    </row>
    <row r="134" spans="1:26" x14ac:dyDescent="0.2">
      <c r="A134" s="354"/>
      <c r="B134" s="359"/>
      <c r="C134" s="359"/>
      <c r="D134" s="499"/>
      <c r="E134" s="359"/>
      <c r="F134" s="499"/>
      <c r="G134" s="359"/>
      <c r="H134" s="359"/>
      <c r="I134" s="359"/>
      <c r="J134" s="359"/>
      <c r="K134" s="359"/>
      <c r="L134" s="359"/>
      <c r="M134" s="359"/>
      <c r="N134" s="359"/>
      <c r="O134" s="359"/>
      <c r="P134" s="359"/>
      <c r="Q134" s="359"/>
      <c r="R134" s="359"/>
      <c r="S134" s="359"/>
      <c r="T134" s="359"/>
      <c r="U134" s="359"/>
      <c r="V134" s="359"/>
      <c r="W134" s="359"/>
      <c r="X134" s="359"/>
      <c r="Y134" s="359"/>
      <c r="Z134" s="359"/>
    </row>
    <row r="135" spans="1:26" x14ac:dyDescent="0.2">
      <c r="A135" s="354"/>
      <c r="B135" s="359"/>
      <c r="C135" s="359"/>
      <c r="D135" s="499"/>
      <c r="E135" s="359"/>
      <c r="F135" s="499"/>
      <c r="G135" s="359"/>
      <c r="H135" s="359"/>
      <c r="I135" s="359"/>
      <c r="J135" s="359"/>
      <c r="K135" s="359"/>
      <c r="L135" s="359"/>
      <c r="M135" s="359"/>
      <c r="N135" s="359"/>
      <c r="O135" s="359"/>
      <c r="P135" s="359"/>
      <c r="Q135" s="359"/>
      <c r="R135" s="359"/>
      <c r="S135" s="359"/>
      <c r="T135" s="359"/>
      <c r="U135" s="359"/>
      <c r="V135" s="359"/>
      <c r="W135" s="359"/>
      <c r="X135" s="359"/>
      <c r="Y135" s="359"/>
      <c r="Z135" s="359"/>
    </row>
    <row r="136" spans="1:26" x14ac:dyDescent="0.2">
      <c r="A136" s="354"/>
      <c r="B136" s="359"/>
      <c r="C136" s="359"/>
      <c r="D136" s="499"/>
      <c r="E136" s="359"/>
      <c r="F136" s="499"/>
      <c r="G136" s="359"/>
      <c r="H136" s="359"/>
      <c r="I136" s="359"/>
      <c r="J136" s="359"/>
      <c r="K136" s="359"/>
      <c r="L136" s="359"/>
      <c r="M136" s="359"/>
      <c r="N136" s="359"/>
      <c r="O136" s="359"/>
      <c r="P136" s="359"/>
      <c r="Q136" s="359"/>
      <c r="R136" s="359"/>
      <c r="S136" s="359"/>
      <c r="T136" s="359"/>
      <c r="U136" s="359"/>
      <c r="V136" s="359"/>
      <c r="W136" s="359"/>
      <c r="X136" s="359"/>
      <c r="Y136" s="359"/>
      <c r="Z136" s="359"/>
    </row>
    <row r="137" spans="1:26" x14ac:dyDescent="0.2">
      <c r="A137" s="354"/>
      <c r="B137" s="359"/>
      <c r="C137" s="359"/>
      <c r="D137" s="499"/>
      <c r="E137" s="359"/>
      <c r="F137" s="499"/>
      <c r="G137" s="359"/>
      <c r="H137" s="359"/>
      <c r="I137" s="359"/>
      <c r="J137" s="359"/>
      <c r="K137" s="359"/>
      <c r="L137" s="359"/>
      <c r="M137" s="359"/>
      <c r="N137" s="359"/>
      <c r="O137" s="359"/>
      <c r="P137" s="359"/>
      <c r="Q137" s="359"/>
      <c r="R137" s="359"/>
      <c r="S137" s="359"/>
      <c r="T137" s="359"/>
      <c r="U137" s="359"/>
      <c r="V137" s="359"/>
      <c r="W137" s="359"/>
      <c r="X137" s="359"/>
      <c r="Y137" s="359"/>
      <c r="Z137" s="359"/>
    </row>
    <row r="138" spans="1:26" x14ac:dyDescent="0.2">
      <c r="A138" s="354"/>
      <c r="B138" s="359"/>
      <c r="C138" s="359"/>
      <c r="D138" s="499"/>
      <c r="E138" s="359"/>
      <c r="F138" s="499"/>
      <c r="G138" s="359"/>
      <c r="H138" s="359"/>
      <c r="I138" s="359"/>
      <c r="J138" s="359"/>
      <c r="K138" s="359"/>
      <c r="L138" s="359"/>
      <c r="M138" s="359"/>
      <c r="N138" s="359"/>
      <c r="O138" s="359"/>
      <c r="P138" s="359"/>
      <c r="Q138" s="359"/>
      <c r="R138" s="359"/>
      <c r="S138" s="359"/>
      <c r="T138" s="359"/>
      <c r="U138" s="359"/>
      <c r="V138" s="359"/>
      <c r="W138" s="359"/>
      <c r="X138" s="359"/>
      <c r="Y138" s="359"/>
      <c r="Z138" s="359"/>
    </row>
    <row r="139" spans="1:26" x14ac:dyDescent="0.2">
      <c r="A139" s="354"/>
      <c r="B139" s="359"/>
      <c r="C139" s="359"/>
      <c r="D139" s="499"/>
      <c r="E139" s="359"/>
      <c r="F139" s="499"/>
      <c r="G139" s="359"/>
      <c r="H139" s="359"/>
      <c r="I139" s="359"/>
      <c r="J139" s="359"/>
      <c r="K139" s="359"/>
      <c r="L139" s="359"/>
      <c r="M139" s="359"/>
      <c r="N139" s="359"/>
      <c r="O139" s="359"/>
      <c r="P139" s="359"/>
      <c r="Q139" s="359"/>
      <c r="R139" s="359"/>
      <c r="S139" s="359"/>
      <c r="T139" s="359"/>
      <c r="U139" s="359"/>
      <c r="V139" s="359"/>
      <c r="W139" s="359"/>
      <c r="X139" s="359"/>
      <c r="Y139" s="359"/>
      <c r="Z139" s="359"/>
    </row>
    <row r="140" spans="1:26" x14ac:dyDescent="0.2">
      <c r="A140" s="354"/>
      <c r="B140" s="359"/>
      <c r="C140" s="359"/>
      <c r="D140" s="499"/>
      <c r="E140" s="359"/>
      <c r="F140" s="499"/>
      <c r="G140" s="359"/>
      <c r="H140" s="359"/>
      <c r="I140" s="359"/>
      <c r="J140" s="359"/>
      <c r="K140" s="359"/>
      <c r="L140" s="359"/>
      <c r="M140" s="359"/>
      <c r="N140" s="359"/>
      <c r="O140" s="359"/>
      <c r="P140" s="359"/>
      <c r="Q140" s="359"/>
      <c r="R140" s="359"/>
      <c r="S140" s="359"/>
      <c r="T140" s="359"/>
      <c r="U140" s="359"/>
      <c r="V140" s="359"/>
      <c r="W140" s="359"/>
      <c r="X140" s="359"/>
      <c r="Y140" s="359"/>
      <c r="Z140" s="359"/>
    </row>
    <row r="141" spans="1:26" x14ac:dyDescent="0.2">
      <c r="A141" s="354"/>
      <c r="B141" s="359"/>
      <c r="C141" s="359"/>
      <c r="D141" s="499"/>
      <c r="E141" s="359"/>
      <c r="F141" s="499"/>
      <c r="G141" s="359"/>
      <c r="H141" s="359"/>
      <c r="I141" s="359"/>
      <c r="J141" s="359"/>
      <c r="K141" s="359"/>
      <c r="L141" s="359"/>
      <c r="M141" s="359"/>
      <c r="N141" s="359"/>
      <c r="O141" s="359"/>
      <c r="P141" s="359"/>
      <c r="Q141" s="359"/>
      <c r="R141" s="359"/>
      <c r="S141" s="359"/>
      <c r="T141" s="359"/>
      <c r="U141" s="359"/>
      <c r="V141" s="359"/>
      <c r="W141" s="359"/>
      <c r="X141" s="359"/>
      <c r="Y141" s="359"/>
      <c r="Z141" s="359"/>
    </row>
    <row r="142" spans="1:26" x14ac:dyDescent="0.2">
      <c r="A142" s="354"/>
      <c r="B142" s="359"/>
      <c r="C142" s="359"/>
      <c r="D142" s="499"/>
      <c r="E142" s="359"/>
      <c r="F142" s="499"/>
      <c r="G142" s="359"/>
      <c r="H142" s="359"/>
      <c r="I142" s="359"/>
      <c r="J142" s="359"/>
      <c r="K142" s="359"/>
      <c r="L142" s="359"/>
      <c r="M142" s="359"/>
      <c r="N142" s="359"/>
      <c r="O142" s="359"/>
      <c r="P142" s="359"/>
      <c r="Q142" s="359"/>
      <c r="R142" s="359"/>
      <c r="S142" s="359"/>
      <c r="T142" s="359"/>
      <c r="U142" s="359"/>
      <c r="V142" s="359"/>
      <c r="W142" s="359"/>
      <c r="X142" s="359"/>
      <c r="Y142" s="359"/>
      <c r="Z142" s="359"/>
    </row>
    <row r="143" spans="1:26" x14ac:dyDescent="0.2">
      <c r="A143" s="354"/>
      <c r="B143" s="359"/>
      <c r="C143" s="359"/>
      <c r="D143" s="499"/>
      <c r="E143" s="359"/>
      <c r="F143" s="499"/>
      <c r="G143" s="359"/>
      <c r="H143" s="359"/>
      <c r="I143" s="359"/>
      <c r="J143" s="359"/>
      <c r="K143" s="359"/>
      <c r="L143" s="359"/>
      <c r="M143" s="359"/>
      <c r="N143" s="359"/>
      <c r="O143" s="359"/>
      <c r="P143" s="359"/>
      <c r="Q143" s="359"/>
      <c r="R143" s="359"/>
      <c r="S143" s="359"/>
      <c r="T143" s="359"/>
      <c r="U143" s="359"/>
      <c r="V143" s="359"/>
      <c r="W143" s="359"/>
      <c r="X143" s="359"/>
      <c r="Y143" s="359"/>
      <c r="Z143" s="359"/>
    </row>
    <row r="144" spans="1:26" x14ac:dyDescent="0.2">
      <c r="A144" s="354"/>
      <c r="B144" s="359"/>
      <c r="C144" s="359"/>
      <c r="D144" s="499"/>
      <c r="E144" s="359"/>
      <c r="F144" s="499"/>
      <c r="G144" s="359"/>
      <c r="H144" s="359"/>
      <c r="I144" s="359"/>
      <c r="J144" s="359"/>
      <c r="K144" s="359"/>
      <c r="L144" s="359"/>
      <c r="M144" s="359"/>
      <c r="N144" s="359"/>
      <c r="O144" s="359"/>
      <c r="P144" s="359"/>
      <c r="Q144" s="359"/>
      <c r="R144" s="359"/>
      <c r="S144" s="359"/>
      <c r="T144" s="359"/>
      <c r="U144" s="359"/>
      <c r="V144" s="359"/>
      <c r="W144" s="359"/>
      <c r="X144" s="359"/>
      <c r="Y144" s="359"/>
      <c r="Z144" s="359"/>
    </row>
    <row r="145" spans="1:26" x14ac:dyDescent="0.2">
      <c r="A145" s="354"/>
      <c r="B145" s="359"/>
      <c r="C145" s="359"/>
      <c r="D145" s="499"/>
      <c r="E145" s="359"/>
      <c r="F145" s="499"/>
      <c r="G145" s="359"/>
      <c r="H145" s="359"/>
      <c r="I145" s="359"/>
      <c r="J145" s="359"/>
      <c r="K145" s="359"/>
      <c r="L145" s="359"/>
      <c r="M145" s="359"/>
      <c r="N145" s="359"/>
      <c r="O145" s="359"/>
      <c r="P145" s="359"/>
      <c r="Q145" s="359"/>
      <c r="R145" s="359"/>
      <c r="S145" s="359"/>
      <c r="T145" s="359"/>
      <c r="U145" s="359"/>
      <c r="V145" s="359"/>
      <c r="W145" s="359"/>
      <c r="X145" s="359"/>
      <c r="Y145" s="359"/>
      <c r="Z145" s="359"/>
    </row>
    <row r="146" spans="1:26" x14ac:dyDescent="0.2">
      <c r="A146" s="354"/>
      <c r="B146" s="359"/>
      <c r="C146" s="359"/>
      <c r="D146" s="499"/>
      <c r="E146" s="359"/>
      <c r="F146" s="499"/>
      <c r="G146" s="359"/>
      <c r="H146" s="359"/>
      <c r="I146" s="359"/>
      <c r="J146" s="359"/>
      <c r="K146" s="359"/>
      <c r="L146" s="359"/>
      <c r="M146" s="359"/>
      <c r="N146" s="359"/>
      <c r="O146" s="359"/>
      <c r="P146" s="359"/>
      <c r="Q146" s="359"/>
      <c r="R146" s="359"/>
      <c r="S146" s="359"/>
      <c r="T146" s="359"/>
      <c r="U146" s="359"/>
      <c r="V146" s="359"/>
      <c r="W146" s="359"/>
      <c r="X146" s="359"/>
      <c r="Y146" s="359"/>
      <c r="Z146" s="359"/>
    </row>
    <row r="147" spans="1:26" x14ac:dyDescent="0.2">
      <c r="A147" s="354"/>
      <c r="B147" s="359"/>
      <c r="C147" s="359"/>
      <c r="D147" s="499"/>
      <c r="E147" s="359"/>
      <c r="F147" s="499"/>
      <c r="G147" s="359"/>
      <c r="H147" s="359"/>
      <c r="I147" s="359"/>
      <c r="J147" s="359"/>
      <c r="K147" s="359"/>
      <c r="L147" s="359"/>
      <c r="M147" s="359"/>
      <c r="N147" s="359"/>
      <c r="O147" s="359"/>
      <c r="P147" s="359"/>
      <c r="Q147" s="359"/>
      <c r="R147" s="359"/>
      <c r="S147" s="359"/>
      <c r="T147" s="359"/>
      <c r="U147" s="359"/>
      <c r="V147" s="359"/>
      <c r="W147" s="359"/>
      <c r="X147" s="359"/>
      <c r="Y147" s="359"/>
      <c r="Z147" s="359"/>
    </row>
    <row r="148" spans="1:26" x14ac:dyDescent="0.2">
      <c r="A148" s="354"/>
      <c r="B148" s="359"/>
      <c r="C148" s="359"/>
      <c r="D148" s="499"/>
      <c r="E148" s="359"/>
      <c r="F148" s="499"/>
      <c r="G148" s="359"/>
      <c r="H148" s="359"/>
      <c r="I148" s="359"/>
      <c r="J148" s="359"/>
      <c r="K148" s="359"/>
      <c r="L148" s="359"/>
      <c r="M148" s="359"/>
      <c r="N148" s="359"/>
      <c r="O148" s="359"/>
      <c r="P148" s="359"/>
      <c r="Q148" s="359"/>
      <c r="R148" s="359"/>
      <c r="S148" s="359"/>
      <c r="T148" s="359"/>
      <c r="U148" s="359"/>
      <c r="V148" s="359"/>
      <c r="W148" s="359"/>
      <c r="X148" s="359"/>
      <c r="Y148" s="359"/>
      <c r="Z148" s="359"/>
    </row>
    <row r="149" spans="1:26" x14ac:dyDescent="0.2">
      <c r="A149" s="354"/>
      <c r="B149" s="359"/>
      <c r="C149" s="359"/>
      <c r="D149" s="499"/>
      <c r="E149" s="359"/>
      <c r="F149" s="499"/>
      <c r="G149" s="359"/>
      <c r="H149" s="359"/>
      <c r="I149" s="359"/>
      <c r="J149" s="359"/>
      <c r="K149" s="359"/>
      <c r="L149" s="359"/>
      <c r="M149" s="359"/>
      <c r="N149" s="359"/>
      <c r="O149" s="359"/>
      <c r="P149" s="359"/>
      <c r="Q149" s="359"/>
      <c r="R149" s="359"/>
      <c r="S149" s="359"/>
      <c r="T149" s="359"/>
      <c r="U149" s="359"/>
      <c r="V149" s="359"/>
      <c r="W149" s="359"/>
      <c r="X149" s="359"/>
      <c r="Y149" s="359"/>
      <c r="Z149" s="359"/>
    </row>
    <row r="150" spans="1:26" x14ac:dyDescent="0.2">
      <c r="A150" s="354"/>
      <c r="B150" s="359"/>
      <c r="C150" s="359"/>
      <c r="D150" s="499"/>
      <c r="E150" s="359"/>
      <c r="F150" s="499"/>
      <c r="G150" s="359"/>
      <c r="H150" s="359"/>
      <c r="I150" s="359"/>
      <c r="J150" s="359"/>
      <c r="K150" s="359"/>
      <c r="L150" s="359"/>
      <c r="M150" s="359"/>
      <c r="N150" s="359"/>
      <c r="O150" s="359"/>
      <c r="P150" s="359"/>
      <c r="Q150" s="359"/>
      <c r="R150" s="359"/>
      <c r="S150" s="359"/>
      <c r="T150" s="359"/>
      <c r="U150" s="359"/>
      <c r="V150" s="359"/>
      <c r="W150" s="359"/>
      <c r="X150" s="359"/>
      <c r="Y150" s="359"/>
      <c r="Z150" s="359"/>
    </row>
    <row r="151" spans="1:26" x14ac:dyDescent="0.2">
      <c r="A151" s="354"/>
      <c r="B151" s="359"/>
      <c r="C151" s="359"/>
      <c r="D151" s="499"/>
      <c r="E151" s="359"/>
      <c r="F151" s="499"/>
      <c r="G151" s="359"/>
      <c r="H151" s="359"/>
      <c r="I151" s="359"/>
      <c r="J151" s="359"/>
      <c r="K151" s="359"/>
      <c r="L151" s="359"/>
      <c r="M151" s="359"/>
      <c r="N151" s="359"/>
      <c r="O151" s="359"/>
      <c r="P151" s="359"/>
      <c r="Q151" s="359"/>
      <c r="R151" s="359"/>
      <c r="S151" s="359"/>
      <c r="T151" s="359"/>
      <c r="U151" s="359"/>
      <c r="V151" s="359"/>
      <c r="W151" s="359"/>
      <c r="X151" s="359"/>
      <c r="Y151" s="359"/>
      <c r="Z151" s="359"/>
    </row>
    <row r="152" spans="1:26" x14ac:dyDescent="0.2">
      <c r="A152" s="354"/>
      <c r="B152" s="359"/>
      <c r="C152" s="359"/>
      <c r="D152" s="499"/>
      <c r="E152" s="359"/>
      <c r="F152" s="499"/>
      <c r="G152" s="359"/>
      <c r="H152" s="359"/>
      <c r="I152" s="359"/>
      <c r="J152" s="359"/>
      <c r="K152" s="359"/>
      <c r="L152" s="359"/>
      <c r="M152" s="359"/>
      <c r="N152" s="359"/>
      <c r="O152" s="359"/>
      <c r="P152" s="359"/>
      <c r="Q152" s="359"/>
      <c r="R152" s="359"/>
      <c r="S152" s="359"/>
      <c r="T152" s="359"/>
      <c r="U152" s="359"/>
      <c r="V152" s="359"/>
      <c r="W152" s="359"/>
      <c r="X152" s="359"/>
      <c r="Y152" s="359"/>
      <c r="Z152" s="359"/>
    </row>
    <row r="153" spans="1:26" x14ac:dyDescent="0.2">
      <c r="A153" s="354"/>
      <c r="B153" s="359"/>
      <c r="C153" s="359"/>
      <c r="D153" s="499"/>
      <c r="E153" s="359"/>
      <c r="F153" s="499"/>
      <c r="G153" s="359"/>
      <c r="H153" s="359"/>
      <c r="I153" s="359"/>
      <c r="J153" s="359"/>
      <c r="K153" s="359"/>
      <c r="L153" s="359"/>
      <c r="M153" s="359"/>
      <c r="N153" s="359"/>
      <c r="O153" s="359"/>
      <c r="P153" s="359"/>
      <c r="Q153" s="359"/>
      <c r="R153" s="359"/>
      <c r="S153" s="359"/>
      <c r="T153" s="359"/>
      <c r="U153" s="359"/>
      <c r="V153" s="359"/>
      <c r="W153" s="359"/>
      <c r="X153" s="359"/>
      <c r="Y153" s="359"/>
      <c r="Z153" s="359"/>
    </row>
    <row r="154" spans="1:26" x14ac:dyDescent="0.2">
      <c r="A154" s="354"/>
      <c r="B154" s="359"/>
      <c r="C154" s="359"/>
      <c r="D154" s="499"/>
      <c r="E154" s="359"/>
      <c r="F154" s="499"/>
      <c r="G154" s="359"/>
      <c r="H154" s="359"/>
      <c r="I154" s="359"/>
      <c r="J154" s="359"/>
      <c r="K154" s="359"/>
      <c r="L154" s="359"/>
      <c r="M154" s="359"/>
      <c r="N154" s="359"/>
      <c r="O154" s="359"/>
      <c r="P154" s="359"/>
      <c r="Q154" s="359"/>
      <c r="R154" s="359"/>
      <c r="S154" s="359"/>
      <c r="T154" s="359"/>
      <c r="U154" s="359"/>
      <c r="V154" s="359"/>
      <c r="W154" s="359"/>
      <c r="X154" s="359"/>
      <c r="Y154" s="359"/>
      <c r="Z154" s="359"/>
    </row>
    <row r="155" spans="1:26" x14ac:dyDescent="0.2">
      <c r="A155" s="354"/>
      <c r="B155" s="359"/>
      <c r="C155" s="359"/>
      <c r="D155" s="499"/>
      <c r="E155" s="359"/>
      <c r="F155" s="499"/>
      <c r="G155" s="359"/>
      <c r="H155" s="359"/>
      <c r="I155" s="359"/>
      <c r="J155" s="359"/>
      <c r="K155" s="359"/>
      <c r="L155" s="359"/>
      <c r="M155" s="359"/>
      <c r="N155" s="359"/>
      <c r="O155" s="359"/>
      <c r="P155" s="359"/>
      <c r="Q155" s="359"/>
      <c r="R155" s="359"/>
      <c r="S155" s="359"/>
      <c r="T155" s="359"/>
      <c r="U155" s="359"/>
      <c r="V155" s="359"/>
      <c r="W155" s="359"/>
      <c r="X155" s="359"/>
      <c r="Y155" s="359"/>
      <c r="Z155" s="359"/>
    </row>
    <row r="156" spans="1:26" x14ac:dyDescent="0.2">
      <c r="A156" s="354"/>
      <c r="B156" s="359"/>
      <c r="C156" s="359"/>
      <c r="D156" s="499"/>
      <c r="E156" s="359"/>
      <c r="F156" s="499"/>
      <c r="G156" s="359"/>
      <c r="H156" s="359"/>
      <c r="I156" s="359"/>
      <c r="J156" s="359"/>
      <c r="K156" s="359"/>
      <c r="L156" s="359"/>
      <c r="M156" s="359"/>
      <c r="N156" s="359"/>
      <c r="O156" s="359"/>
      <c r="P156" s="359"/>
      <c r="Q156" s="359"/>
      <c r="R156" s="359"/>
      <c r="S156" s="359"/>
      <c r="T156" s="359"/>
      <c r="U156" s="359"/>
      <c r="V156" s="359"/>
      <c r="W156" s="359"/>
      <c r="X156" s="359"/>
      <c r="Y156" s="359"/>
      <c r="Z156" s="359"/>
    </row>
    <row r="157" spans="1:26" x14ac:dyDescent="0.2">
      <c r="A157" s="354"/>
      <c r="B157" s="359"/>
      <c r="C157" s="359"/>
      <c r="D157" s="499"/>
      <c r="E157" s="359"/>
      <c r="F157" s="499"/>
      <c r="G157" s="359"/>
      <c r="H157" s="359"/>
      <c r="I157" s="359"/>
      <c r="J157" s="359"/>
      <c r="K157" s="359"/>
      <c r="L157" s="359"/>
      <c r="M157" s="359"/>
      <c r="N157" s="359"/>
      <c r="O157" s="359"/>
      <c r="P157" s="359"/>
      <c r="Q157" s="359"/>
      <c r="R157" s="359"/>
      <c r="S157" s="359"/>
      <c r="T157" s="359"/>
      <c r="U157" s="359"/>
      <c r="V157" s="359"/>
      <c r="W157" s="359"/>
      <c r="X157" s="359"/>
      <c r="Y157" s="359"/>
      <c r="Z157" s="359"/>
    </row>
    <row r="158" spans="1:26" x14ac:dyDescent="0.2">
      <c r="A158" s="354"/>
      <c r="B158" s="359"/>
      <c r="C158" s="359"/>
      <c r="D158" s="499"/>
      <c r="E158" s="359"/>
      <c r="F158" s="499"/>
      <c r="G158" s="359"/>
      <c r="H158" s="359"/>
      <c r="I158" s="359"/>
      <c r="J158" s="359"/>
      <c r="K158" s="359"/>
      <c r="L158" s="359"/>
      <c r="M158" s="359"/>
      <c r="N158" s="359"/>
      <c r="O158" s="359"/>
      <c r="P158" s="359"/>
      <c r="Q158" s="359"/>
      <c r="R158" s="359"/>
      <c r="S158" s="359"/>
      <c r="T158" s="359"/>
      <c r="U158" s="359"/>
      <c r="V158" s="359"/>
      <c r="W158" s="359"/>
      <c r="X158" s="359"/>
      <c r="Y158" s="359"/>
      <c r="Z158" s="359"/>
    </row>
    <row r="159" spans="1:26" x14ac:dyDescent="0.2">
      <c r="A159" s="354"/>
      <c r="B159" s="359"/>
      <c r="C159" s="359"/>
      <c r="D159" s="499"/>
      <c r="E159" s="359"/>
      <c r="F159" s="499"/>
      <c r="G159" s="359"/>
      <c r="H159" s="359"/>
      <c r="I159" s="359"/>
      <c r="J159" s="359"/>
      <c r="K159" s="359"/>
      <c r="L159" s="359"/>
      <c r="M159" s="359"/>
      <c r="N159" s="359"/>
      <c r="O159" s="359"/>
      <c r="P159" s="359"/>
      <c r="Q159" s="359"/>
      <c r="R159" s="359"/>
      <c r="S159" s="359"/>
      <c r="T159" s="359"/>
      <c r="U159" s="359"/>
      <c r="V159" s="359"/>
      <c r="W159" s="359"/>
      <c r="X159" s="359"/>
      <c r="Y159" s="359"/>
      <c r="Z159" s="359"/>
    </row>
    <row r="160" spans="1:26" x14ac:dyDescent="0.2">
      <c r="A160" s="354"/>
      <c r="B160" s="359"/>
      <c r="C160" s="359"/>
      <c r="D160" s="499"/>
      <c r="E160" s="359"/>
      <c r="F160" s="499"/>
      <c r="G160" s="359"/>
      <c r="H160" s="359"/>
      <c r="I160" s="359"/>
      <c r="J160" s="359"/>
      <c r="K160" s="359"/>
      <c r="L160" s="359"/>
      <c r="M160" s="359"/>
      <c r="N160" s="359"/>
      <c r="O160" s="359"/>
      <c r="P160" s="359"/>
      <c r="Q160" s="359"/>
      <c r="R160" s="359"/>
      <c r="S160" s="359"/>
      <c r="T160" s="359"/>
      <c r="U160" s="359"/>
      <c r="V160" s="359"/>
      <c r="W160" s="359"/>
      <c r="X160" s="359"/>
      <c r="Y160" s="359"/>
      <c r="Z160" s="359"/>
    </row>
    <row r="161" spans="1:26" x14ac:dyDescent="0.2">
      <c r="A161" s="354"/>
      <c r="B161" s="359"/>
      <c r="C161" s="359"/>
      <c r="D161" s="499"/>
      <c r="E161" s="359"/>
      <c r="F161" s="499"/>
      <c r="G161" s="359"/>
      <c r="H161" s="359"/>
      <c r="I161" s="359"/>
      <c r="J161" s="359"/>
      <c r="K161" s="359"/>
      <c r="L161" s="359"/>
      <c r="M161" s="359"/>
      <c r="N161" s="359"/>
      <c r="O161" s="359"/>
      <c r="P161" s="359"/>
      <c r="Q161" s="359"/>
      <c r="R161" s="359"/>
      <c r="S161" s="359"/>
      <c r="T161" s="359"/>
      <c r="U161" s="359"/>
      <c r="V161" s="359"/>
      <c r="W161" s="359"/>
      <c r="X161" s="359"/>
      <c r="Y161" s="359"/>
      <c r="Z161" s="359"/>
    </row>
    <row r="162" spans="1:26" x14ac:dyDescent="0.2">
      <c r="A162" s="354"/>
      <c r="B162" s="359"/>
      <c r="C162" s="359"/>
      <c r="D162" s="499"/>
      <c r="E162" s="359"/>
      <c r="F162" s="499"/>
      <c r="G162" s="359"/>
      <c r="H162" s="359"/>
      <c r="I162" s="359"/>
      <c r="J162" s="359"/>
      <c r="K162" s="359"/>
      <c r="L162" s="359"/>
      <c r="M162" s="359"/>
      <c r="N162" s="359"/>
      <c r="O162" s="359"/>
      <c r="P162" s="359"/>
      <c r="Q162" s="359"/>
      <c r="R162" s="359"/>
      <c r="S162" s="359"/>
      <c r="T162" s="359"/>
      <c r="U162" s="359"/>
      <c r="V162" s="359"/>
      <c r="W162" s="359"/>
      <c r="X162" s="359"/>
      <c r="Y162" s="359"/>
      <c r="Z162" s="359"/>
    </row>
    <row r="163" spans="1:26" x14ac:dyDescent="0.2">
      <c r="A163" s="354"/>
      <c r="B163" s="359"/>
      <c r="C163" s="359"/>
      <c r="D163" s="499"/>
      <c r="E163" s="359"/>
      <c r="F163" s="499"/>
      <c r="G163" s="359"/>
      <c r="H163" s="359"/>
      <c r="I163" s="359"/>
      <c r="J163" s="359"/>
      <c r="K163" s="359"/>
      <c r="L163" s="359"/>
      <c r="M163" s="359"/>
      <c r="N163" s="359"/>
      <c r="O163" s="359"/>
      <c r="P163" s="359"/>
      <c r="Q163" s="359"/>
      <c r="R163" s="359"/>
      <c r="S163" s="359"/>
      <c r="T163" s="359"/>
      <c r="U163" s="359"/>
      <c r="V163" s="359"/>
      <c r="W163" s="359"/>
      <c r="X163" s="359"/>
      <c r="Y163" s="359"/>
      <c r="Z163" s="359"/>
    </row>
    <row r="164" spans="1:26" x14ac:dyDescent="0.2">
      <c r="A164" s="354"/>
      <c r="B164" s="359"/>
      <c r="C164" s="359"/>
      <c r="D164" s="499"/>
      <c r="E164" s="359"/>
      <c r="F164" s="499"/>
      <c r="G164" s="359"/>
      <c r="H164" s="359"/>
      <c r="I164" s="359"/>
      <c r="J164" s="359"/>
      <c r="K164" s="359"/>
      <c r="L164" s="359"/>
      <c r="M164" s="359"/>
      <c r="N164" s="359"/>
      <c r="O164" s="359"/>
      <c r="P164" s="359"/>
      <c r="Q164" s="359"/>
      <c r="R164" s="359"/>
      <c r="S164" s="359"/>
      <c r="T164" s="359"/>
      <c r="U164" s="359"/>
      <c r="V164" s="359"/>
      <c r="W164" s="359"/>
      <c r="X164" s="359"/>
      <c r="Y164" s="359"/>
      <c r="Z164" s="359"/>
    </row>
    <row r="165" spans="1:26" x14ac:dyDescent="0.2">
      <c r="A165" s="354"/>
      <c r="B165" s="359"/>
      <c r="C165" s="359"/>
      <c r="D165" s="499"/>
      <c r="E165" s="359"/>
      <c r="F165" s="499"/>
      <c r="G165" s="359"/>
      <c r="H165" s="359"/>
      <c r="I165" s="359"/>
      <c r="J165" s="359"/>
      <c r="K165" s="359"/>
      <c r="L165" s="359"/>
      <c r="M165" s="359"/>
      <c r="N165" s="359"/>
      <c r="O165" s="359"/>
      <c r="P165" s="359"/>
      <c r="Q165" s="359"/>
      <c r="R165" s="359"/>
      <c r="S165" s="359"/>
      <c r="T165" s="359"/>
      <c r="U165" s="359"/>
      <c r="V165" s="359"/>
      <c r="W165" s="359"/>
      <c r="X165" s="359"/>
      <c r="Y165" s="359"/>
      <c r="Z165" s="359"/>
    </row>
    <row r="166" spans="1:26" x14ac:dyDescent="0.2">
      <c r="A166" s="354"/>
      <c r="B166" s="359"/>
      <c r="C166" s="359"/>
      <c r="D166" s="499"/>
      <c r="E166" s="359"/>
      <c r="F166" s="499"/>
      <c r="G166" s="359"/>
      <c r="H166" s="359"/>
      <c r="I166" s="359"/>
      <c r="J166" s="359"/>
      <c r="K166" s="359"/>
      <c r="L166" s="359"/>
      <c r="M166" s="359"/>
      <c r="N166" s="359"/>
      <c r="O166" s="359"/>
      <c r="P166" s="359"/>
      <c r="Q166" s="359"/>
      <c r="R166" s="359"/>
      <c r="S166" s="359"/>
      <c r="T166" s="359"/>
      <c r="U166" s="359"/>
      <c r="V166" s="359"/>
      <c r="W166" s="359"/>
      <c r="X166" s="359"/>
      <c r="Y166" s="359"/>
      <c r="Z166" s="359"/>
    </row>
    <row r="167" spans="1:26" x14ac:dyDescent="0.2">
      <c r="A167" s="354"/>
      <c r="B167" s="359"/>
      <c r="C167" s="359"/>
      <c r="D167" s="499"/>
      <c r="E167" s="359"/>
      <c r="F167" s="499"/>
      <c r="G167" s="359"/>
      <c r="H167" s="359"/>
      <c r="I167" s="359"/>
      <c r="J167" s="359"/>
      <c r="K167" s="359"/>
      <c r="L167" s="359"/>
      <c r="M167" s="359"/>
      <c r="N167" s="359"/>
      <c r="O167" s="359"/>
      <c r="P167" s="359"/>
      <c r="Q167" s="359"/>
      <c r="R167" s="359"/>
      <c r="S167" s="359"/>
      <c r="T167" s="359"/>
      <c r="U167" s="359"/>
      <c r="V167" s="359"/>
      <c r="W167" s="359"/>
      <c r="X167" s="359"/>
      <c r="Y167" s="359"/>
      <c r="Z167" s="359"/>
    </row>
    <row r="168" spans="1:26" x14ac:dyDescent="0.2">
      <c r="A168" s="354"/>
      <c r="B168" s="359"/>
      <c r="C168" s="359"/>
      <c r="D168" s="499"/>
      <c r="E168" s="359"/>
      <c r="F168" s="499"/>
      <c r="G168" s="359"/>
      <c r="H168" s="359"/>
      <c r="I168" s="359"/>
      <c r="J168" s="359"/>
      <c r="K168" s="359"/>
      <c r="L168" s="359"/>
      <c r="M168" s="359"/>
      <c r="N168" s="359"/>
      <c r="O168" s="359"/>
      <c r="P168" s="359"/>
      <c r="Q168" s="359"/>
      <c r="R168" s="359"/>
      <c r="S168" s="359"/>
      <c r="T168" s="359"/>
      <c r="U168" s="359"/>
      <c r="V168" s="359"/>
      <c r="W168" s="359"/>
      <c r="X168" s="359"/>
      <c r="Y168" s="359"/>
      <c r="Z168" s="359"/>
    </row>
    <row r="169" spans="1:26" x14ac:dyDescent="0.2">
      <c r="A169" s="354"/>
      <c r="B169" s="359"/>
      <c r="C169" s="359"/>
      <c r="D169" s="499"/>
      <c r="E169" s="359"/>
      <c r="F169" s="499"/>
      <c r="G169" s="359"/>
      <c r="H169" s="359"/>
      <c r="I169" s="359"/>
      <c r="J169" s="359"/>
      <c r="K169" s="359"/>
      <c r="L169" s="359"/>
      <c r="M169" s="359"/>
      <c r="N169" s="359"/>
      <c r="O169" s="359"/>
      <c r="P169" s="359"/>
      <c r="Q169" s="359"/>
      <c r="R169" s="359"/>
      <c r="S169" s="359"/>
      <c r="T169" s="359"/>
      <c r="U169" s="359"/>
      <c r="V169" s="359"/>
      <c r="W169" s="359"/>
      <c r="X169" s="359"/>
      <c r="Y169" s="359"/>
      <c r="Z169" s="359"/>
    </row>
    <row r="170" spans="1:26" x14ac:dyDescent="0.2">
      <c r="A170" s="354"/>
      <c r="B170" s="359"/>
      <c r="C170" s="359"/>
      <c r="D170" s="499"/>
      <c r="E170" s="359"/>
      <c r="F170" s="499"/>
      <c r="G170" s="359"/>
      <c r="H170" s="359"/>
      <c r="I170" s="359"/>
      <c r="J170" s="359"/>
      <c r="K170" s="359"/>
      <c r="L170" s="359"/>
      <c r="M170" s="359"/>
      <c r="N170" s="359"/>
      <c r="O170" s="359"/>
      <c r="P170" s="359"/>
      <c r="Q170" s="359"/>
      <c r="R170" s="359"/>
      <c r="S170" s="359"/>
      <c r="T170" s="359"/>
      <c r="U170" s="359"/>
      <c r="V170" s="359"/>
      <c r="W170" s="359"/>
      <c r="X170" s="359"/>
      <c r="Y170" s="359"/>
      <c r="Z170" s="359"/>
    </row>
    <row r="171" spans="1:26" x14ac:dyDescent="0.2">
      <c r="A171" s="354"/>
      <c r="B171" s="359"/>
      <c r="C171" s="359"/>
      <c r="D171" s="499"/>
      <c r="E171" s="359"/>
      <c r="F171" s="499"/>
      <c r="G171" s="359"/>
      <c r="H171" s="359"/>
      <c r="I171" s="359"/>
      <c r="J171" s="359"/>
      <c r="K171" s="359"/>
      <c r="L171" s="359"/>
      <c r="M171" s="359"/>
      <c r="N171" s="359"/>
      <c r="O171" s="359"/>
      <c r="P171" s="359"/>
      <c r="Q171" s="359"/>
      <c r="R171" s="359"/>
      <c r="S171" s="359"/>
      <c r="T171" s="359"/>
      <c r="U171" s="359"/>
      <c r="V171" s="359"/>
      <c r="W171" s="359"/>
      <c r="X171" s="359"/>
      <c r="Y171" s="359"/>
      <c r="Z171" s="359"/>
    </row>
    <row r="172" spans="1:26" x14ac:dyDescent="0.2">
      <c r="A172" s="354"/>
      <c r="B172" s="359"/>
      <c r="C172" s="359"/>
      <c r="D172" s="499"/>
      <c r="E172" s="359"/>
      <c r="F172" s="499"/>
      <c r="G172" s="359"/>
      <c r="H172" s="359"/>
      <c r="I172" s="359"/>
      <c r="J172" s="359"/>
      <c r="K172" s="359"/>
      <c r="L172" s="359"/>
      <c r="M172" s="359"/>
      <c r="N172" s="359"/>
      <c r="O172" s="359"/>
      <c r="P172" s="359"/>
      <c r="Q172" s="359"/>
      <c r="R172" s="359"/>
      <c r="S172" s="359"/>
      <c r="T172" s="359"/>
      <c r="U172" s="359"/>
      <c r="V172" s="359"/>
      <c r="W172" s="359"/>
      <c r="X172" s="359"/>
      <c r="Y172" s="359"/>
      <c r="Z172" s="359"/>
    </row>
    <row r="173" spans="1:26" x14ac:dyDescent="0.2">
      <c r="A173" s="354"/>
      <c r="B173" s="359"/>
      <c r="C173" s="359"/>
      <c r="D173" s="499"/>
      <c r="E173" s="359"/>
      <c r="F173" s="499"/>
      <c r="G173" s="359"/>
      <c r="H173" s="359"/>
      <c r="I173" s="359"/>
      <c r="J173" s="359"/>
      <c r="K173" s="359"/>
      <c r="L173" s="359"/>
      <c r="M173" s="359"/>
      <c r="N173" s="359"/>
      <c r="O173" s="359"/>
      <c r="P173" s="359"/>
      <c r="Q173" s="359"/>
      <c r="R173" s="359"/>
      <c r="S173" s="359"/>
      <c r="T173" s="359"/>
      <c r="U173" s="359"/>
      <c r="V173" s="359"/>
      <c r="W173" s="359"/>
      <c r="X173" s="359"/>
      <c r="Y173" s="359"/>
      <c r="Z173" s="359"/>
    </row>
    <row r="174" spans="1:26" x14ac:dyDescent="0.2">
      <c r="A174" s="354"/>
      <c r="B174" s="359"/>
      <c r="C174" s="359"/>
      <c r="D174" s="499"/>
      <c r="E174" s="359"/>
      <c r="F174" s="499"/>
      <c r="G174" s="359"/>
      <c r="H174" s="359"/>
      <c r="I174" s="359"/>
      <c r="J174" s="359"/>
      <c r="K174" s="359"/>
      <c r="L174" s="359"/>
      <c r="M174" s="359"/>
      <c r="N174" s="359"/>
      <c r="O174" s="359"/>
      <c r="P174" s="359"/>
      <c r="Q174" s="359"/>
      <c r="R174" s="359"/>
      <c r="S174" s="359"/>
      <c r="T174" s="359"/>
      <c r="U174" s="359"/>
      <c r="V174" s="359"/>
      <c r="W174" s="359"/>
      <c r="X174" s="359"/>
      <c r="Y174" s="359"/>
      <c r="Z174" s="359"/>
    </row>
    <row r="175" spans="1:26" x14ac:dyDescent="0.2">
      <c r="A175" s="354"/>
      <c r="B175" s="359"/>
      <c r="C175" s="359"/>
      <c r="D175" s="499"/>
      <c r="E175" s="359"/>
      <c r="F175" s="499"/>
      <c r="G175" s="359"/>
      <c r="H175" s="359"/>
      <c r="I175" s="359"/>
      <c r="J175" s="359"/>
      <c r="K175" s="359"/>
      <c r="L175" s="359"/>
      <c r="M175" s="359"/>
      <c r="N175" s="359"/>
      <c r="O175" s="359"/>
      <c r="P175" s="359"/>
      <c r="Q175" s="359"/>
      <c r="R175" s="359"/>
      <c r="S175" s="359"/>
      <c r="T175" s="359"/>
      <c r="U175" s="359"/>
      <c r="V175" s="359"/>
      <c r="W175" s="359"/>
      <c r="X175" s="359"/>
      <c r="Y175" s="359"/>
      <c r="Z175" s="359"/>
    </row>
    <row r="176" spans="1:26" x14ac:dyDescent="0.2">
      <c r="A176" s="354"/>
      <c r="B176" s="359"/>
      <c r="C176" s="359"/>
      <c r="D176" s="499"/>
      <c r="E176" s="359"/>
      <c r="F176" s="499"/>
      <c r="G176" s="359"/>
      <c r="H176" s="359"/>
      <c r="I176" s="359"/>
      <c r="J176" s="359"/>
      <c r="K176" s="359"/>
      <c r="L176" s="359"/>
      <c r="M176" s="359"/>
      <c r="N176" s="359"/>
      <c r="O176" s="359"/>
      <c r="P176" s="359"/>
      <c r="Q176" s="359"/>
      <c r="R176" s="359"/>
      <c r="S176" s="359"/>
      <c r="T176" s="359"/>
      <c r="U176" s="359"/>
      <c r="V176" s="359"/>
      <c r="W176" s="359"/>
      <c r="X176" s="359"/>
      <c r="Y176" s="359"/>
      <c r="Z176" s="359"/>
    </row>
    <row r="177" spans="1:26" x14ac:dyDescent="0.2">
      <c r="A177" s="354"/>
      <c r="B177" s="359"/>
      <c r="C177" s="359"/>
      <c r="D177" s="499"/>
      <c r="E177" s="359"/>
      <c r="F177" s="499"/>
      <c r="G177" s="359"/>
      <c r="H177" s="359"/>
      <c r="I177" s="359"/>
      <c r="J177" s="359"/>
      <c r="K177" s="359"/>
      <c r="L177" s="359"/>
      <c r="M177" s="359"/>
      <c r="N177" s="359"/>
      <c r="O177" s="359"/>
      <c r="P177" s="359"/>
      <c r="Q177" s="359"/>
      <c r="R177" s="359"/>
      <c r="S177" s="359"/>
      <c r="T177" s="359"/>
      <c r="U177" s="359"/>
      <c r="V177" s="359"/>
      <c r="W177" s="359"/>
      <c r="X177" s="359"/>
      <c r="Y177" s="359"/>
      <c r="Z177" s="359"/>
    </row>
    <row r="178" spans="1:26" x14ac:dyDescent="0.2">
      <c r="A178" s="354"/>
      <c r="B178" s="359"/>
      <c r="C178" s="359"/>
      <c r="D178" s="499"/>
      <c r="E178" s="359"/>
      <c r="F178" s="499"/>
      <c r="G178" s="359"/>
      <c r="H178" s="359"/>
      <c r="I178" s="359"/>
      <c r="J178" s="359"/>
      <c r="K178" s="359"/>
      <c r="L178" s="359"/>
      <c r="M178" s="359"/>
      <c r="N178" s="359"/>
      <c r="O178" s="359"/>
      <c r="P178" s="359"/>
      <c r="Q178" s="359"/>
      <c r="R178" s="359"/>
      <c r="S178" s="359"/>
      <c r="T178" s="359"/>
      <c r="U178" s="359"/>
      <c r="V178" s="359"/>
      <c r="W178" s="359"/>
      <c r="X178" s="359"/>
      <c r="Y178" s="359"/>
      <c r="Z178" s="359"/>
    </row>
    <row r="179" spans="1:26" x14ac:dyDescent="0.2">
      <c r="A179" s="354"/>
      <c r="B179" s="359"/>
      <c r="C179" s="359"/>
      <c r="D179" s="499"/>
      <c r="E179" s="359"/>
      <c r="F179" s="499"/>
      <c r="G179" s="359"/>
      <c r="H179" s="359"/>
      <c r="I179" s="359"/>
      <c r="J179" s="359"/>
      <c r="K179" s="359"/>
      <c r="L179" s="359"/>
      <c r="M179" s="359"/>
      <c r="N179" s="359"/>
      <c r="O179" s="359"/>
      <c r="P179" s="359"/>
      <c r="Q179" s="359"/>
      <c r="R179" s="359"/>
      <c r="S179" s="359"/>
      <c r="T179" s="359"/>
      <c r="U179" s="359"/>
      <c r="V179" s="359"/>
      <c r="W179" s="359"/>
      <c r="X179" s="359"/>
      <c r="Y179" s="359"/>
      <c r="Z179" s="359"/>
    </row>
    <row r="180" spans="1:26" x14ac:dyDescent="0.2">
      <c r="A180" s="354"/>
      <c r="B180" s="359"/>
      <c r="C180" s="359"/>
      <c r="D180" s="499"/>
      <c r="E180" s="359"/>
      <c r="F180" s="499"/>
      <c r="G180" s="359"/>
      <c r="H180" s="359"/>
      <c r="I180" s="359"/>
      <c r="J180" s="359"/>
      <c r="K180" s="359"/>
      <c r="L180" s="359"/>
      <c r="M180" s="359"/>
      <c r="N180" s="359"/>
      <c r="O180" s="359"/>
      <c r="P180" s="359"/>
      <c r="Q180" s="359"/>
      <c r="R180" s="359"/>
      <c r="S180" s="359"/>
      <c r="T180" s="359"/>
      <c r="U180" s="359"/>
      <c r="V180" s="359"/>
      <c r="W180" s="359"/>
      <c r="X180" s="359"/>
      <c r="Y180" s="359"/>
      <c r="Z180" s="359"/>
    </row>
    <row r="181" spans="1:26" x14ac:dyDescent="0.2">
      <c r="A181" s="354"/>
      <c r="B181" s="359"/>
      <c r="C181" s="359"/>
      <c r="D181" s="499"/>
      <c r="E181" s="359"/>
      <c r="F181" s="499"/>
      <c r="G181" s="359"/>
      <c r="H181" s="359"/>
      <c r="I181" s="359"/>
      <c r="J181" s="359"/>
      <c r="K181" s="359"/>
      <c r="L181" s="359"/>
      <c r="M181" s="359"/>
      <c r="N181" s="359"/>
      <c r="O181" s="359"/>
      <c r="P181" s="359"/>
      <c r="Q181" s="359"/>
      <c r="R181" s="359"/>
      <c r="S181" s="359"/>
      <c r="T181" s="359"/>
      <c r="U181" s="359"/>
      <c r="V181" s="359"/>
      <c r="W181" s="359"/>
      <c r="X181" s="359"/>
      <c r="Y181" s="359"/>
      <c r="Z181" s="359"/>
    </row>
    <row r="182" spans="1:26" x14ac:dyDescent="0.2">
      <c r="A182" s="354"/>
      <c r="B182" s="359"/>
      <c r="C182" s="359"/>
      <c r="D182" s="499"/>
      <c r="E182" s="359"/>
      <c r="F182" s="499"/>
      <c r="G182" s="359"/>
      <c r="H182" s="359"/>
      <c r="I182" s="359"/>
      <c r="J182" s="359"/>
      <c r="K182" s="359"/>
      <c r="L182" s="359"/>
      <c r="M182" s="359"/>
      <c r="N182" s="359"/>
      <c r="O182" s="359"/>
      <c r="P182" s="359"/>
      <c r="Q182" s="359"/>
      <c r="R182" s="359"/>
      <c r="S182" s="359"/>
      <c r="T182" s="359"/>
      <c r="U182" s="359"/>
      <c r="V182" s="359"/>
      <c r="W182" s="359"/>
      <c r="X182" s="359"/>
      <c r="Y182" s="359"/>
      <c r="Z182" s="359"/>
    </row>
    <row r="183" spans="1:26" x14ac:dyDescent="0.2">
      <c r="A183" s="354"/>
      <c r="B183" s="359"/>
      <c r="C183" s="359"/>
      <c r="D183" s="499"/>
      <c r="E183" s="359"/>
      <c r="F183" s="499"/>
      <c r="G183" s="359"/>
      <c r="H183" s="359"/>
      <c r="I183" s="359"/>
      <c r="J183" s="359"/>
      <c r="K183" s="359"/>
      <c r="L183" s="359"/>
      <c r="M183" s="359"/>
      <c r="N183" s="359"/>
      <c r="O183" s="359"/>
      <c r="P183" s="359"/>
      <c r="Q183" s="359"/>
      <c r="R183" s="359"/>
      <c r="S183" s="359"/>
      <c r="T183" s="359"/>
      <c r="U183" s="359"/>
      <c r="V183" s="359"/>
      <c r="W183" s="359"/>
      <c r="X183" s="359"/>
      <c r="Y183" s="359"/>
      <c r="Z183" s="359"/>
    </row>
    <row r="184" spans="1:26" x14ac:dyDescent="0.2">
      <c r="A184" s="354"/>
      <c r="B184" s="359"/>
      <c r="C184" s="359"/>
      <c r="D184" s="499"/>
      <c r="E184" s="359"/>
      <c r="F184" s="499"/>
      <c r="G184" s="359"/>
      <c r="H184" s="359"/>
      <c r="I184" s="359"/>
      <c r="J184" s="359"/>
      <c r="K184" s="359"/>
      <c r="L184" s="359"/>
      <c r="M184" s="359"/>
      <c r="N184" s="359"/>
      <c r="O184" s="359"/>
      <c r="P184" s="359"/>
      <c r="Q184" s="359"/>
      <c r="R184" s="359"/>
      <c r="S184" s="359"/>
      <c r="T184" s="359"/>
      <c r="U184" s="359"/>
      <c r="V184" s="359"/>
      <c r="W184" s="359"/>
      <c r="X184" s="359"/>
      <c r="Y184" s="359"/>
      <c r="Z184" s="359"/>
    </row>
    <row r="185" spans="1:26" x14ac:dyDescent="0.2">
      <c r="A185" s="354"/>
      <c r="B185" s="359"/>
      <c r="C185" s="359"/>
      <c r="D185" s="499"/>
      <c r="E185" s="359"/>
      <c r="F185" s="499"/>
      <c r="G185" s="359"/>
      <c r="H185" s="359"/>
      <c r="I185" s="359"/>
      <c r="J185" s="359"/>
      <c r="K185" s="359"/>
      <c r="L185" s="359"/>
      <c r="M185" s="359"/>
      <c r="N185" s="359"/>
      <c r="O185" s="359"/>
      <c r="P185" s="359"/>
      <c r="Q185" s="359"/>
      <c r="R185" s="359"/>
      <c r="S185" s="359"/>
      <c r="T185" s="359"/>
      <c r="U185" s="359"/>
      <c r="V185" s="359"/>
      <c r="W185" s="359"/>
      <c r="X185" s="359"/>
      <c r="Y185" s="359"/>
      <c r="Z185" s="359"/>
    </row>
    <row r="186" spans="1:26" x14ac:dyDescent="0.2">
      <c r="A186" s="354"/>
      <c r="B186" s="359"/>
      <c r="C186" s="359"/>
      <c r="D186" s="499"/>
      <c r="E186" s="359"/>
      <c r="F186" s="499"/>
      <c r="G186" s="359"/>
      <c r="H186" s="359"/>
      <c r="I186" s="359"/>
      <c r="J186" s="359"/>
      <c r="K186" s="359"/>
      <c r="L186" s="359"/>
      <c r="M186" s="359"/>
      <c r="N186" s="359"/>
      <c r="O186" s="359"/>
      <c r="P186" s="359"/>
      <c r="Q186" s="359"/>
      <c r="R186" s="359"/>
      <c r="S186" s="359"/>
      <c r="T186" s="359"/>
      <c r="U186" s="359"/>
      <c r="V186" s="359"/>
      <c r="W186" s="359"/>
      <c r="X186" s="359"/>
      <c r="Y186" s="359"/>
      <c r="Z186" s="359"/>
    </row>
    <row r="187" spans="1:26" x14ac:dyDescent="0.2">
      <c r="A187" s="354"/>
      <c r="B187" s="359"/>
      <c r="C187" s="359"/>
      <c r="D187" s="499"/>
      <c r="E187" s="359"/>
      <c r="F187" s="499"/>
      <c r="G187" s="359"/>
      <c r="H187" s="359"/>
      <c r="I187" s="359"/>
      <c r="J187" s="359"/>
      <c r="K187" s="359"/>
      <c r="L187" s="359"/>
      <c r="M187" s="359"/>
      <c r="N187" s="359"/>
      <c r="O187" s="359"/>
      <c r="P187" s="359"/>
      <c r="Q187" s="359"/>
      <c r="R187" s="359"/>
      <c r="S187" s="359"/>
      <c r="T187" s="359"/>
      <c r="U187" s="359"/>
      <c r="V187" s="359"/>
      <c r="W187" s="359"/>
      <c r="X187" s="359"/>
      <c r="Y187" s="359"/>
      <c r="Z187" s="359"/>
    </row>
    <row r="188" spans="1:26" x14ac:dyDescent="0.2">
      <c r="A188" s="354"/>
      <c r="B188" s="359"/>
      <c r="C188" s="359"/>
      <c r="D188" s="499"/>
      <c r="E188" s="359"/>
      <c r="F188" s="499"/>
      <c r="G188" s="359"/>
      <c r="H188" s="359"/>
      <c r="I188" s="359"/>
      <c r="J188" s="359"/>
      <c r="K188" s="359"/>
      <c r="L188" s="359"/>
      <c r="M188" s="359"/>
      <c r="N188" s="359"/>
      <c r="O188" s="359"/>
      <c r="P188" s="359"/>
      <c r="Q188" s="359"/>
      <c r="R188" s="359"/>
      <c r="S188" s="359"/>
      <c r="T188" s="359"/>
      <c r="U188" s="359"/>
      <c r="V188" s="359"/>
      <c r="W188" s="359"/>
      <c r="X188" s="359"/>
      <c r="Y188" s="359"/>
      <c r="Z188" s="359"/>
    </row>
    <row r="189" spans="1:26" x14ac:dyDescent="0.2">
      <c r="A189" s="354"/>
      <c r="B189" s="359"/>
      <c r="C189" s="359"/>
      <c r="D189" s="499"/>
      <c r="E189" s="359"/>
      <c r="F189" s="499"/>
      <c r="G189" s="359"/>
      <c r="H189" s="359"/>
      <c r="I189" s="359"/>
      <c r="J189" s="359"/>
      <c r="K189" s="359"/>
      <c r="L189" s="359"/>
      <c r="M189" s="359"/>
      <c r="N189" s="359"/>
      <c r="O189" s="359"/>
      <c r="P189" s="359"/>
      <c r="Q189" s="359"/>
      <c r="R189" s="359"/>
      <c r="S189" s="359"/>
      <c r="T189" s="359"/>
      <c r="U189" s="359"/>
      <c r="V189" s="359"/>
      <c r="W189" s="359"/>
      <c r="X189" s="359"/>
      <c r="Y189" s="359"/>
      <c r="Z189" s="359"/>
    </row>
    <row r="190" spans="1:26" x14ac:dyDescent="0.2">
      <c r="A190" s="354"/>
      <c r="B190" s="359"/>
      <c r="C190" s="359"/>
      <c r="D190" s="499"/>
      <c r="E190" s="359"/>
      <c r="F190" s="499"/>
      <c r="G190" s="359"/>
      <c r="H190" s="359"/>
      <c r="I190" s="359"/>
      <c r="J190" s="359"/>
      <c r="K190" s="359"/>
      <c r="L190" s="359"/>
      <c r="M190" s="359"/>
      <c r="N190" s="359"/>
      <c r="O190" s="359"/>
      <c r="P190" s="359"/>
      <c r="Q190" s="359"/>
      <c r="R190" s="359"/>
      <c r="S190" s="359"/>
      <c r="T190" s="359"/>
      <c r="U190" s="359"/>
      <c r="V190" s="359"/>
      <c r="W190" s="359"/>
      <c r="X190" s="359"/>
      <c r="Y190" s="359"/>
      <c r="Z190" s="359"/>
    </row>
    <row r="191" spans="1:26" x14ac:dyDescent="0.2">
      <c r="A191" s="354"/>
      <c r="B191" s="359"/>
      <c r="C191" s="359"/>
      <c r="D191" s="499"/>
      <c r="E191" s="359"/>
      <c r="F191" s="499"/>
      <c r="G191" s="359"/>
      <c r="H191" s="359"/>
      <c r="I191" s="359"/>
      <c r="J191" s="359"/>
      <c r="K191" s="359"/>
      <c r="L191" s="359"/>
      <c r="M191" s="359"/>
      <c r="N191" s="359"/>
      <c r="O191" s="359"/>
      <c r="P191" s="359"/>
      <c r="Q191" s="359"/>
      <c r="R191" s="359"/>
      <c r="S191" s="359"/>
      <c r="T191" s="359"/>
      <c r="U191" s="359"/>
      <c r="V191" s="359"/>
      <c r="W191" s="359"/>
      <c r="X191" s="359"/>
      <c r="Y191" s="359"/>
      <c r="Z191" s="359"/>
    </row>
    <row r="192" spans="1:26" x14ac:dyDescent="0.2">
      <c r="A192" s="354"/>
      <c r="B192" s="359"/>
      <c r="C192" s="359"/>
      <c r="D192" s="499"/>
      <c r="E192" s="359"/>
      <c r="F192" s="499"/>
      <c r="G192" s="359"/>
      <c r="H192" s="359"/>
      <c r="I192" s="359"/>
      <c r="J192" s="359"/>
      <c r="K192" s="359"/>
      <c r="L192" s="359"/>
      <c r="M192" s="359"/>
      <c r="N192" s="359"/>
      <c r="O192" s="359"/>
      <c r="P192" s="359"/>
      <c r="Q192" s="359"/>
      <c r="R192" s="359"/>
      <c r="S192" s="359"/>
      <c r="T192" s="359"/>
      <c r="U192" s="359"/>
      <c r="V192" s="359"/>
      <c r="W192" s="359"/>
      <c r="X192" s="359"/>
      <c r="Y192" s="359"/>
      <c r="Z192" s="359"/>
    </row>
    <row r="193" spans="1:26" x14ac:dyDescent="0.2">
      <c r="A193" s="354"/>
      <c r="B193" s="359"/>
      <c r="C193" s="359"/>
      <c r="D193" s="499"/>
      <c r="E193" s="359"/>
      <c r="F193" s="499"/>
      <c r="G193" s="359"/>
      <c r="H193" s="359"/>
      <c r="I193" s="359"/>
      <c r="J193" s="359"/>
      <c r="K193" s="359"/>
      <c r="L193" s="359"/>
      <c r="M193" s="359"/>
      <c r="N193" s="359"/>
      <c r="O193" s="359"/>
      <c r="P193" s="359"/>
      <c r="Q193" s="359"/>
      <c r="R193" s="359"/>
      <c r="S193" s="359"/>
      <c r="T193" s="359"/>
      <c r="U193" s="359"/>
      <c r="V193" s="359"/>
      <c r="W193" s="359"/>
      <c r="X193" s="359"/>
      <c r="Y193" s="359"/>
      <c r="Z193" s="359"/>
    </row>
    <row r="194" spans="1:26" x14ac:dyDescent="0.2">
      <c r="A194" s="354"/>
      <c r="B194" s="359"/>
      <c r="C194" s="359"/>
      <c r="D194" s="499"/>
      <c r="E194" s="359"/>
      <c r="F194" s="499"/>
      <c r="G194" s="359"/>
      <c r="H194" s="359"/>
      <c r="I194" s="359"/>
      <c r="J194" s="359"/>
      <c r="K194" s="359"/>
      <c r="L194" s="359"/>
      <c r="M194" s="359"/>
      <c r="N194" s="359"/>
      <c r="O194" s="359"/>
      <c r="P194" s="359"/>
      <c r="Q194" s="359"/>
      <c r="R194" s="359"/>
      <c r="S194" s="359"/>
      <c r="T194" s="359"/>
      <c r="U194" s="359"/>
      <c r="V194" s="359"/>
      <c r="W194" s="359"/>
      <c r="X194" s="359"/>
      <c r="Y194" s="359"/>
      <c r="Z194" s="359"/>
    </row>
    <row r="195" spans="1:26" x14ac:dyDescent="0.2">
      <c r="A195" s="354"/>
      <c r="B195" s="359"/>
      <c r="C195" s="359"/>
      <c r="D195" s="499"/>
      <c r="E195" s="359"/>
      <c r="F195" s="499"/>
      <c r="G195" s="359"/>
      <c r="H195" s="359"/>
      <c r="I195" s="359"/>
      <c r="J195" s="359"/>
      <c r="K195" s="359"/>
      <c r="L195" s="359"/>
      <c r="M195" s="359"/>
      <c r="N195" s="359"/>
      <c r="O195" s="359"/>
      <c r="P195" s="359"/>
      <c r="Q195" s="359"/>
      <c r="R195" s="359"/>
      <c r="S195" s="359"/>
      <c r="T195" s="359"/>
      <c r="U195" s="359"/>
      <c r="V195" s="359"/>
      <c r="W195" s="359"/>
      <c r="X195" s="359"/>
      <c r="Y195" s="359"/>
      <c r="Z195" s="359"/>
    </row>
    <row r="196" spans="1:26" x14ac:dyDescent="0.2">
      <c r="A196" s="354"/>
      <c r="B196" s="359"/>
      <c r="C196" s="359"/>
      <c r="D196" s="499"/>
      <c r="E196" s="359"/>
      <c r="F196" s="499"/>
      <c r="G196" s="359"/>
      <c r="H196" s="359"/>
      <c r="I196" s="359"/>
      <c r="J196" s="359"/>
      <c r="K196" s="359"/>
      <c r="L196" s="359"/>
      <c r="M196" s="359"/>
      <c r="N196" s="359"/>
      <c r="O196" s="359"/>
      <c r="P196" s="359"/>
      <c r="Q196" s="359"/>
      <c r="R196" s="359"/>
      <c r="S196" s="359"/>
      <c r="T196" s="359"/>
      <c r="U196" s="359"/>
      <c r="V196" s="359"/>
      <c r="W196" s="359"/>
      <c r="X196" s="359"/>
      <c r="Y196" s="359"/>
      <c r="Z196" s="359"/>
    </row>
    <row r="197" spans="1:26" x14ac:dyDescent="0.2">
      <c r="A197" s="354"/>
      <c r="B197" s="359"/>
      <c r="C197" s="359"/>
      <c r="D197" s="499"/>
      <c r="E197" s="359"/>
      <c r="F197" s="499"/>
      <c r="G197" s="359"/>
      <c r="H197" s="359"/>
      <c r="I197" s="359"/>
      <c r="J197" s="359"/>
      <c r="K197" s="359"/>
      <c r="L197" s="359"/>
      <c r="M197" s="359"/>
      <c r="N197" s="359"/>
      <c r="O197" s="359"/>
      <c r="P197" s="359"/>
      <c r="Q197" s="359"/>
      <c r="R197" s="359"/>
      <c r="S197" s="359"/>
      <c r="T197" s="359"/>
      <c r="U197" s="359"/>
      <c r="V197" s="359"/>
      <c r="W197" s="359"/>
      <c r="X197" s="359"/>
      <c r="Y197" s="359"/>
      <c r="Z197" s="359"/>
    </row>
    <row r="198" spans="1:26" x14ac:dyDescent="0.2">
      <c r="A198" s="354"/>
      <c r="B198" s="359"/>
      <c r="C198" s="359"/>
      <c r="D198" s="499"/>
      <c r="E198" s="359"/>
      <c r="F198" s="499"/>
      <c r="G198" s="359"/>
      <c r="H198" s="359"/>
      <c r="I198" s="359"/>
      <c r="J198" s="359"/>
      <c r="K198" s="359"/>
      <c r="L198" s="359"/>
      <c r="M198" s="359"/>
      <c r="N198" s="359"/>
      <c r="O198" s="359"/>
      <c r="P198" s="359"/>
      <c r="Q198" s="359"/>
      <c r="R198" s="359"/>
      <c r="S198" s="359"/>
      <c r="T198" s="359"/>
      <c r="U198" s="359"/>
      <c r="V198" s="359"/>
      <c r="W198" s="359"/>
      <c r="X198" s="359"/>
      <c r="Y198" s="359"/>
      <c r="Z198" s="359"/>
    </row>
    <row r="199" spans="1:26" x14ac:dyDescent="0.2">
      <c r="A199" s="354"/>
      <c r="B199" s="359"/>
      <c r="C199" s="359"/>
      <c r="D199" s="499"/>
      <c r="E199" s="359"/>
      <c r="F199" s="499"/>
      <c r="G199" s="359"/>
      <c r="H199" s="359"/>
      <c r="I199" s="359"/>
      <c r="J199" s="359"/>
      <c r="K199" s="359"/>
      <c r="L199" s="359"/>
      <c r="M199" s="359"/>
      <c r="N199" s="359"/>
      <c r="O199" s="359"/>
      <c r="P199" s="359"/>
      <c r="Q199" s="359"/>
      <c r="R199" s="359"/>
      <c r="S199" s="359"/>
      <c r="T199" s="359"/>
      <c r="U199" s="359"/>
      <c r="V199" s="359"/>
      <c r="W199" s="359"/>
      <c r="X199" s="359"/>
      <c r="Y199" s="359"/>
      <c r="Z199" s="359"/>
    </row>
    <row r="200" spans="1:26" x14ac:dyDescent="0.2">
      <c r="A200" s="354"/>
      <c r="B200" s="359"/>
      <c r="C200" s="359"/>
      <c r="D200" s="499"/>
      <c r="E200" s="359"/>
      <c r="F200" s="499"/>
      <c r="G200" s="359"/>
      <c r="H200" s="359"/>
      <c r="I200" s="359"/>
      <c r="J200" s="359"/>
      <c r="K200" s="359"/>
      <c r="L200" s="359"/>
      <c r="M200" s="359"/>
      <c r="N200" s="359"/>
      <c r="O200" s="359"/>
      <c r="P200" s="359"/>
      <c r="Q200" s="359"/>
      <c r="R200" s="359"/>
      <c r="S200" s="359"/>
      <c r="T200" s="359"/>
      <c r="U200" s="359"/>
      <c r="V200" s="359"/>
      <c r="W200" s="359"/>
      <c r="X200" s="359"/>
      <c r="Y200" s="359"/>
      <c r="Z200" s="359"/>
    </row>
    <row r="201" spans="1:26" x14ac:dyDescent="0.2">
      <c r="A201" s="354"/>
      <c r="B201" s="359"/>
      <c r="C201" s="359"/>
      <c r="D201" s="499"/>
      <c r="E201" s="359"/>
      <c r="F201" s="499"/>
      <c r="G201" s="359"/>
      <c r="H201" s="359"/>
      <c r="I201" s="359"/>
      <c r="J201" s="359"/>
      <c r="K201" s="359"/>
      <c r="L201" s="359"/>
      <c r="M201" s="359"/>
      <c r="N201" s="359"/>
      <c r="O201" s="359"/>
      <c r="P201" s="359"/>
      <c r="Q201" s="359"/>
      <c r="R201" s="359"/>
      <c r="S201" s="359"/>
      <c r="T201" s="359"/>
      <c r="U201" s="359"/>
      <c r="V201" s="359"/>
      <c r="W201" s="359"/>
      <c r="X201" s="359"/>
      <c r="Y201" s="359"/>
      <c r="Z201" s="359"/>
    </row>
    <row r="202" spans="1:26" x14ac:dyDescent="0.2">
      <c r="A202" s="354"/>
      <c r="B202" s="359"/>
      <c r="C202" s="359"/>
      <c r="D202" s="499"/>
      <c r="E202" s="359"/>
      <c r="F202" s="499"/>
      <c r="G202" s="359"/>
      <c r="H202" s="359"/>
      <c r="I202" s="359"/>
      <c r="J202" s="359"/>
      <c r="K202" s="359"/>
      <c r="L202" s="359"/>
      <c r="M202" s="359"/>
      <c r="N202" s="359"/>
      <c r="O202" s="359"/>
      <c r="P202" s="359"/>
      <c r="Q202" s="359"/>
      <c r="R202" s="359"/>
      <c r="S202" s="359"/>
      <c r="T202" s="359"/>
      <c r="U202" s="359"/>
      <c r="V202" s="359"/>
      <c r="W202" s="359"/>
      <c r="X202" s="359"/>
      <c r="Y202" s="359"/>
      <c r="Z202" s="359"/>
    </row>
    <row r="203" spans="1:26" x14ac:dyDescent="0.2">
      <c r="A203" s="354"/>
      <c r="B203" s="359"/>
      <c r="C203" s="359"/>
      <c r="D203" s="499"/>
      <c r="E203" s="359"/>
      <c r="F203" s="499"/>
      <c r="G203" s="359"/>
      <c r="H203" s="359"/>
      <c r="I203" s="359"/>
      <c r="J203" s="359"/>
      <c r="K203" s="359"/>
      <c r="L203" s="359"/>
      <c r="M203" s="359"/>
      <c r="N203" s="359"/>
      <c r="O203" s="359"/>
      <c r="P203" s="359"/>
      <c r="Q203" s="359"/>
      <c r="R203" s="359"/>
      <c r="S203" s="359"/>
      <c r="T203" s="359"/>
      <c r="U203" s="359"/>
      <c r="V203" s="359"/>
      <c r="W203" s="359"/>
      <c r="X203" s="359"/>
      <c r="Y203" s="359"/>
      <c r="Z203" s="359"/>
    </row>
    <row r="204" spans="1:26" x14ac:dyDescent="0.2">
      <c r="A204" s="354"/>
      <c r="B204" s="359"/>
      <c r="C204" s="359"/>
      <c r="D204" s="499"/>
      <c r="E204" s="359"/>
      <c r="F204" s="499"/>
      <c r="G204" s="359"/>
      <c r="H204" s="359"/>
      <c r="I204" s="359"/>
      <c r="J204" s="359"/>
      <c r="K204" s="359"/>
      <c r="L204" s="359"/>
      <c r="M204" s="359"/>
      <c r="N204" s="359"/>
      <c r="O204" s="359"/>
      <c r="P204" s="359"/>
      <c r="Q204" s="359"/>
      <c r="R204" s="359"/>
      <c r="S204" s="359"/>
      <c r="T204" s="359"/>
      <c r="U204" s="359"/>
      <c r="V204" s="359"/>
      <c r="W204" s="359"/>
      <c r="X204" s="359"/>
      <c r="Y204" s="359"/>
      <c r="Z204" s="359"/>
    </row>
    <row r="205" spans="1:26" x14ac:dyDescent="0.2">
      <c r="A205" s="354"/>
      <c r="B205" s="359"/>
      <c r="C205" s="359"/>
      <c r="D205" s="499"/>
      <c r="E205" s="359"/>
      <c r="F205" s="499"/>
      <c r="G205" s="359"/>
      <c r="H205" s="359"/>
      <c r="I205" s="359"/>
      <c r="J205" s="359"/>
      <c r="K205" s="359"/>
      <c r="L205" s="359"/>
      <c r="M205" s="359"/>
      <c r="N205" s="359"/>
      <c r="O205" s="359"/>
      <c r="P205" s="359"/>
      <c r="Q205" s="359"/>
      <c r="R205" s="359"/>
      <c r="S205" s="359"/>
      <c r="T205" s="359"/>
      <c r="U205" s="359"/>
      <c r="V205" s="359"/>
      <c r="W205" s="359"/>
      <c r="X205" s="359"/>
      <c r="Y205" s="359"/>
      <c r="Z205" s="359"/>
    </row>
    <row r="206" spans="1:26" x14ac:dyDescent="0.2">
      <c r="A206" s="354"/>
      <c r="B206" s="359"/>
      <c r="C206" s="359"/>
      <c r="D206" s="499"/>
      <c r="E206" s="359"/>
      <c r="F206" s="499"/>
      <c r="G206" s="359"/>
      <c r="H206" s="359"/>
      <c r="I206" s="359"/>
      <c r="J206" s="359"/>
      <c r="K206" s="359"/>
      <c r="L206" s="359"/>
      <c r="M206" s="359"/>
      <c r="N206" s="359"/>
      <c r="O206" s="359"/>
      <c r="P206" s="359"/>
      <c r="Q206" s="359"/>
      <c r="R206" s="359"/>
      <c r="S206" s="359"/>
      <c r="T206" s="359"/>
      <c r="U206" s="359"/>
      <c r="V206" s="359"/>
      <c r="W206" s="359"/>
      <c r="X206" s="359"/>
      <c r="Y206" s="359"/>
      <c r="Z206" s="359"/>
    </row>
    <row r="207" spans="1:26" x14ac:dyDescent="0.2">
      <c r="A207" s="354"/>
      <c r="B207" s="359"/>
      <c r="C207" s="359"/>
      <c r="D207" s="499"/>
      <c r="E207" s="359"/>
      <c r="F207" s="499"/>
      <c r="G207" s="359"/>
      <c r="H207" s="359"/>
      <c r="I207" s="359"/>
      <c r="J207" s="359"/>
      <c r="K207" s="359"/>
      <c r="L207" s="359"/>
      <c r="M207" s="359"/>
      <c r="N207" s="359"/>
      <c r="O207" s="359"/>
      <c r="P207" s="359"/>
      <c r="Q207" s="359"/>
      <c r="R207" s="359"/>
      <c r="S207" s="359"/>
      <c r="T207" s="359"/>
      <c r="U207" s="359"/>
      <c r="V207" s="359"/>
      <c r="W207" s="359"/>
      <c r="X207" s="359"/>
      <c r="Y207" s="359"/>
      <c r="Z207" s="359"/>
    </row>
    <row r="208" spans="1:26" x14ac:dyDescent="0.2">
      <c r="A208" s="354"/>
      <c r="B208" s="359"/>
      <c r="C208" s="359"/>
      <c r="D208" s="499"/>
      <c r="E208" s="359"/>
      <c r="F208" s="499"/>
      <c r="G208" s="359"/>
      <c r="H208" s="359"/>
      <c r="I208" s="359"/>
      <c r="J208" s="359"/>
      <c r="K208" s="359"/>
      <c r="L208" s="359"/>
      <c r="M208" s="359"/>
      <c r="N208" s="359"/>
      <c r="O208" s="359"/>
      <c r="P208" s="359"/>
      <c r="Q208" s="359"/>
      <c r="R208" s="359"/>
      <c r="S208" s="359"/>
      <c r="T208" s="359"/>
      <c r="U208" s="359"/>
      <c r="V208" s="359"/>
      <c r="W208" s="359"/>
      <c r="X208" s="359"/>
      <c r="Y208" s="359"/>
      <c r="Z208" s="359"/>
    </row>
    <row r="209" spans="1:26" x14ac:dyDescent="0.2">
      <c r="A209" s="354"/>
      <c r="B209" s="359"/>
      <c r="C209" s="359"/>
      <c r="D209" s="499"/>
      <c r="E209" s="359"/>
      <c r="F209" s="499"/>
      <c r="G209" s="359"/>
      <c r="H209" s="359"/>
      <c r="I209" s="359"/>
      <c r="J209" s="359"/>
      <c r="K209" s="359"/>
      <c r="L209" s="359"/>
      <c r="M209" s="359"/>
      <c r="N209" s="359"/>
      <c r="O209" s="359"/>
      <c r="P209" s="359"/>
      <c r="Q209" s="359"/>
      <c r="R209" s="359"/>
      <c r="S209" s="359"/>
      <c r="T209" s="359"/>
      <c r="U209" s="359"/>
      <c r="V209" s="359"/>
      <c r="W209" s="359"/>
      <c r="X209" s="359"/>
      <c r="Y209" s="359"/>
      <c r="Z209" s="359"/>
    </row>
    <row r="210" spans="1:26" x14ac:dyDescent="0.2">
      <c r="A210" s="354"/>
      <c r="B210" s="359"/>
      <c r="C210" s="359"/>
      <c r="D210" s="499"/>
      <c r="E210" s="359"/>
      <c r="F210" s="499"/>
      <c r="G210" s="359"/>
      <c r="H210" s="359"/>
      <c r="I210" s="359"/>
      <c r="J210" s="359"/>
      <c r="K210" s="359"/>
      <c r="L210" s="359"/>
      <c r="M210" s="359"/>
      <c r="N210" s="359"/>
      <c r="O210" s="359"/>
      <c r="P210" s="359"/>
      <c r="Q210" s="359"/>
      <c r="R210" s="359"/>
      <c r="S210" s="359"/>
      <c r="T210" s="359"/>
      <c r="U210" s="359"/>
      <c r="V210" s="359"/>
      <c r="W210" s="359"/>
      <c r="X210" s="359"/>
      <c r="Y210" s="359"/>
      <c r="Z210" s="359"/>
    </row>
    <row r="211" spans="1:26" x14ac:dyDescent="0.2">
      <c r="A211" s="354"/>
      <c r="B211" s="359"/>
      <c r="C211" s="359"/>
      <c r="D211" s="499"/>
      <c r="E211" s="359"/>
      <c r="F211" s="499"/>
      <c r="G211" s="359"/>
      <c r="H211" s="359"/>
      <c r="I211" s="359"/>
      <c r="J211" s="359"/>
      <c r="K211" s="359"/>
      <c r="L211" s="359"/>
      <c r="M211" s="359"/>
      <c r="N211" s="359"/>
      <c r="O211" s="359"/>
      <c r="P211" s="359"/>
      <c r="Q211" s="359"/>
      <c r="R211" s="359"/>
      <c r="S211" s="359"/>
      <c r="T211" s="359"/>
      <c r="U211" s="359"/>
      <c r="V211" s="359"/>
      <c r="W211" s="359"/>
      <c r="X211" s="359"/>
      <c r="Y211" s="359"/>
      <c r="Z211" s="359"/>
    </row>
    <row r="212" spans="1:26" x14ac:dyDescent="0.2">
      <c r="A212" s="354"/>
      <c r="B212" s="359"/>
      <c r="C212" s="359"/>
      <c r="D212" s="499"/>
      <c r="E212" s="359"/>
      <c r="F212" s="499"/>
      <c r="G212" s="359"/>
      <c r="H212" s="359"/>
      <c r="I212" s="359"/>
      <c r="J212" s="359"/>
      <c r="K212" s="359"/>
      <c r="L212" s="359"/>
      <c r="M212" s="359"/>
      <c r="N212" s="359"/>
      <c r="O212" s="359"/>
      <c r="P212" s="359"/>
      <c r="Q212" s="359"/>
      <c r="R212" s="359"/>
      <c r="S212" s="359"/>
      <c r="T212" s="359"/>
      <c r="U212" s="359"/>
      <c r="V212" s="359"/>
      <c r="W212" s="359"/>
      <c r="X212" s="359"/>
      <c r="Y212" s="359"/>
      <c r="Z212" s="359"/>
    </row>
    <row r="213" spans="1:26" x14ac:dyDescent="0.2">
      <c r="A213" s="354"/>
      <c r="B213" s="359"/>
      <c r="C213" s="359"/>
      <c r="D213" s="499"/>
      <c r="E213" s="359"/>
      <c r="F213" s="499"/>
      <c r="G213" s="359"/>
      <c r="H213" s="359"/>
      <c r="I213" s="359"/>
      <c r="J213" s="359"/>
      <c r="K213" s="359"/>
      <c r="L213" s="359"/>
      <c r="M213" s="359"/>
      <c r="N213" s="359"/>
      <c r="O213" s="359"/>
      <c r="P213" s="359"/>
      <c r="Q213" s="359"/>
      <c r="R213" s="359"/>
      <c r="S213" s="359"/>
      <c r="T213" s="359"/>
      <c r="U213" s="359"/>
      <c r="V213" s="359"/>
      <c r="W213" s="359"/>
      <c r="X213" s="359"/>
      <c r="Y213" s="359"/>
      <c r="Z213" s="359"/>
    </row>
    <row r="214" spans="1:26" x14ac:dyDescent="0.2">
      <c r="A214" s="354"/>
      <c r="B214" s="359"/>
      <c r="C214" s="359"/>
      <c r="D214" s="499"/>
      <c r="E214" s="359"/>
      <c r="F214" s="499"/>
      <c r="G214" s="359"/>
      <c r="H214" s="359"/>
      <c r="I214" s="359"/>
      <c r="J214" s="359"/>
      <c r="K214" s="359"/>
      <c r="L214" s="359"/>
      <c r="M214" s="359"/>
      <c r="N214" s="359"/>
      <c r="O214" s="359"/>
      <c r="P214" s="359"/>
      <c r="Q214" s="359"/>
      <c r="R214" s="359"/>
      <c r="S214" s="359"/>
      <c r="T214" s="359"/>
      <c r="U214" s="359"/>
      <c r="V214" s="359"/>
      <c r="W214" s="359"/>
      <c r="X214" s="359"/>
      <c r="Y214" s="359"/>
      <c r="Z214" s="359"/>
    </row>
    <row r="215" spans="1:26" x14ac:dyDescent="0.2">
      <c r="A215" s="354"/>
      <c r="B215" s="359"/>
      <c r="C215" s="359"/>
      <c r="D215" s="499"/>
      <c r="E215" s="359"/>
      <c r="F215" s="499"/>
      <c r="G215" s="359"/>
      <c r="H215" s="359"/>
      <c r="I215" s="359"/>
      <c r="J215" s="359"/>
      <c r="K215" s="359"/>
      <c r="L215" s="359"/>
      <c r="M215" s="359"/>
      <c r="N215" s="359"/>
      <c r="O215" s="359"/>
      <c r="P215" s="359"/>
      <c r="Q215" s="359"/>
      <c r="R215" s="359"/>
      <c r="S215" s="359"/>
      <c r="T215" s="359"/>
      <c r="U215" s="359"/>
      <c r="V215" s="359"/>
      <c r="W215" s="359"/>
      <c r="X215" s="359"/>
      <c r="Y215" s="359"/>
      <c r="Z215" s="359"/>
    </row>
    <row r="216" spans="1:26" x14ac:dyDescent="0.2">
      <c r="A216" s="354"/>
      <c r="B216" s="359"/>
      <c r="C216" s="359"/>
      <c r="D216" s="499"/>
      <c r="E216" s="359"/>
      <c r="F216" s="499"/>
      <c r="G216" s="359"/>
      <c r="H216" s="359"/>
      <c r="I216" s="359"/>
      <c r="J216" s="359"/>
      <c r="K216" s="359"/>
      <c r="L216" s="359"/>
      <c r="M216" s="359"/>
      <c r="N216" s="359"/>
      <c r="O216" s="359"/>
      <c r="P216" s="359"/>
      <c r="Q216" s="359"/>
      <c r="R216" s="359"/>
      <c r="S216" s="359"/>
      <c r="T216" s="359"/>
      <c r="U216" s="359"/>
      <c r="V216" s="359"/>
      <c r="W216" s="359"/>
      <c r="X216" s="359"/>
      <c r="Y216" s="359"/>
      <c r="Z216" s="359"/>
    </row>
    <row r="217" spans="1:26" x14ac:dyDescent="0.2">
      <c r="A217" s="354"/>
      <c r="B217" s="359"/>
      <c r="C217" s="359"/>
      <c r="D217" s="499"/>
      <c r="E217" s="359"/>
      <c r="F217" s="499"/>
      <c r="G217" s="359"/>
      <c r="H217" s="359"/>
      <c r="I217" s="359"/>
      <c r="J217" s="359"/>
      <c r="K217" s="359"/>
      <c r="L217" s="359"/>
      <c r="M217" s="359"/>
      <c r="N217" s="359"/>
      <c r="O217" s="359"/>
      <c r="P217" s="359"/>
      <c r="Q217" s="359"/>
      <c r="R217" s="359"/>
      <c r="S217" s="359"/>
      <c r="T217" s="359"/>
      <c r="U217" s="359"/>
      <c r="V217" s="359"/>
      <c r="W217" s="359"/>
      <c r="X217" s="359"/>
      <c r="Y217" s="359"/>
      <c r="Z217" s="359"/>
    </row>
    <row r="218" spans="1:26" x14ac:dyDescent="0.2">
      <c r="A218" s="354"/>
      <c r="B218" s="359"/>
      <c r="C218" s="359"/>
      <c r="D218" s="499"/>
      <c r="E218" s="359"/>
      <c r="F218" s="499"/>
      <c r="G218" s="359"/>
      <c r="H218" s="359"/>
      <c r="I218" s="359"/>
      <c r="J218" s="359"/>
      <c r="K218" s="359"/>
      <c r="L218" s="359"/>
      <c r="M218" s="359"/>
      <c r="N218" s="359"/>
      <c r="O218" s="359"/>
      <c r="P218" s="359"/>
      <c r="Q218" s="359"/>
      <c r="R218" s="359"/>
      <c r="S218" s="359"/>
      <c r="T218" s="359"/>
      <c r="U218" s="359"/>
      <c r="V218" s="359"/>
      <c r="W218" s="359"/>
      <c r="X218" s="359"/>
      <c r="Y218" s="359"/>
      <c r="Z218" s="359"/>
    </row>
    <row r="219" spans="1:26" x14ac:dyDescent="0.2">
      <c r="A219" s="354"/>
      <c r="B219" s="359"/>
      <c r="C219" s="359"/>
      <c r="D219" s="499"/>
      <c r="E219" s="359"/>
      <c r="F219" s="499"/>
      <c r="G219" s="359"/>
      <c r="H219" s="359"/>
      <c r="I219" s="359"/>
      <c r="J219" s="359"/>
      <c r="K219" s="359"/>
      <c r="L219" s="359"/>
      <c r="M219" s="359"/>
      <c r="N219" s="359"/>
      <c r="O219" s="359"/>
      <c r="P219" s="359"/>
      <c r="Q219" s="359"/>
      <c r="R219" s="359"/>
      <c r="S219" s="359"/>
      <c r="T219" s="359"/>
      <c r="U219" s="359"/>
      <c r="V219" s="359"/>
      <c r="W219" s="359"/>
      <c r="X219" s="359"/>
      <c r="Y219" s="359"/>
      <c r="Z219" s="359"/>
    </row>
    <row r="220" spans="1:26" x14ac:dyDescent="0.2">
      <c r="A220" s="354"/>
      <c r="B220" s="359"/>
      <c r="C220" s="359"/>
      <c r="D220" s="499"/>
      <c r="E220" s="359"/>
      <c r="F220" s="499"/>
      <c r="G220" s="359"/>
      <c r="H220" s="359"/>
      <c r="I220" s="359"/>
      <c r="J220" s="359"/>
      <c r="K220" s="359"/>
      <c r="L220" s="359"/>
      <c r="M220" s="359"/>
      <c r="N220" s="359"/>
      <c r="O220" s="359"/>
      <c r="P220" s="359"/>
      <c r="Q220" s="359"/>
      <c r="R220" s="359"/>
      <c r="S220" s="359"/>
      <c r="T220" s="359"/>
      <c r="U220" s="359"/>
      <c r="V220" s="359"/>
      <c r="W220" s="359"/>
      <c r="X220" s="359"/>
      <c r="Y220" s="359"/>
      <c r="Z220" s="359"/>
    </row>
    <row r="221" spans="1:26" x14ac:dyDescent="0.2">
      <c r="A221" s="354"/>
      <c r="B221" s="359"/>
      <c r="C221" s="359"/>
      <c r="D221" s="499"/>
      <c r="E221" s="359"/>
      <c r="F221" s="499"/>
      <c r="G221" s="359"/>
      <c r="H221" s="359"/>
      <c r="I221" s="359"/>
      <c r="J221" s="359"/>
      <c r="K221" s="359"/>
      <c r="L221" s="359"/>
      <c r="M221" s="359"/>
      <c r="N221" s="359"/>
      <c r="O221" s="359"/>
      <c r="P221" s="359"/>
      <c r="Q221" s="359"/>
      <c r="R221" s="359"/>
      <c r="S221" s="359"/>
      <c r="T221" s="359"/>
      <c r="U221" s="359"/>
      <c r="V221" s="359"/>
      <c r="W221" s="359"/>
      <c r="X221" s="359"/>
      <c r="Y221" s="359"/>
      <c r="Z221" s="359"/>
    </row>
    <row r="222" spans="1:26" x14ac:dyDescent="0.2">
      <c r="A222" s="354"/>
      <c r="B222" s="359"/>
      <c r="C222" s="359"/>
      <c r="D222" s="499"/>
      <c r="E222" s="359"/>
      <c r="F222" s="499"/>
      <c r="G222" s="359"/>
      <c r="H222" s="359"/>
      <c r="I222" s="359"/>
      <c r="J222" s="359"/>
      <c r="K222" s="359"/>
      <c r="L222" s="359"/>
      <c r="M222" s="359"/>
      <c r="N222" s="359"/>
      <c r="O222" s="359"/>
      <c r="P222" s="359"/>
      <c r="Q222" s="359"/>
      <c r="R222" s="359"/>
      <c r="S222" s="359"/>
      <c r="T222" s="359"/>
      <c r="U222" s="359"/>
      <c r="V222" s="359"/>
      <c r="W222" s="359"/>
      <c r="X222" s="359"/>
      <c r="Y222" s="359"/>
      <c r="Z222" s="359"/>
    </row>
    <row r="223" spans="1:26" x14ac:dyDescent="0.2">
      <c r="A223" s="354"/>
      <c r="B223" s="359"/>
      <c r="C223" s="359"/>
      <c r="D223" s="499"/>
      <c r="E223" s="359"/>
      <c r="F223" s="499"/>
      <c r="G223" s="359"/>
      <c r="H223" s="359"/>
      <c r="I223" s="359"/>
      <c r="J223" s="359"/>
      <c r="K223" s="359"/>
      <c r="L223" s="359"/>
      <c r="M223" s="359"/>
      <c r="N223" s="359"/>
      <c r="O223" s="359"/>
      <c r="P223" s="359"/>
      <c r="Q223" s="359"/>
      <c r="R223" s="359"/>
      <c r="S223" s="359"/>
      <c r="T223" s="359"/>
      <c r="U223" s="359"/>
      <c r="V223" s="359"/>
      <c r="W223" s="359"/>
      <c r="X223" s="359"/>
      <c r="Y223" s="359"/>
      <c r="Z223" s="359"/>
    </row>
    <row r="224" spans="1:26" x14ac:dyDescent="0.2">
      <c r="A224" s="354"/>
      <c r="B224" s="359"/>
      <c r="C224" s="359"/>
      <c r="D224" s="499"/>
      <c r="E224" s="359"/>
      <c r="F224" s="499"/>
      <c r="G224" s="359"/>
      <c r="H224" s="359"/>
      <c r="I224" s="359"/>
      <c r="J224" s="359"/>
      <c r="K224" s="359"/>
      <c r="L224" s="359"/>
      <c r="M224" s="359"/>
      <c r="N224" s="359"/>
      <c r="O224" s="359"/>
      <c r="P224" s="359"/>
      <c r="Q224" s="359"/>
      <c r="R224" s="359"/>
      <c r="S224" s="359"/>
      <c r="T224" s="359"/>
      <c r="U224" s="359"/>
      <c r="V224" s="359"/>
      <c r="W224" s="359"/>
      <c r="X224" s="359"/>
      <c r="Y224" s="359"/>
      <c r="Z224" s="359"/>
    </row>
    <row r="225" spans="1:26" x14ac:dyDescent="0.2">
      <c r="A225" s="354"/>
      <c r="B225" s="359"/>
      <c r="C225" s="359"/>
      <c r="D225" s="499"/>
      <c r="E225" s="359"/>
      <c r="F225" s="499"/>
      <c r="G225" s="359"/>
      <c r="H225" s="359"/>
      <c r="I225" s="359"/>
      <c r="J225" s="359"/>
      <c r="K225" s="359"/>
      <c r="L225" s="359"/>
      <c r="M225" s="359"/>
      <c r="N225" s="359"/>
      <c r="O225" s="359"/>
      <c r="P225" s="359"/>
      <c r="Q225" s="359"/>
      <c r="R225" s="359"/>
      <c r="S225" s="359"/>
      <c r="T225" s="359"/>
      <c r="U225" s="359"/>
      <c r="V225" s="359"/>
      <c r="W225" s="359"/>
      <c r="X225" s="359"/>
      <c r="Y225" s="359"/>
      <c r="Z225" s="359"/>
    </row>
    <row r="226" spans="1:26" x14ac:dyDescent="0.2">
      <c r="A226" s="354"/>
      <c r="B226" s="359"/>
      <c r="C226" s="359"/>
      <c r="D226" s="499"/>
      <c r="E226" s="359"/>
      <c r="F226" s="499"/>
      <c r="G226" s="359"/>
      <c r="H226" s="359"/>
      <c r="I226" s="359"/>
      <c r="J226" s="359"/>
      <c r="K226" s="359"/>
      <c r="L226" s="359"/>
      <c r="M226" s="359"/>
      <c r="N226" s="359"/>
      <c r="O226" s="359"/>
      <c r="P226" s="359"/>
      <c r="Q226" s="359"/>
      <c r="R226" s="359"/>
      <c r="S226" s="359"/>
      <c r="T226" s="359"/>
      <c r="U226" s="359"/>
      <c r="V226" s="359"/>
      <c r="W226" s="359"/>
      <c r="X226" s="359"/>
      <c r="Y226" s="359"/>
      <c r="Z226" s="359"/>
    </row>
    <row r="227" spans="1:26" x14ac:dyDescent="0.2">
      <c r="A227" s="354"/>
      <c r="B227" s="359"/>
      <c r="C227" s="359"/>
      <c r="D227" s="499"/>
      <c r="E227" s="359"/>
      <c r="F227" s="499"/>
      <c r="G227" s="359"/>
      <c r="H227" s="359"/>
      <c r="I227" s="359"/>
      <c r="J227" s="359"/>
      <c r="K227" s="359"/>
      <c r="L227" s="359"/>
      <c r="M227" s="359"/>
      <c r="N227" s="359"/>
      <c r="O227" s="359"/>
      <c r="P227" s="359"/>
      <c r="Q227" s="359"/>
      <c r="R227" s="359"/>
      <c r="S227" s="359"/>
      <c r="T227" s="359"/>
      <c r="U227" s="359"/>
      <c r="V227" s="359"/>
      <c r="W227" s="359"/>
      <c r="X227" s="359"/>
      <c r="Y227" s="359"/>
      <c r="Z227" s="359"/>
    </row>
    <row r="228" spans="1:26" x14ac:dyDescent="0.2">
      <c r="A228" s="354"/>
      <c r="B228" s="359"/>
      <c r="C228" s="359"/>
      <c r="D228" s="499"/>
      <c r="E228" s="359"/>
      <c r="F228" s="499"/>
      <c r="G228" s="359"/>
      <c r="H228" s="359"/>
      <c r="I228" s="359"/>
      <c r="J228" s="359"/>
      <c r="K228" s="359"/>
      <c r="L228" s="359"/>
      <c r="M228" s="359"/>
      <c r="N228" s="359"/>
      <c r="O228" s="359"/>
      <c r="P228" s="359"/>
      <c r="Q228" s="359"/>
      <c r="R228" s="359"/>
      <c r="S228" s="359"/>
      <c r="T228" s="359"/>
      <c r="U228" s="359"/>
      <c r="V228" s="359"/>
      <c r="W228" s="359"/>
      <c r="X228" s="359"/>
      <c r="Y228" s="359"/>
      <c r="Z228" s="359"/>
    </row>
    <row r="229" spans="1:26" x14ac:dyDescent="0.2">
      <c r="A229" s="354"/>
      <c r="B229" s="359"/>
      <c r="C229" s="359"/>
      <c r="D229" s="499"/>
      <c r="E229" s="359"/>
      <c r="F229" s="499"/>
      <c r="G229" s="359"/>
      <c r="H229" s="359"/>
      <c r="I229" s="359"/>
      <c r="J229" s="359"/>
      <c r="K229" s="359"/>
      <c r="L229" s="359"/>
      <c r="M229" s="359"/>
      <c r="N229" s="359"/>
      <c r="O229" s="359"/>
      <c r="P229" s="359"/>
      <c r="Q229" s="359"/>
      <c r="R229" s="359"/>
      <c r="S229" s="359"/>
      <c r="T229" s="359"/>
      <c r="U229" s="359"/>
      <c r="V229" s="359"/>
      <c r="W229" s="359"/>
      <c r="X229" s="359"/>
      <c r="Y229" s="359"/>
      <c r="Z229" s="359"/>
    </row>
    <row r="230" spans="1:26" x14ac:dyDescent="0.2">
      <c r="A230" s="354"/>
      <c r="B230" s="359"/>
      <c r="C230" s="359"/>
      <c r="D230" s="499"/>
      <c r="E230" s="359"/>
      <c r="F230" s="499"/>
      <c r="G230" s="359"/>
      <c r="H230" s="359"/>
      <c r="I230" s="359"/>
      <c r="J230" s="359"/>
      <c r="K230" s="359"/>
      <c r="L230" s="359"/>
      <c r="M230" s="359"/>
      <c r="N230" s="359"/>
      <c r="O230" s="359"/>
      <c r="P230" s="359"/>
      <c r="Q230" s="359"/>
      <c r="R230" s="359"/>
      <c r="S230" s="359"/>
      <c r="T230" s="359"/>
      <c r="U230" s="359"/>
      <c r="V230" s="359"/>
      <c r="W230" s="359"/>
      <c r="X230" s="359"/>
      <c r="Y230" s="359"/>
      <c r="Z230" s="359"/>
    </row>
    <row r="231" spans="1:26" x14ac:dyDescent="0.2">
      <c r="A231" s="354"/>
      <c r="B231" s="359"/>
      <c r="C231" s="359"/>
      <c r="D231" s="499"/>
      <c r="E231" s="359"/>
      <c r="F231" s="499"/>
      <c r="G231" s="359"/>
      <c r="H231" s="359"/>
      <c r="I231" s="359"/>
      <c r="J231" s="359"/>
      <c r="K231" s="359"/>
      <c r="L231" s="359"/>
      <c r="M231" s="359"/>
      <c r="N231" s="359"/>
      <c r="O231" s="359"/>
      <c r="P231" s="359"/>
      <c r="Q231" s="359"/>
      <c r="R231" s="359"/>
      <c r="S231" s="359"/>
      <c r="T231" s="359"/>
      <c r="U231" s="359"/>
      <c r="V231" s="359"/>
      <c r="W231" s="359"/>
      <c r="X231" s="359"/>
      <c r="Y231" s="359"/>
      <c r="Z231" s="359"/>
    </row>
    <row r="232" spans="1:26" x14ac:dyDescent="0.2">
      <c r="A232" s="354"/>
      <c r="B232" s="359"/>
      <c r="C232" s="359"/>
      <c r="D232" s="499"/>
      <c r="E232" s="359"/>
      <c r="F232" s="499"/>
      <c r="G232" s="359"/>
      <c r="H232" s="359"/>
      <c r="I232" s="359"/>
      <c r="J232" s="359"/>
      <c r="K232" s="359"/>
      <c r="L232" s="359"/>
      <c r="M232" s="359"/>
      <c r="N232" s="359"/>
      <c r="O232" s="359"/>
      <c r="P232" s="359"/>
      <c r="Q232" s="359"/>
      <c r="R232" s="359"/>
      <c r="S232" s="359"/>
      <c r="T232" s="359"/>
      <c r="U232" s="359"/>
      <c r="V232" s="359"/>
      <c r="W232" s="359"/>
      <c r="X232" s="359"/>
      <c r="Y232" s="359"/>
      <c r="Z232" s="359"/>
    </row>
    <row r="233" spans="1:26" x14ac:dyDescent="0.2">
      <c r="A233" s="354"/>
      <c r="B233" s="359"/>
      <c r="C233" s="359"/>
      <c r="D233" s="499"/>
      <c r="E233" s="359"/>
      <c r="F233" s="499"/>
      <c r="G233" s="359"/>
      <c r="H233" s="359"/>
      <c r="I233" s="359"/>
      <c r="J233" s="359"/>
      <c r="K233" s="359"/>
      <c r="L233" s="359"/>
      <c r="M233" s="359"/>
      <c r="N233" s="359"/>
      <c r="O233" s="359"/>
      <c r="P233" s="359"/>
      <c r="Q233" s="359"/>
      <c r="R233" s="359"/>
      <c r="S233" s="359"/>
      <c r="T233" s="359"/>
      <c r="U233" s="359"/>
      <c r="V233" s="359"/>
      <c r="W233" s="359"/>
      <c r="X233" s="359"/>
      <c r="Y233" s="359"/>
      <c r="Z233" s="359"/>
    </row>
    <row r="234" spans="1:26" x14ac:dyDescent="0.2">
      <c r="A234" s="354"/>
      <c r="B234" s="359"/>
      <c r="C234" s="359"/>
      <c r="D234" s="499"/>
      <c r="E234" s="359"/>
      <c r="F234" s="499"/>
      <c r="G234" s="359"/>
      <c r="H234" s="359"/>
      <c r="I234" s="359"/>
      <c r="J234" s="359"/>
      <c r="K234" s="359"/>
      <c r="L234" s="359"/>
      <c r="M234" s="359"/>
      <c r="N234" s="359"/>
      <c r="O234" s="359"/>
      <c r="P234" s="359"/>
      <c r="Q234" s="359"/>
      <c r="R234" s="359"/>
      <c r="S234" s="359"/>
      <c r="T234" s="359"/>
      <c r="U234" s="359"/>
      <c r="V234" s="359"/>
      <c r="W234" s="359"/>
      <c r="X234" s="359"/>
      <c r="Y234" s="359"/>
      <c r="Z234" s="359"/>
    </row>
    <row r="235" spans="1:26" x14ac:dyDescent="0.2">
      <c r="A235" s="354"/>
      <c r="B235" s="359"/>
      <c r="C235" s="359"/>
      <c r="D235" s="499"/>
      <c r="E235" s="359"/>
      <c r="F235" s="499"/>
      <c r="G235" s="359"/>
      <c r="H235" s="359"/>
      <c r="I235" s="359"/>
      <c r="J235" s="359"/>
      <c r="K235" s="359"/>
      <c r="L235" s="359"/>
      <c r="M235" s="359"/>
      <c r="N235" s="359"/>
      <c r="O235" s="359"/>
      <c r="P235" s="359"/>
      <c r="Q235" s="359"/>
      <c r="R235" s="359"/>
      <c r="S235" s="359"/>
      <c r="T235" s="359"/>
      <c r="U235" s="359"/>
      <c r="V235" s="359"/>
      <c r="W235" s="359"/>
      <c r="X235" s="359"/>
      <c r="Y235" s="359"/>
      <c r="Z235" s="359"/>
    </row>
    <row r="236" spans="1:26" x14ac:dyDescent="0.2">
      <c r="A236" s="354"/>
      <c r="B236" s="359"/>
      <c r="C236" s="359"/>
      <c r="D236" s="499"/>
      <c r="E236" s="359"/>
      <c r="F236" s="499"/>
      <c r="G236" s="359"/>
      <c r="H236" s="359"/>
      <c r="I236" s="359"/>
      <c r="J236" s="359"/>
      <c r="K236" s="359"/>
      <c r="L236" s="359"/>
      <c r="M236" s="359"/>
      <c r="N236" s="359"/>
      <c r="O236" s="359"/>
      <c r="P236" s="359"/>
      <c r="Q236" s="359"/>
      <c r="R236" s="359"/>
      <c r="S236" s="359"/>
      <c r="T236" s="359"/>
      <c r="U236" s="359"/>
      <c r="V236" s="359"/>
      <c r="W236" s="359"/>
      <c r="X236" s="359"/>
      <c r="Y236" s="359"/>
      <c r="Z236" s="359"/>
    </row>
    <row r="237" spans="1:26" x14ac:dyDescent="0.2">
      <c r="A237" s="354"/>
      <c r="B237" s="359"/>
      <c r="C237" s="359"/>
      <c r="D237" s="499"/>
      <c r="E237" s="359"/>
      <c r="F237" s="499"/>
      <c r="G237" s="359"/>
      <c r="H237" s="359"/>
      <c r="I237" s="359"/>
      <c r="J237" s="359"/>
      <c r="K237" s="359"/>
      <c r="L237" s="359"/>
      <c r="M237" s="359"/>
      <c r="N237" s="359"/>
      <c r="O237" s="359"/>
      <c r="P237" s="359"/>
      <c r="Q237" s="359"/>
      <c r="R237" s="359"/>
      <c r="S237" s="359"/>
      <c r="T237" s="359"/>
      <c r="U237" s="359"/>
      <c r="V237" s="359"/>
      <c r="W237" s="359"/>
      <c r="X237" s="359"/>
      <c r="Y237" s="359"/>
      <c r="Z237" s="359"/>
    </row>
    <row r="238" spans="1:26" x14ac:dyDescent="0.2">
      <c r="A238" s="354"/>
      <c r="B238" s="359"/>
      <c r="C238" s="359"/>
      <c r="D238" s="499"/>
      <c r="E238" s="359"/>
      <c r="F238" s="499"/>
      <c r="G238" s="359"/>
      <c r="H238" s="359"/>
      <c r="I238" s="359"/>
      <c r="J238" s="359"/>
      <c r="K238" s="359"/>
      <c r="L238" s="359"/>
      <c r="M238" s="359"/>
      <c r="N238" s="359"/>
      <c r="O238" s="359"/>
      <c r="P238" s="359"/>
      <c r="Q238" s="359"/>
      <c r="R238" s="359"/>
      <c r="S238" s="359"/>
      <c r="T238" s="359"/>
      <c r="U238" s="359"/>
      <c r="V238" s="359"/>
      <c r="W238" s="359"/>
      <c r="X238" s="359"/>
      <c r="Y238" s="359"/>
      <c r="Z238" s="359"/>
    </row>
    <row r="239" spans="1:26" x14ac:dyDescent="0.2">
      <c r="A239" s="354"/>
      <c r="B239" s="359"/>
      <c r="C239" s="359"/>
      <c r="D239" s="499"/>
      <c r="E239" s="359"/>
      <c r="F239" s="499"/>
      <c r="G239" s="359"/>
      <c r="H239" s="359"/>
      <c r="I239" s="359"/>
      <c r="J239" s="359"/>
      <c r="K239" s="359"/>
      <c r="L239" s="359"/>
      <c r="M239" s="359"/>
      <c r="N239" s="359"/>
      <c r="O239" s="359"/>
      <c r="P239" s="359"/>
      <c r="Q239" s="359"/>
      <c r="R239" s="359"/>
      <c r="S239" s="359"/>
      <c r="T239" s="359"/>
      <c r="U239" s="359"/>
      <c r="V239" s="359"/>
      <c r="W239" s="359"/>
      <c r="X239" s="359"/>
      <c r="Y239" s="359"/>
      <c r="Z239" s="359"/>
    </row>
    <row r="240" spans="1:26" x14ac:dyDescent="0.2">
      <c r="A240" s="354"/>
      <c r="B240" s="359"/>
      <c r="C240" s="359"/>
      <c r="D240" s="499"/>
      <c r="E240" s="359"/>
      <c r="F240" s="499"/>
      <c r="G240" s="359"/>
      <c r="H240" s="359"/>
      <c r="I240" s="359"/>
      <c r="J240" s="359"/>
      <c r="K240" s="359"/>
      <c r="L240" s="359"/>
      <c r="M240" s="359"/>
      <c r="N240" s="359"/>
      <c r="O240" s="359"/>
      <c r="P240" s="359"/>
      <c r="Q240" s="359"/>
      <c r="R240" s="359"/>
      <c r="S240" s="359"/>
      <c r="T240" s="359"/>
      <c r="U240" s="359"/>
      <c r="V240" s="359"/>
      <c r="W240" s="359"/>
      <c r="X240" s="359"/>
      <c r="Y240" s="359"/>
      <c r="Z240" s="359"/>
    </row>
    <row r="241" spans="1:26" x14ac:dyDescent="0.2">
      <c r="A241" s="354"/>
      <c r="B241" s="359"/>
      <c r="C241" s="359"/>
      <c r="D241" s="499"/>
      <c r="E241" s="359"/>
      <c r="F241" s="499"/>
      <c r="G241" s="359"/>
      <c r="H241" s="359"/>
      <c r="I241" s="359"/>
      <c r="J241" s="359"/>
      <c r="K241" s="359"/>
      <c r="L241" s="359"/>
      <c r="M241" s="359"/>
      <c r="N241" s="359"/>
      <c r="O241" s="359"/>
      <c r="P241" s="359"/>
      <c r="Q241" s="359"/>
      <c r="R241" s="359"/>
      <c r="S241" s="359"/>
      <c r="T241" s="359"/>
      <c r="U241" s="359"/>
      <c r="V241" s="359"/>
      <c r="W241" s="359"/>
      <c r="X241" s="359"/>
      <c r="Y241" s="359"/>
      <c r="Z241" s="359"/>
    </row>
    <row r="242" spans="1:26" x14ac:dyDescent="0.2">
      <c r="A242" s="354"/>
      <c r="B242" s="359"/>
      <c r="C242" s="359"/>
      <c r="D242" s="499"/>
      <c r="E242" s="359"/>
      <c r="F242" s="499"/>
      <c r="G242" s="359"/>
      <c r="H242" s="359"/>
      <c r="I242" s="359"/>
      <c r="J242" s="359"/>
      <c r="K242" s="359"/>
      <c r="L242" s="359"/>
      <c r="M242" s="359"/>
      <c r="N242" s="359"/>
      <c r="O242" s="359"/>
      <c r="P242" s="359"/>
      <c r="Q242" s="359"/>
      <c r="R242" s="359"/>
      <c r="S242" s="359"/>
      <c r="T242" s="359"/>
      <c r="U242" s="359"/>
      <c r="V242" s="359"/>
      <c r="W242" s="359"/>
      <c r="X242" s="359"/>
      <c r="Y242" s="359"/>
      <c r="Z242" s="359"/>
    </row>
    <row r="243" spans="1:26" x14ac:dyDescent="0.2">
      <c r="A243" s="354"/>
      <c r="B243" s="359"/>
      <c r="C243" s="359"/>
      <c r="D243" s="499"/>
      <c r="E243" s="359"/>
      <c r="F243" s="499"/>
      <c r="G243" s="359"/>
      <c r="H243" s="359"/>
      <c r="I243" s="359"/>
      <c r="J243" s="359"/>
      <c r="K243" s="359"/>
      <c r="L243" s="359"/>
      <c r="M243" s="359"/>
      <c r="N243" s="359"/>
      <c r="O243" s="359"/>
      <c r="P243" s="359"/>
      <c r="Q243" s="359"/>
      <c r="R243" s="359"/>
      <c r="S243" s="359"/>
      <c r="T243" s="359"/>
      <c r="U243" s="359"/>
      <c r="V243" s="359"/>
      <c r="W243" s="359"/>
      <c r="X243" s="359"/>
      <c r="Y243" s="359"/>
      <c r="Z243" s="359"/>
    </row>
    <row r="244" spans="1:26" x14ac:dyDescent="0.2">
      <c r="A244" s="354"/>
      <c r="B244" s="359"/>
      <c r="C244" s="359"/>
      <c r="D244" s="499"/>
      <c r="E244" s="359"/>
      <c r="F244" s="499"/>
      <c r="G244" s="359"/>
      <c r="H244" s="359"/>
      <c r="I244" s="359"/>
      <c r="J244" s="359"/>
      <c r="K244" s="359"/>
      <c r="L244" s="359"/>
      <c r="M244" s="359"/>
      <c r="N244" s="359"/>
      <c r="O244" s="359"/>
      <c r="P244" s="359"/>
      <c r="Q244" s="359"/>
      <c r="R244" s="359"/>
      <c r="S244" s="359"/>
      <c r="T244" s="359"/>
      <c r="U244" s="359"/>
      <c r="V244" s="359"/>
      <c r="W244" s="359"/>
      <c r="X244" s="359"/>
      <c r="Y244" s="359"/>
      <c r="Z244" s="359"/>
    </row>
    <row r="245" spans="1:26" x14ac:dyDescent="0.2">
      <c r="A245" s="354"/>
      <c r="B245" s="359"/>
      <c r="C245" s="359"/>
      <c r="D245" s="499"/>
      <c r="E245" s="359"/>
      <c r="F245" s="499"/>
      <c r="G245" s="359"/>
      <c r="H245" s="359"/>
      <c r="I245" s="359"/>
      <c r="J245" s="359"/>
      <c r="K245" s="359"/>
      <c r="L245" s="359"/>
      <c r="M245" s="359"/>
      <c r="N245" s="359"/>
      <c r="O245" s="359"/>
      <c r="P245" s="359"/>
      <c r="Q245" s="359"/>
      <c r="R245" s="359"/>
      <c r="S245" s="359"/>
      <c r="T245" s="359"/>
      <c r="U245" s="359"/>
      <c r="V245" s="359"/>
      <c r="W245" s="359"/>
      <c r="X245" s="359"/>
      <c r="Y245" s="359"/>
      <c r="Z245" s="359"/>
    </row>
    <row r="246" spans="1:26" x14ac:dyDescent="0.2">
      <c r="A246" s="354"/>
      <c r="B246" s="359"/>
      <c r="C246" s="359"/>
      <c r="D246" s="499"/>
      <c r="E246" s="359"/>
      <c r="F246" s="499"/>
      <c r="G246" s="359"/>
      <c r="H246" s="359"/>
      <c r="I246" s="359"/>
      <c r="J246" s="359"/>
      <c r="K246" s="359"/>
      <c r="L246" s="359"/>
      <c r="M246" s="359"/>
      <c r="N246" s="359"/>
      <c r="O246" s="359"/>
      <c r="P246" s="359"/>
      <c r="Q246" s="359"/>
      <c r="R246" s="359"/>
      <c r="S246" s="359"/>
      <c r="T246" s="359"/>
      <c r="U246" s="359"/>
      <c r="V246" s="359"/>
      <c r="W246" s="359"/>
      <c r="X246" s="359"/>
      <c r="Y246" s="359"/>
      <c r="Z246" s="359"/>
    </row>
    <row r="247" spans="1:26" x14ac:dyDescent="0.2">
      <c r="A247" s="354"/>
      <c r="B247" s="359"/>
      <c r="C247" s="359"/>
      <c r="D247" s="499"/>
      <c r="E247" s="359"/>
      <c r="F247" s="499"/>
      <c r="G247" s="359"/>
      <c r="H247" s="359"/>
      <c r="I247" s="359"/>
      <c r="J247" s="359"/>
      <c r="K247" s="359"/>
      <c r="L247" s="359"/>
      <c r="M247" s="359"/>
      <c r="N247" s="359"/>
      <c r="O247" s="359"/>
      <c r="P247" s="359"/>
      <c r="Q247" s="359"/>
      <c r="R247" s="359"/>
      <c r="S247" s="359"/>
      <c r="T247" s="359"/>
      <c r="U247" s="359"/>
      <c r="V247" s="359"/>
      <c r="W247" s="359"/>
      <c r="X247" s="359"/>
      <c r="Y247" s="359"/>
      <c r="Z247" s="359"/>
    </row>
    <row r="248" spans="1:26" x14ac:dyDescent="0.2">
      <c r="A248" s="354"/>
      <c r="B248" s="359"/>
      <c r="C248" s="359"/>
      <c r="D248" s="499"/>
      <c r="E248" s="359"/>
      <c r="F248" s="499"/>
      <c r="G248" s="359"/>
      <c r="H248" s="359"/>
      <c r="I248" s="359"/>
      <c r="J248" s="359"/>
      <c r="K248" s="359"/>
      <c r="L248" s="359"/>
      <c r="M248" s="359"/>
      <c r="N248" s="359"/>
      <c r="O248" s="359"/>
      <c r="P248" s="359"/>
      <c r="Q248" s="359"/>
      <c r="R248" s="359"/>
      <c r="S248" s="359"/>
      <c r="T248" s="359"/>
      <c r="U248" s="359"/>
      <c r="V248" s="359"/>
      <c r="W248" s="359"/>
      <c r="X248" s="359"/>
      <c r="Y248" s="359"/>
      <c r="Z248" s="359"/>
    </row>
    <row r="249" spans="1:26" x14ac:dyDescent="0.2">
      <c r="A249" s="354"/>
      <c r="B249" s="359"/>
      <c r="C249" s="359"/>
      <c r="D249" s="499"/>
      <c r="E249" s="359"/>
      <c r="F249" s="499"/>
      <c r="G249" s="359"/>
      <c r="H249" s="359"/>
      <c r="I249" s="359"/>
      <c r="J249" s="359"/>
      <c r="K249" s="359"/>
      <c r="L249" s="359"/>
      <c r="M249" s="359"/>
      <c r="N249" s="359"/>
      <c r="O249" s="359"/>
      <c r="P249" s="359"/>
      <c r="Q249" s="359"/>
      <c r="R249" s="359"/>
      <c r="S249" s="359"/>
      <c r="T249" s="359"/>
      <c r="U249" s="359"/>
      <c r="V249" s="359"/>
      <c r="W249" s="359"/>
      <c r="X249" s="359"/>
      <c r="Y249" s="359"/>
      <c r="Z249" s="359"/>
    </row>
    <row r="250" spans="1:26" x14ac:dyDescent="0.2">
      <c r="A250" s="354"/>
      <c r="B250" s="359"/>
      <c r="C250" s="359"/>
      <c r="D250" s="499"/>
      <c r="E250" s="359"/>
      <c r="F250" s="499"/>
      <c r="G250" s="359"/>
      <c r="H250" s="359"/>
      <c r="I250" s="359"/>
      <c r="J250" s="359"/>
      <c r="K250" s="359"/>
      <c r="L250" s="359"/>
      <c r="M250" s="359"/>
      <c r="N250" s="359"/>
      <c r="O250" s="359"/>
      <c r="P250" s="359"/>
      <c r="Q250" s="359"/>
      <c r="R250" s="359"/>
      <c r="S250" s="359"/>
      <c r="T250" s="359"/>
      <c r="U250" s="359"/>
      <c r="V250" s="359"/>
      <c r="W250" s="359"/>
      <c r="X250" s="359"/>
      <c r="Y250" s="359"/>
      <c r="Z250" s="359"/>
    </row>
    <row r="251" spans="1:26" x14ac:dyDescent="0.2">
      <c r="A251" s="354"/>
      <c r="B251" s="359"/>
      <c r="C251" s="359"/>
      <c r="D251" s="499"/>
      <c r="E251" s="359"/>
      <c r="F251" s="499"/>
      <c r="G251" s="359"/>
      <c r="H251" s="359"/>
      <c r="I251" s="359"/>
      <c r="J251" s="359"/>
      <c r="K251" s="359"/>
      <c r="L251" s="359"/>
      <c r="M251" s="359"/>
      <c r="N251" s="359"/>
      <c r="O251" s="359"/>
      <c r="P251" s="359"/>
      <c r="Q251" s="359"/>
      <c r="R251" s="359"/>
      <c r="S251" s="359"/>
      <c r="T251" s="359"/>
      <c r="U251" s="359"/>
      <c r="V251" s="359"/>
      <c r="W251" s="359"/>
      <c r="X251" s="359"/>
      <c r="Y251" s="359"/>
      <c r="Z251" s="359"/>
    </row>
    <row r="252" spans="1:26" x14ac:dyDescent="0.2">
      <c r="A252" s="354"/>
      <c r="B252" s="359"/>
      <c r="C252" s="359"/>
      <c r="D252" s="499"/>
      <c r="E252" s="359"/>
      <c r="F252" s="499"/>
      <c r="G252" s="359"/>
      <c r="H252" s="359"/>
      <c r="I252" s="359"/>
      <c r="J252" s="359"/>
      <c r="K252" s="359"/>
      <c r="L252" s="359"/>
      <c r="M252" s="359"/>
      <c r="N252" s="359"/>
      <c r="O252" s="359"/>
      <c r="P252" s="359"/>
      <c r="Q252" s="359"/>
      <c r="R252" s="359"/>
      <c r="S252" s="359"/>
      <c r="T252" s="359"/>
      <c r="U252" s="359"/>
      <c r="V252" s="359"/>
      <c r="W252" s="359"/>
      <c r="X252" s="359"/>
      <c r="Y252" s="359"/>
      <c r="Z252" s="359"/>
    </row>
    <row r="253" spans="1:26" x14ac:dyDescent="0.2">
      <c r="A253" s="354"/>
      <c r="B253" s="359"/>
      <c r="C253" s="359"/>
      <c r="D253" s="499"/>
      <c r="E253" s="359"/>
      <c r="F253" s="499"/>
      <c r="G253" s="359"/>
      <c r="H253" s="359"/>
      <c r="I253" s="359"/>
      <c r="J253" s="359"/>
      <c r="K253" s="359"/>
      <c r="L253" s="359"/>
      <c r="M253" s="359"/>
      <c r="N253" s="359"/>
      <c r="O253" s="359"/>
      <c r="P253" s="359"/>
      <c r="Q253" s="359"/>
      <c r="R253" s="359"/>
      <c r="S253" s="359"/>
      <c r="T253" s="359"/>
      <c r="U253" s="359"/>
      <c r="V253" s="359"/>
      <c r="W253" s="359"/>
      <c r="X253" s="359"/>
      <c r="Y253" s="359"/>
      <c r="Z253" s="359"/>
    </row>
    <row r="254" spans="1:26" x14ac:dyDescent="0.2">
      <c r="A254" s="354"/>
      <c r="B254" s="359"/>
      <c r="C254" s="359"/>
      <c r="D254" s="499"/>
      <c r="E254" s="359"/>
      <c r="F254" s="499"/>
      <c r="G254" s="359"/>
      <c r="H254" s="359"/>
      <c r="I254" s="359"/>
      <c r="J254" s="359"/>
      <c r="K254" s="359"/>
      <c r="L254" s="359"/>
      <c r="M254" s="359"/>
      <c r="N254" s="359"/>
      <c r="O254" s="359"/>
      <c r="P254" s="359"/>
      <c r="Q254" s="359"/>
      <c r="R254" s="359"/>
      <c r="S254" s="359"/>
      <c r="T254" s="359"/>
      <c r="U254" s="359"/>
      <c r="V254" s="359"/>
      <c r="W254" s="359"/>
      <c r="X254" s="359"/>
      <c r="Y254" s="359"/>
      <c r="Z254" s="359"/>
    </row>
    <row r="255" spans="1:26" x14ac:dyDescent="0.2">
      <c r="A255" s="354"/>
      <c r="B255" s="359"/>
      <c r="C255" s="359"/>
      <c r="D255" s="499"/>
      <c r="E255" s="359"/>
      <c r="F255" s="499"/>
      <c r="G255" s="359"/>
      <c r="H255" s="359"/>
      <c r="I255" s="359"/>
      <c r="J255" s="359"/>
      <c r="K255" s="359"/>
      <c r="L255" s="359"/>
      <c r="M255" s="359"/>
      <c r="N255" s="359"/>
      <c r="O255" s="359"/>
      <c r="P255" s="359"/>
      <c r="Q255" s="359"/>
      <c r="R255" s="359"/>
      <c r="S255" s="359"/>
      <c r="T255" s="359"/>
      <c r="U255" s="359"/>
      <c r="V255" s="359"/>
      <c r="W255" s="359"/>
      <c r="X255" s="359"/>
      <c r="Y255" s="359"/>
      <c r="Z255" s="359"/>
    </row>
    <row r="256" spans="1:26" x14ac:dyDescent="0.2">
      <c r="A256" s="354"/>
      <c r="B256" s="359"/>
      <c r="C256" s="359"/>
      <c r="D256" s="499"/>
      <c r="E256" s="359"/>
      <c r="F256" s="499"/>
      <c r="G256" s="359"/>
      <c r="H256" s="359"/>
      <c r="I256" s="359"/>
      <c r="J256" s="359"/>
      <c r="K256" s="359"/>
      <c r="L256" s="359"/>
      <c r="M256" s="359"/>
      <c r="N256" s="359"/>
      <c r="O256" s="359"/>
      <c r="P256" s="359"/>
      <c r="Q256" s="359"/>
      <c r="R256" s="359"/>
      <c r="S256" s="359"/>
      <c r="T256" s="359"/>
      <c r="U256" s="359"/>
      <c r="V256" s="359"/>
      <c r="W256" s="359"/>
      <c r="X256" s="359"/>
      <c r="Y256" s="359"/>
      <c r="Z256" s="359"/>
    </row>
    <row r="257" spans="1:26" x14ac:dyDescent="0.2">
      <c r="A257" s="354"/>
      <c r="B257" s="359"/>
      <c r="C257" s="359"/>
      <c r="D257" s="499"/>
      <c r="E257" s="359"/>
      <c r="F257" s="499"/>
      <c r="G257" s="359"/>
      <c r="H257" s="359"/>
      <c r="I257" s="359"/>
      <c r="J257" s="359"/>
      <c r="K257" s="359"/>
      <c r="L257" s="359"/>
      <c r="M257" s="359"/>
      <c r="N257" s="359"/>
      <c r="O257" s="359"/>
      <c r="P257" s="359"/>
      <c r="Q257" s="359"/>
      <c r="R257" s="359"/>
      <c r="S257" s="359"/>
      <c r="T257" s="359"/>
      <c r="U257" s="359"/>
      <c r="V257" s="359"/>
      <c r="W257" s="359"/>
      <c r="X257" s="359"/>
      <c r="Y257" s="359"/>
      <c r="Z257" s="359"/>
    </row>
    <row r="258" spans="1:26" x14ac:dyDescent="0.2">
      <c r="A258" s="354"/>
      <c r="B258" s="359"/>
      <c r="C258" s="359"/>
      <c r="D258" s="499"/>
      <c r="E258" s="359"/>
      <c r="F258" s="499"/>
      <c r="G258" s="359"/>
      <c r="H258" s="359"/>
      <c r="I258" s="359"/>
      <c r="J258" s="359"/>
      <c r="K258" s="359"/>
      <c r="L258" s="359"/>
      <c r="M258" s="359"/>
      <c r="N258" s="359"/>
      <c r="O258" s="359"/>
      <c r="P258" s="359"/>
      <c r="Q258" s="359"/>
      <c r="R258" s="359"/>
      <c r="S258" s="359"/>
      <c r="T258" s="359"/>
      <c r="U258" s="359"/>
      <c r="V258" s="359"/>
      <c r="W258" s="359"/>
      <c r="X258" s="359"/>
      <c r="Y258" s="359"/>
      <c r="Z258" s="359"/>
    </row>
    <row r="259" spans="1:26" x14ac:dyDescent="0.2">
      <c r="A259" s="354"/>
      <c r="B259" s="359"/>
      <c r="C259" s="359"/>
      <c r="D259" s="499"/>
      <c r="E259" s="359"/>
      <c r="F259" s="499"/>
      <c r="G259" s="359"/>
      <c r="H259" s="359"/>
      <c r="I259" s="359"/>
      <c r="J259" s="359"/>
      <c r="K259" s="359"/>
      <c r="L259" s="359"/>
      <c r="M259" s="359"/>
      <c r="N259" s="359"/>
      <c r="O259" s="359"/>
      <c r="P259" s="359"/>
      <c r="Q259" s="359"/>
      <c r="R259" s="359"/>
      <c r="S259" s="359"/>
      <c r="T259" s="359"/>
      <c r="U259" s="359"/>
      <c r="V259" s="359"/>
      <c r="W259" s="359"/>
      <c r="X259" s="359"/>
      <c r="Y259" s="359"/>
      <c r="Z259" s="359"/>
    </row>
    <row r="260" spans="1:26" x14ac:dyDescent="0.2">
      <c r="A260" s="354"/>
      <c r="B260" s="359"/>
      <c r="C260" s="359"/>
      <c r="D260" s="499"/>
      <c r="E260" s="359"/>
      <c r="F260" s="499"/>
      <c r="G260" s="359"/>
      <c r="H260" s="359"/>
      <c r="I260" s="359"/>
      <c r="J260" s="359"/>
      <c r="K260" s="359"/>
      <c r="L260" s="359"/>
      <c r="M260" s="359"/>
      <c r="N260" s="359"/>
      <c r="O260" s="359"/>
      <c r="P260" s="359"/>
      <c r="Q260" s="359"/>
      <c r="R260" s="359"/>
      <c r="S260" s="359"/>
      <c r="T260" s="359"/>
      <c r="U260" s="359"/>
      <c r="V260" s="359"/>
      <c r="W260" s="359"/>
      <c r="X260" s="359"/>
      <c r="Y260" s="359"/>
      <c r="Z260" s="359"/>
    </row>
    <row r="261" spans="1:26" x14ac:dyDescent="0.2">
      <c r="A261" s="354"/>
      <c r="B261" s="359"/>
      <c r="C261" s="359"/>
      <c r="D261" s="499"/>
      <c r="E261" s="359"/>
      <c r="F261" s="499"/>
      <c r="G261" s="359"/>
      <c r="H261" s="359"/>
      <c r="I261" s="359"/>
      <c r="J261" s="359"/>
      <c r="K261" s="359"/>
      <c r="L261" s="359"/>
      <c r="M261" s="359"/>
      <c r="N261" s="359"/>
      <c r="O261" s="359"/>
      <c r="P261" s="359"/>
      <c r="Q261" s="359"/>
      <c r="R261" s="359"/>
      <c r="S261" s="359"/>
      <c r="T261" s="359"/>
      <c r="U261" s="359"/>
      <c r="V261" s="359"/>
      <c r="W261" s="359"/>
      <c r="X261" s="359"/>
      <c r="Y261" s="359"/>
      <c r="Z261" s="359"/>
    </row>
    <row r="262" spans="1:26" x14ac:dyDescent="0.2">
      <c r="A262" s="354"/>
      <c r="B262" s="359"/>
      <c r="C262" s="359"/>
      <c r="D262" s="499"/>
      <c r="E262" s="359"/>
      <c r="F262" s="499"/>
      <c r="G262" s="359"/>
      <c r="H262" s="359"/>
      <c r="I262" s="359"/>
      <c r="J262" s="359"/>
      <c r="K262" s="359"/>
      <c r="L262" s="359"/>
      <c r="M262" s="359"/>
      <c r="N262" s="359"/>
      <c r="O262" s="359"/>
      <c r="P262" s="359"/>
      <c r="Q262" s="359"/>
      <c r="R262" s="359"/>
      <c r="S262" s="359"/>
      <c r="T262" s="359"/>
      <c r="U262" s="359"/>
      <c r="V262" s="359"/>
      <c r="W262" s="359"/>
      <c r="X262" s="359"/>
      <c r="Y262" s="359"/>
      <c r="Z262" s="359"/>
    </row>
    <row r="263" spans="1:26" x14ac:dyDescent="0.2">
      <c r="A263" s="354"/>
      <c r="B263" s="359"/>
      <c r="C263" s="359"/>
      <c r="D263" s="499"/>
      <c r="E263" s="359"/>
      <c r="F263" s="499"/>
      <c r="G263" s="359"/>
      <c r="H263" s="359"/>
      <c r="I263" s="359"/>
      <c r="J263" s="359"/>
      <c r="K263" s="359"/>
      <c r="L263" s="359"/>
      <c r="M263" s="359"/>
      <c r="N263" s="359"/>
      <c r="O263" s="359"/>
      <c r="P263" s="359"/>
      <c r="Q263" s="359"/>
      <c r="R263" s="359"/>
      <c r="S263" s="359"/>
      <c r="T263" s="359"/>
      <c r="U263" s="359"/>
      <c r="V263" s="359"/>
      <c r="W263" s="359"/>
      <c r="X263" s="359"/>
      <c r="Y263" s="359"/>
      <c r="Z263" s="359"/>
    </row>
    <row r="264" spans="1:26" x14ac:dyDescent="0.2">
      <c r="A264" s="354"/>
      <c r="B264" s="359"/>
      <c r="C264" s="359"/>
      <c r="D264" s="499"/>
      <c r="E264" s="359"/>
      <c r="F264" s="499"/>
      <c r="G264" s="359"/>
      <c r="H264" s="359"/>
      <c r="I264" s="359"/>
      <c r="J264" s="359"/>
      <c r="K264" s="359"/>
      <c r="L264" s="359"/>
      <c r="M264" s="359"/>
      <c r="N264" s="359"/>
      <c r="O264" s="359"/>
      <c r="P264" s="359"/>
      <c r="Q264" s="359"/>
      <c r="R264" s="359"/>
      <c r="S264" s="359"/>
      <c r="T264" s="359"/>
      <c r="U264" s="359"/>
      <c r="V264" s="359"/>
      <c r="W264" s="359"/>
      <c r="X264" s="359"/>
      <c r="Y264" s="359"/>
      <c r="Z264" s="359"/>
    </row>
    <row r="265" spans="1:26" x14ac:dyDescent="0.2">
      <c r="A265" s="354"/>
      <c r="B265" s="359"/>
      <c r="C265" s="359"/>
      <c r="D265" s="499"/>
      <c r="E265" s="359"/>
      <c r="F265" s="499"/>
      <c r="G265" s="359"/>
      <c r="H265" s="359"/>
      <c r="I265" s="359"/>
      <c r="J265" s="359"/>
      <c r="K265" s="359"/>
      <c r="L265" s="359"/>
      <c r="M265" s="359"/>
      <c r="N265" s="359"/>
      <c r="O265" s="359"/>
      <c r="P265" s="359"/>
      <c r="Q265" s="359"/>
      <c r="R265" s="359"/>
      <c r="S265" s="359"/>
      <c r="T265" s="359"/>
      <c r="U265" s="359"/>
      <c r="V265" s="359"/>
      <c r="W265" s="359"/>
      <c r="X265" s="359"/>
      <c r="Y265" s="359"/>
      <c r="Z265" s="359"/>
    </row>
    <row r="266" spans="1:26" x14ac:dyDescent="0.2">
      <c r="A266" s="354"/>
      <c r="B266" s="359"/>
      <c r="C266" s="359"/>
      <c r="D266" s="499"/>
      <c r="E266" s="359"/>
      <c r="F266" s="499"/>
      <c r="G266" s="359"/>
      <c r="H266" s="359"/>
      <c r="I266" s="359"/>
      <c r="J266" s="359"/>
      <c r="K266" s="359"/>
      <c r="L266" s="359"/>
      <c r="M266" s="359"/>
      <c r="N266" s="359"/>
      <c r="O266" s="359"/>
      <c r="P266" s="359"/>
      <c r="Q266" s="359"/>
      <c r="R266" s="359"/>
      <c r="S266" s="359"/>
      <c r="T266" s="359"/>
      <c r="U266" s="359"/>
      <c r="V266" s="359"/>
      <c r="W266" s="359"/>
      <c r="X266" s="359"/>
      <c r="Y266" s="359"/>
      <c r="Z266" s="359"/>
    </row>
    <row r="267" spans="1:26" x14ac:dyDescent="0.2">
      <c r="A267" s="354"/>
      <c r="B267" s="359"/>
      <c r="C267" s="359"/>
      <c r="D267" s="499"/>
      <c r="E267" s="359"/>
      <c r="F267" s="499"/>
      <c r="G267" s="359"/>
      <c r="H267" s="359"/>
      <c r="I267" s="359"/>
      <c r="J267" s="359"/>
      <c r="K267" s="359"/>
      <c r="L267" s="359"/>
      <c r="M267" s="359"/>
      <c r="N267" s="359"/>
      <c r="O267" s="359"/>
      <c r="P267" s="359"/>
      <c r="Q267" s="359"/>
      <c r="R267" s="359"/>
      <c r="S267" s="359"/>
      <c r="T267" s="359"/>
      <c r="U267" s="359"/>
      <c r="V267" s="359"/>
      <c r="W267" s="359"/>
      <c r="X267" s="359"/>
      <c r="Y267" s="359"/>
      <c r="Z267" s="359"/>
    </row>
    <row r="268" spans="1:26" x14ac:dyDescent="0.2">
      <c r="A268" s="354"/>
      <c r="B268" s="359"/>
      <c r="C268" s="359"/>
      <c r="D268" s="499"/>
      <c r="E268" s="359"/>
      <c r="F268" s="499"/>
      <c r="G268" s="359"/>
      <c r="H268" s="359"/>
      <c r="I268" s="359"/>
      <c r="J268" s="359"/>
      <c r="K268" s="359"/>
      <c r="L268" s="359"/>
      <c r="M268" s="359"/>
      <c r="N268" s="359"/>
      <c r="O268" s="359"/>
      <c r="P268" s="359"/>
      <c r="Q268" s="359"/>
      <c r="R268" s="359"/>
      <c r="S268" s="359"/>
      <c r="T268" s="359"/>
      <c r="U268" s="359"/>
      <c r="V268" s="359"/>
      <c r="W268" s="359"/>
      <c r="X268" s="359"/>
      <c r="Y268" s="359"/>
      <c r="Z268" s="359"/>
    </row>
    <row r="269" spans="1:26" x14ac:dyDescent="0.2">
      <c r="A269" s="354"/>
      <c r="B269" s="359"/>
      <c r="C269" s="359"/>
      <c r="D269" s="499"/>
      <c r="E269" s="359"/>
      <c r="F269" s="499"/>
      <c r="G269" s="359"/>
      <c r="H269" s="359"/>
      <c r="I269" s="359"/>
      <c r="J269" s="359"/>
      <c r="K269" s="359"/>
      <c r="L269" s="359"/>
      <c r="M269" s="359"/>
      <c r="N269" s="359"/>
      <c r="O269" s="359"/>
      <c r="P269" s="359"/>
      <c r="Q269" s="359"/>
      <c r="R269" s="359"/>
      <c r="S269" s="359"/>
      <c r="T269" s="359"/>
      <c r="U269" s="359"/>
      <c r="V269" s="359"/>
      <c r="W269" s="359"/>
      <c r="X269" s="359"/>
      <c r="Y269" s="359"/>
      <c r="Z269" s="359"/>
    </row>
    <row r="270" spans="1:26" x14ac:dyDescent="0.2">
      <c r="A270" s="354"/>
      <c r="B270" s="359"/>
      <c r="C270" s="359"/>
      <c r="D270" s="499"/>
      <c r="E270" s="359"/>
      <c r="F270" s="499"/>
      <c r="G270" s="359"/>
      <c r="H270" s="359"/>
      <c r="I270" s="359"/>
      <c r="J270" s="359"/>
      <c r="K270" s="359"/>
      <c r="L270" s="359"/>
      <c r="M270" s="359"/>
      <c r="N270" s="359"/>
      <c r="O270" s="359"/>
      <c r="P270" s="359"/>
      <c r="Q270" s="359"/>
      <c r="R270" s="359"/>
      <c r="S270" s="359"/>
      <c r="T270" s="359"/>
      <c r="U270" s="359"/>
      <c r="V270" s="359"/>
      <c r="W270" s="359"/>
      <c r="X270" s="359"/>
      <c r="Y270" s="359"/>
      <c r="Z270" s="359"/>
    </row>
    <row r="271" spans="1:26" x14ac:dyDescent="0.2">
      <c r="A271" s="354"/>
      <c r="B271" s="359"/>
      <c r="C271" s="359"/>
      <c r="D271" s="499"/>
      <c r="E271" s="359"/>
      <c r="F271" s="499"/>
      <c r="G271" s="359"/>
      <c r="H271" s="359"/>
      <c r="I271" s="359"/>
      <c r="J271" s="359"/>
      <c r="K271" s="359"/>
      <c r="L271" s="359"/>
      <c r="M271" s="359"/>
      <c r="N271" s="359"/>
      <c r="O271" s="359"/>
      <c r="P271" s="359"/>
      <c r="Q271" s="359"/>
      <c r="R271" s="359"/>
      <c r="S271" s="359"/>
      <c r="T271" s="359"/>
      <c r="U271" s="359"/>
      <c r="V271" s="359"/>
      <c r="W271" s="359"/>
      <c r="X271" s="359"/>
      <c r="Y271" s="359"/>
      <c r="Z271" s="359"/>
    </row>
    <row r="272" spans="1:26" x14ac:dyDescent="0.2">
      <c r="A272" s="354"/>
      <c r="B272" s="359"/>
      <c r="C272" s="359"/>
      <c r="D272" s="499"/>
      <c r="E272" s="359"/>
      <c r="F272" s="499"/>
      <c r="G272" s="359"/>
      <c r="H272" s="359"/>
      <c r="I272" s="359"/>
      <c r="J272" s="359"/>
      <c r="K272" s="359"/>
      <c r="L272" s="359"/>
      <c r="M272" s="359"/>
      <c r="N272" s="359"/>
      <c r="O272" s="359"/>
      <c r="P272" s="359"/>
      <c r="Q272" s="359"/>
      <c r="R272" s="359"/>
      <c r="S272" s="359"/>
      <c r="T272" s="359"/>
      <c r="U272" s="359"/>
      <c r="V272" s="359"/>
      <c r="W272" s="359"/>
      <c r="X272" s="359"/>
      <c r="Y272" s="359"/>
      <c r="Z272" s="359"/>
    </row>
    <row r="273" spans="1:26" x14ac:dyDescent="0.2">
      <c r="A273" s="354"/>
      <c r="B273" s="359"/>
      <c r="C273" s="359"/>
      <c r="D273" s="499"/>
      <c r="E273" s="359"/>
      <c r="F273" s="499"/>
      <c r="G273" s="359"/>
      <c r="H273" s="359"/>
      <c r="I273" s="359"/>
      <c r="J273" s="359"/>
      <c r="K273" s="359"/>
      <c r="L273" s="359"/>
      <c r="M273" s="359"/>
      <c r="N273" s="359"/>
      <c r="O273" s="359"/>
      <c r="P273" s="359"/>
      <c r="Q273" s="359"/>
      <c r="R273" s="359"/>
      <c r="S273" s="359"/>
      <c r="T273" s="359"/>
      <c r="U273" s="359"/>
      <c r="V273" s="359"/>
      <c r="W273" s="359"/>
      <c r="X273" s="359"/>
      <c r="Y273" s="359"/>
      <c r="Z273" s="359"/>
    </row>
    <row r="274" spans="1:26" x14ac:dyDescent="0.2">
      <c r="A274" s="354"/>
      <c r="B274" s="359"/>
      <c r="C274" s="359"/>
      <c r="D274" s="499"/>
      <c r="E274" s="359"/>
      <c r="F274" s="499"/>
      <c r="G274" s="359"/>
      <c r="H274" s="359"/>
      <c r="I274" s="359"/>
      <c r="J274" s="359"/>
      <c r="K274" s="359"/>
      <c r="L274" s="359"/>
      <c r="M274" s="359"/>
      <c r="N274" s="359"/>
      <c r="O274" s="359"/>
      <c r="P274" s="359"/>
      <c r="Q274" s="359"/>
      <c r="R274" s="359"/>
      <c r="S274" s="359"/>
      <c r="T274" s="359"/>
      <c r="U274" s="359"/>
      <c r="V274" s="359"/>
      <c r="W274" s="359"/>
      <c r="X274" s="359"/>
      <c r="Y274" s="359"/>
      <c r="Z274" s="359"/>
    </row>
    <row r="275" spans="1:26" x14ac:dyDescent="0.2">
      <c r="A275" s="354"/>
      <c r="B275" s="359"/>
      <c r="C275" s="359"/>
      <c r="D275" s="499"/>
      <c r="E275" s="359"/>
      <c r="F275" s="499"/>
      <c r="G275" s="359"/>
      <c r="H275" s="359"/>
      <c r="I275" s="359"/>
      <c r="J275" s="359"/>
      <c r="K275" s="359"/>
      <c r="L275" s="359"/>
      <c r="M275" s="359"/>
      <c r="N275" s="359"/>
      <c r="O275" s="359"/>
      <c r="P275" s="359"/>
      <c r="Q275" s="359"/>
      <c r="R275" s="359"/>
      <c r="S275" s="359"/>
      <c r="T275" s="359"/>
      <c r="U275" s="359"/>
      <c r="V275" s="359"/>
      <c r="W275" s="359"/>
      <c r="X275" s="359"/>
      <c r="Y275" s="359"/>
      <c r="Z275" s="359"/>
    </row>
    <row r="276" spans="1:26" x14ac:dyDescent="0.2">
      <c r="A276" s="354"/>
      <c r="B276" s="359"/>
      <c r="C276" s="359"/>
      <c r="D276" s="499"/>
      <c r="E276" s="359"/>
      <c r="F276" s="499"/>
      <c r="G276" s="359"/>
      <c r="H276" s="359"/>
      <c r="I276" s="359"/>
      <c r="J276" s="359"/>
      <c r="K276" s="359"/>
      <c r="L276" s="359"/>
      <c r="M276" s="359"/>
      <c r="N276" s="359"/>
      <c r="O276" s="359"/>
      <c r="P276" s="359"/>
      <c r="Q276" s="359"/>
      <c r="R276" s="359"/>
      <c r="S276" s="359"/>
      <c r="T276" s="359"/>
      <c r="U276" s="359"/>
      <c r="V276" s="359"/>
      <c r="W276" s="359"/>
      <c r="X276" s="359"/>
      <c r="Y276" s="359"/>
      <c r="Z276" s="359"/>
    </row>
    <row r="277" spans="1:26" x14ac:dyDescent="0.2">
      <c r="A277" s="354"/>
      <c r="B277" s="359"/>
      <c r="C277" s="359"/>
      <c r="D277" s="499"/>
      <c r="E277" s="359"/>
      <c r="F277" s="499"/>
      <c r="G277" s="359"/>
      <c r="H277" s="359"/>
      <c r="I277" s="359"/>
      <c r="J277" s="359"/>
      <c r="K277" s="359"/>
      <c r="L277" s="359"/>
      <c r="M277" s="359"/>
      <c r="N277" s="359"/>
      <c r="O277" s="359"/>
      <c r="P277" s="359"/>
      <c r="Q277" s="359"/>
      <c r="R277" s="359"/>
      <c r="S277" s="359"/>
      <c r="T277" s="359"/>
      <c r="U277" s="359"/>
      <c r="V277" s="359"/>
      <c r="W277" s="359"/>
      <c r="X277" s="359"/>
      <c r="Y277" s="359"/>
      <c r="Z277" s="359"/>
    </row>
    <row r="278" spans="1:26" x14ac:dyDescent="0.2">
      <c r="A278" s="354"/>
      <c r="B278" s="359"/>
      <c r="C278" s="359"/>
      <c r="D278" s="499"/>
      <c r="E278" s="359"/>
      <c r="F278" s="499"/>
      <c r="G278" s="359"/>
      <c r="H278" s="359"/>
      <c r="I278" s="359"/>
      <c r="J278" s="359"/>
      <c r="K278" s="359"/>
      <c r="L278" s="359"/>
      <c r="M278" s="359"/>
      <c r="N278" s="359"/>
      <c r="O278" s="359"/>
      <c r="P278" s="359"/>
      <c r="Q278" s="359"/>
      <c r="R278" s="359"/>
      <c r="S278" s="359"/>
      <c r="T278" s="359"/>
      <c r="U278" s="359"/>
      <c r="V278" s="359"/>
      <c r="W278" s="359"/>
      <c r="X278" s="359"/>
      <c r="Y278" s="359"/>
      <c r="Z278" s="359"/>
    </row>
    <row r="279" spans="1:26" x14ac:dyDescent="0.2">
      <c r="A279" s="354"/>
      <c r="B279" s="359"/>
      <c r="C279" s="359"/>
      <c r="D279" s="499"/>
      <c r="E279" s="359"/>
      <c r="F279" s="499"/>
      <c r="G279" s="359"/>
      <c r="H279" s="359"/>
      <c r="I279" s="359"/>
      <c r="J279" s="359"/>
      <c r="K279" s="359"/>
      <c r="L279" s="359"/>
      <c r="M279" s="359"/>
      <c r="N279" s="359"/>
      <c r="O279" s="359"/>
      <c r="P279" s="359"/>
      <c r="Q279" s="359"/>
      <c r="R279" s="359"/>
      <c r="S279" s="359"/>
      <c r="T279" s="359"/>
      <c r="U279" s="359"/>
      <c r="V279" s="359"/>
      <c r="W279" s="359"/>
      <c r="X279" s="359"/>
      <c r="Y279" s="359"/>
      <c r="Z279" s="359"/>
    </row>
    <row r="280" spans="1:26" x14ac:dyDescent="0.2">
      <c r="A280" s="354"/>
      <c r="B280" s="359"/>
      <c r="C280" s="359"/>
      <c r="D280" s="499"/>
      <c r="E280" s="359"/>
      <c r="F280" s="499"/>
      <c r="G280" s="359"/>
      <c r="H280" s="359"/>
      <c r="I280" s="359"/>
      <c r="J280" s="359"/>
      <c r="K280" s="359"/>
      <c r="L280" s="359"/>
      <c r="M280" s="359"/>
      <c r="N280" s="359"/>
      <c r="O280" s="359"/>
      <c r="P280" s="359"/>
      <c r="Q280" s="359"/>
      <c r="R280" s="359"/>
      <c r="S280" s="359"/>
      <c r="T280" s="359"/>
      <c r="U280" s="359"/>
      <c r="V280" s="359"/>
      <c r="W280" s="359"/>
      <c r="X280" s="359"/>
      <c r="Y280" s="359"/>
      <c r="Z280" s="359"/>
    </row>
    <row r="281" spans="1:26" x14ac:dyDescent="0.2">
      <c r="A281" s="354"/>
      <c r="B281" s="359"/>
      <c r="C281" s="359"/>
      <c r="D281" s="499"/>
      <c r="E281" s="359"/>
      <c r="F281" s="499"/>
      <c r="G281" s="359"/>
      <c r="H281" s="359"/>
      <c r="I281" s="359"/>
      <c r="J281" s="359"/>
      <c r="K281" s="359"/>
      <c r="L281" s="359"/>
      <c r="M281" s="359"/>
      <c r="N281" s="359"/>
      <c r="O281" s="359"/>
      <c r="P281" s="359"/>
      <c r="Q281" s="359"/>
      <c r="R281" s="359"/>
      <c r="S281" s="359"/>
      <c r="T281" s="359"/>
      <c r="U281" s="359"/>
      <c r="V281" s="359"/>
      <c r="W281" s="359"/>
      <c r="X281" s="359"/>
      <c r="Y281" s="359"/>
      <c r="Z281" s="359"/>
    </row>
    <row r="282" spans="1:26" x14ac:dyDescent="0.2">
      <c r="A282" s="354"/>
      <c r="B282" s="359"/>
      <c r="C282" s="359"/>
      <c r="D282" s="499"/>
      <c r="E282" s="359"/>
      <c r="F282" s="499"/>
      <c r="G282" s="359"/>
      <c r="H282" s="359"/>
      <c r="I282" s="359"/>
      <c r="J282" s="359"/>
      <c r="K282" s="359"/>
      <c r="L282" s="359"/>
      <c r="M282" s="359"/>
      <c r="N282" s="359"/>
      <c r="O282" s="359"/>
      <c r="P282" s="359"/>
      <c r="Q282" s="359"/>
      <c r="R282" s="359"/>
      <c r="S282" s="359"/>
      <c r="T282" s="359"/>
      <c r="U282" s="359"/>
      <c r="V282" s="359"/>
      <c r="W282" s="359"/>
      <c r="X282" s="359"/>
      <c r="Y282" s="359"/>
      <c r="Z282" s="359"/>
    </row>
    <row r="283" spans="1:26" x14ac:dyDescent="0.2">
      <c r="A283" s="354"/>
      <c r="B283" s="359"/>
      <c r="C283" s="359"/>
      <c r="D283" s="499"/>
      <c r="E283" s="359"/>
      <c r="F283" s="499"/>
      <c r="G283" s="359"/>
      <c r="H283" s="359"/>
      <c r="I283" s="359"/>
      <c r="J283" s="359"/>
      <c r="K283" s="359"/>
      <c r="L283" s="359"/>
      <c r="M283" s="359"/>
      <c r="N283" s="359"/>
      <c r="O283" s="359"/>
      <c r="P283" s="359"/>
      <c r="Q283" s="359"/>
      <c r="R283" s="359"/>
      <c r="S283" s="359"/>
      <c r="T283" s="359"/>
      <c r="U283" s="359"/>
      <c r="V283" s="359"/>
      <c r="W283" s="359"/>
      <c r="X283" s="359"/>
      <c r="Y283" s="359"/>
      <c r="Z283" s="359"/>
    </row>
    <row r="284" spans="1:26" x14ac:dyDescent="0.2">
      <c r="A284" s="354"/>
      <c r="B284" s="359"/>
      <c r="C284" s="359"/>
      <c r="D284" s="499"/>
      <c r="E284" s="359"/>
      <c r="F284" s="499"/>
      <c r="G284" s="359"/>
      <c r="H284" s="359"/>
      <c r="I284" s="359"/>
      <c r="J284" s="359"/>
      <c r="K284" s="359"/>
      <c r="L284" s="359"/>
      <c r="M284" s="359"/>
      <c r="N284" s="359"/>
      <c r="O284" s="359"/>
      <c r="P284" s="359"/>
      <c r="Q284" s="359"/>
      <c r="R284" s="359"/>
      <c r="S284" s="359"/>
      <c r="T284" s="359"/>
      <c r="U284" s="359"/>
      <c r="V284" s="359"/>
      <c r="W284" s="359"/>
      <c r="X284" s="359"/>
      <c r="Y284" s="359"/>
      <c r="Z284" s="359"/>
    </row>
    <row r="285" spans="1:26" x14ac:dyDescent="0.2">
      <c r="A285" s="354"/>
      <c r="B285" s="359"/>
      <c r="C285" s="359"/>
      <c r="D285" s="499"/>
      <c r="E285" s="359"/>
      <c r="F285" s="499"/>
      <c r="G285" s="359"/>
      <c r="H285" s="359"/>
      <c r="I285" s="359"/>
      <c r="J285" s="359"/>
      <c r="K285" s="359"/>
      <c r="L285" s="359"/>
      <c r="M285" s="359"/>
      <c r="N285" s="359"/>
      <c r="O285" s="359"/>
      <c r="P285" s="359"/>
      <c r="Q285" s="359"/>
      <c r="R285" s="359"/>
      <c r="S285" s="359"/>
      <c r="T285" s="359"/>
      <c r="U285" s="359"/>
      <c r="V285" s="359"/>
      <c r="W285" s="359"/>
      <c r="X285" s="359"/>
      <c r="Y285" s="359"/>
      <c r="Z285" s="359"/>
    </row>
    <row r="286" spans="1:26" x14ac:dyDescent="0.2">
      <c r="A286" s="354"/>
      <c r="B286" s="359"/>
      <c r="C286" s="359"/>
      <c r="D286" s="499"/>
      <c r="E286" s="359"/>
      <c r="F286" s="499"/>
      <c r="G286" s="359"/>
      <c r="H286" s="359"/>
      <c r="I286" s="359"/>
      <c r="J286" s="359"/>
      <c r="K286" s="359"/>
      <c r="L286" s="359"/>
      <c r="M286" s="359"/>
      <c r="N286" s="359"/>
      <c r="O286" s="359"/>
      <c r="P286" s="359"/>
      <c r="Q286" s="359"/>
      <c r="R286" s="359"/>
      <c r="S286" s="359"/>
      <c r="T286" s="359"/>
      <c r="U286" s="359"/>
      <c r="V286" s="359"/>
      <c r="W286" s="359"/>
      <c r="X286" s="359"/>
      <c r="Y286" s="359"/>
      <c r="Z286" s="359"/>
    </row>
    <row r="287" spans="1:26" x14ac:dyDescent="0.2">
      <c r="A287" s="354"/>
      <c r="B287" s="359"/>
      <c r="C287" s="359"/>
      <c r="D287" s="499"/>
      <c r="E287" s="359"/>
      <c r="F287" s="499"/>
      <c r="G287" s="359"/>
      <c r="H287" s="359"/>
      <c r="I287" s="359"/>
      <c r="J287" s="359"/>
      <c r="K287" s="359"/>
      <c r="L287" s="359"/>
      <c r="M287" s="359"/>
      <c r="N287" s="359"/>
      <c r="O287" s="359"/>
      <c r="P287" s="359"/>
      <c r="Q287" s="359"/>
      <c r="R287" s="359"/>
      <c r="S287" s="359"/>
      <c r="T287" s="359"/>
      <c r="U287" s="359"/>
      <c r="V287" s="359"/>
      <c r="W287" s="359"/>
      <c r="X287" s="359"/>
      <c r="Y287" s="359"/>
      <c r="Z287" s="359"/>
    </row>
    <row r="288" spans="1:26" x14ac:dyDescent="0.2">
      <c r="A288" s="354"/>
      <c r="B288" s="359"/>
      <c r="C288" s="359"/>
      <c r="D288" s="499"/>
      <c r="E288" s="359"/>
      <c r="F288" s="499"/>
      <c r="G288" s="359"/>
      <c r="H288" s="359"/>
      <c r="I288" s="359"/>
      <c r="J288" s="359"/>
      <c r="K288" s="359"/>
      <c r="L288" s="359"/>
      <c r="M288" s="359"/>
      <c r="N288" s="359"/>
      <c r="O288" s="359"/>
      <c r="P288" s="359"/>
      <c r="Q288" s="359"/>
      <c r="R288" s="359"/>
      <c r="S288" s="359"/>
      <c r="T288" s="359"/>
      <c r="U288" s="359"/>
      <c r="V288" s="359"/>
      <c r="W288" s="359"/>
      <c r="X288" s="359"/>
      <c r="Y288" s="359"/>
      <c r="Z288" s="359"/>
    </row>
    <row r="289" spans="1:26" x14ac:dyDescent="0.2">
      <c r="A289" s="354"/>
      <c r="B289" s="359"/>
      <c r="C289" s="359"/>
      <c r="D289" s="499"/>
      <c r="E289" s="359"/>
      <c r="F289" s="499"/>
      <c r="G289" s="359"/>
      <c r="H289" s="359"/>
      <c r="I289" s="359"/>
      <c r="J289" s="359"/>
      <c r="K289" s="359"/>
      <c r="L289" s="359"/>
      <c r="M289" s="359"/>
      <c r="N289" s="359"/>
      <c r="O289" s="359"/>
      <c r="P289" s="359"/>
      <c r="Q289" s="359"/>
      <c r="R289" s="359"/>
      <c r="S289" s="359"/>
      <c r="T289" s="359"/>
      <c r="U289" s="359"/>
      <c r="V289" s="359"/>
      <c r="W289" s="359"/>
      <c r="X289" s="359"/>
      <c r="Y289" s="359"/>
      <c r="Z289" s="359"/>
    </row>
    <row r="290" spans="1:26" x14ac:dyDescent="0.2">
      <c r="A290" s="354"/>
      <c r="B290" s="359"/>
      <c r="C290" s="359"/>
      <c r="D290" s="499"/>
      <c r="E290" s="359"/>
      <c r="F290" s="499"/>
      <c r="G290" s="359"/>
      <c r="H290" s="359"/>
      <c r="I290" s="359"/>
      <c r="J290" s="359"/>
      <c r="K290" s="359"/>
      <c r="L290" s="359"/>
      <c r="M290" s="359"/>
      <c r="N290" s="359"/>
      <c r="O290" s="359"/>
      <c r="P290" s="359"/>
      <c r="Q290" s="359"/>
      <c r="R290" s="359"/>
      <c r="S290" s="359"/>
      <c r="T290" s="359"/>
      <c r="U290" s="359"/>
      <c r="V290" s="359"/>
      <c r="W290" s="359"/>
      <c r="X290" s="359"/>
      <c r="Y290" s="359"/>
      <c r="Z290" s="359"/>
    </row>
    <row r="291" spans="1:26" x14ac:dyDescent="0.2">
      <c r="A291" s="354"/>
      <c r="B291" s="359"/>
      <c r="C291" s="359"/>
      <c r="D291" s="499"/>
      <c r="E291" s="359"/>
      <c r="F291" s="499"/>
      <c r="G291" s="359"/>
      <c r="H291" s="359"/>
      <c r="I291" s="359"/>
      <c r="J291" s="359"/>
      <c r="K291" s="359"/>
      <c r="L291" s="359"/>
      <c r="M291" s="359"/>
      <c r="N291" s="359"/>
      <c r="O291" s="359"/>
      <c r="P291" s="359"/>
      <c r="Q291" s="359"/>
      <c r="R291" s="359"/>
      <c r="S291" s="359"/>
      <c r="T291" s="359"/>
      <c r="U291" s="359"/>
      <c r="V291" s="359"/>
      <c r="W291" s="359"/>
      <c r="X291" s="359"/>
      <c r="Y291" s="359"/>
      <c r="Z291" s="359"/>
    </row>
    <row r="292" spans="1:26" x14ac:dyDescent="0.2">
      <c r="A292" s="354"/>
      <c r="B292" s="359"/>
      <c r="C292" s="359"/>
      <c r="D292" s="499"/>
      <c r="E292" s="359"/>
      <c r="F292" s="499"/>
      <c r="G292" s="359"/>
      <c r="H292" s="359"/>
      <c r="I292" s="359"/>
      <c r="J292" s="359"/>
      <c r="K292" s="359"/>
      <c r="L292" s="359"/>
      <c r="M292" s="359"/>
      <c r="N292" s="359"/>
      <c r="O292" s="359"/>
      <c r="P292" s="359"/>
      <c r="Q292" s="359"/>
      <c r="R292" s="359"/>
      <c r="S292" s="359"/>
      <c r="T292" s="359"/>
      <c r="U292" s="359"/>
      <c r="V292" s="359"/>
      <c r="W292" s="359"/>
      <c r="X292" s="359"/>
      <c r="Y292" s="359"/>
      <c r="Z292" s="359"/>
    </row>
    <row r="293" spans="1:26" x14ac:dyDescent="0.2">
      <c r="A293" s="354"/>
      <c r="B293" s="359"/>
      <c r="C293" s="359"/>
      <c r="D293" s="499"/>
      <c r="E293" s="359"/>
      <c r="F293" s="499"/>
      <c r="G293" s="359"/>
      <c r="H293" s="359"/>
      <c r="I293" s="359"/>
      <c r="J293" s="359"/>
      <c r="K293" s="359"/>
      <c r="L293" s="359"/>
      <c r="M293" s="359"/>
      <c r="N293" s="359"/>
      <c r="O293" s="359"/>
      <c r="P293" s="359"/>
      <c r="Q293" s="359"/>
      <c r="R293" s="359"/>
      <c r="S293" s="359"/>
      <c r="T293" s="359"/>
      <c r="U293" s="359"/>
      <c r="V293" s="359"/>
      <c r="W293" s="359"/>
      <c r="X293" s="359"/>
      <c r="Y293" s="359"/>
      <c r="Z293" s="359"/>
    </row>
    <row r="294" spans="1:26" x14ac:dyDescent="0.2">
      <c r="A294" s="354"/>
      <c r="B294" s="359"/>
      <c r="C294" s="359"/>
      <c r="D294" s="499"/>
      <c r="E294" s="359"/>
      <c r="F294" s="499"/>
      <c r="G294" s="359"/>
      <c r="H294" s="359"/>
      <c r="I294" s="359"/>
      <c r="J294" s="359"/>
      <c r="K294" s="359"/>
      <c r="L294" s="359"/>
      <c r="M294" s="359"/>
      <c r="N294" s="359"/>
      <c r="O294" s="359"/>
      <c r="P294" s="359"/>
      <c r="Q294" s="359"/>
      <c r="R294" s="359"/>
      <c r="S294" s="359"/>
      <c r="T294" s="359"/>
      <c r="U294" s="359"/>
      <c r="V294" s="359"/>
      <c r="W294" s="359"/>
      <c r="X294" s="359"/>
      <c r="Y294" s="359"/>
      <c r="Z294" s="359"/>
    </row>
    <row r="295" spans="1:26" x14ac:dyDescent="0.2">
      <c r="A295" s="354"/>
      <c r="B295" s="359"/>
      <c r="C295" s="359"/>
      <c r="D295" s="499"/>
      <c r="E295" s="359"/>
      <c r="F295" s="499"/>
      <c r="G295" s="359"/>
      <c r="H295" s="359"/>
      <c r="I295" s="359"/>
      <c r="J295" s="359"/>
      <c r="K295" s="359"/>
      <c r="L295" s="359"/>
      <c r="M295" s="359"/>
      <c r="N295" s="359"/>
      <c r="O295" s="359"/>
      <c r="P295" s="359"/>
      <c r="Q295" s="359"/>
      <c r="R295" s="359"/>
      <c r="S295" s="359"/>
      <c r="T295" s="359"/>
      <c r="U295" s="359"/>
      <c r="V295" s="359"/>
      <c r="W295" s="359"/>
      <c r="X295" s="359"/>
      <c r="Y295" s="359"/>
      <c r="Z295" s="359"/>
    </row>
    <row r="296" spans="1:26" x14ac:dyDescent="0.2">
      <c r="A296" s="354"/>
      <c r="B296" s="359"/>
      <c r="C296" s="359"/>
      <c r="D296" s="499"/>
      <c r="E296" s="359"/>
      <c r="F296" s="499"/>
      <c r="G296" s="359"/>
      <c r="H296" s="359"/>
      <c r="I296" s="359"/>
      <c r="J296" s="359"/>
      <c r="K296" s="359"/>
      <c r="L296" s="359"/>
      <c r="M296" s="359"/>
      <c r="N296" s="359"/>
      <c r="O296" s="359"/>
      <c r="P296" s="359"/>
      <c r="Q296" s="359"/>
      <c r="R296" s="359"/>
      <c r="S296" s="359"/>
      <c r="T296" s="359"/>
      <c r="U296" s="359"/>
      <c r="V296" s="359"/>
      <c r="W296" s="359"/>
      <c r="X296" s="359"/>
      <c r="Y296" s="359"/>
      <c r="Z296" s="359"/>
    </row>
    <row r="297" spans="1:26" x14ac:dyDescent="0.2">
      <c r="A297" s="354"/>
      <c r="B297" s="359"/>
      <c r="C297" s="359"/>
      <c r="D297" s="499"/>
      <c r="E297" s="359"/>
      <c r="F297" s="499"/>
      <c r="G297" s="359"/>
      <c r="H297" s="359"/>
      <c r="I297" s="359"/>
      <c r="J297" s="359"/>
      <c r="K297" s="359"/>
      <c r="L297" s="359"/>
      <c r="M297" s="359"/>
      <c r="N297" s="359"/>
      <c r="O297" s="359"/>
      <c r="P297" s="359"/>
      <c r="Q297" s="359"/>
      <c r="R297" s="359"/>
      <c r="S297" s="359"/>
      <c r="T297" s="359"/>
      <c r="U297" s="359"/>
      <c r="V297" s="359"/>
      <c r="W297" s="359"/>
      <c r="X297" s="359"/>
      <c r="Y297" s="359"/>
      <c r="Z297" s="359"/>
    </row>
    <row r="298" spans="1:26" x14ac:dyDescent="0.2">
      <c r="A298" s="354"/>
      <c r="B298" s="359"/>
      <c r="C298" s="359"/>
      <c r="D298" s="499"/>
      <c r="E298" s="359"/>
      <c r="F298" s="499"/>
      <c r="G298" s="359"/>
      <c r="H298" s="359"/>
      <c r="I298" s="359"/>
      <c r="J298" s="359"/>
      <c r="K298" s="359"/>
      <c r="L298" s="359"/>
      <c r="M298" s="359"/>
      <c r="N298" s="359"/>
      <c r="O298" s="359"/>
      <c r="P298" s="359"/>
      <c r="Q298" s="359"/>
      <c r="R298" s="359"/>
      <c r="S298" s="359"/>
      <c r="T298" s="359"/>
      <c r="U298" s="359"/>
      <c r="V298" s="359"/>
      <c r="W298" s="359"/>
      <c r="X298" s="359"/>
      <c r="Y298" s="359"/>
      <c r="Z298" s="359"/>
    </row>
    <row r="299" spans="1:26" x14ac:dyDescent="0.2">
      <c r="A299" s="354"/>
      <c r="B299" s="359"/>
      <c r="C299" s="359"/>
      <c r="D299" s="499"/>
      <c r="E299" s="359"/>
      <c r="F299" s="499"/>
      <c r="G299" s="359"/>
      <c r="H299" s="359"/>
      <c r="I299" s="359"/>
      <c r="J299" s="359"/>
      <c r="K299" s="359"/>
      <c r="L299" s="359"/>
      <c r="M299" s="359"/>
      <c r="N299" s="359"/>
      <c r="O299" s="359"/>
      <c r="P299" s="359"/>
      <c r="Q299" s="359"/>
      <c r="R299" s="359"/>
      <c r="S299" s="359"/>
      <c r="T299" s="359"/>
      <c r="U299" s="359"/>
      <c r="V299" s="359"/>
      <c r="W299" s="359"/>
      <c r="X299" s="359"/>
      <c r="Y299" s="359"/>
      <c r="Z299" s="359"/>
    </row>
    <row r="300" spans="1:26" x14ac:dyDescent="0.2">
      <c r="A300" s="354"/>
      <c r="B300" s="359"/>
      <c r="C300" s="359"/>
      <c r="D300" s="499"/>
      <c r="E300" s="359"/>
      <c r="F300" s="499"/>
      <c r="G300" s="359"/>
      <c r="H300" s="359"/>
      <c r="I300" s="359"/>
      <c r="J300" s="359"/>
      <c r="K300" s="359"/>
      <c r="L300" s="359"/>
      <c r="M300" s="359"/>
      <c r="N300" s="359"/>
      <c r="O300" s="359"/>
      <c r="P300" s="359"/>
      <c r="Q300" s="359"/>
      <c r="R300" s="359"/>
      <c r="S300" s="359"/>
      <c r="T300" s="359"/>
      <c r="U300" s="359"/>
      <c r="V300" s="359"/>
      <c r="W300" s="359"/>
      <c r="X300" s="359"/>
      <c r="Y300" s="359"/>
      <c r="Z300" s="359"/>
    </row>
    <row r="301" spans="1:26" x14ac:dyDescent="0.2">
      <c r="A301" s="354"/>
      <c r="B301" s="359"/>
      <c r="C301" s="359"/>
      <c r="D301" s="499"/>
      <c r="E301" s="359"/>
      <c r="F301" s="499"/>
      <c r="G301" s="359"/>
      <c r="H301" s="359"/>
      <c r="I301" s="359"/>
      <c r="J301" s="359"/>
      <c r="K301" s="359"/>
      <c r="L301" s="359"/>
      <c r="M301" s="359"/>
      <c r="N301" s="359"/>
      <c r="O301" s="359"/>
      <c r="P301" s="359"/>
      <c r="Q301" s="359"/>
      <c r="R301" s="359"/>
      <c r="S301" s="359"/>
      <c r="T301" s="359"/>
      <c r="U301" s="359"/>
      <c r="V301" s="359"/>
      <c r="W301" s="359"/>
      <c r="X301" s="359"/>
      <c r="Y301" s="359"/>
      <c r="Z301" s="359"/>
    </row>
    <row r="302" spans="1:26" x14ac:dyDescent="0.2">
      <c r="A302" s="354"/>
      <c r="B302" s="359"/>
      <c r="C302" s="359"/>
      <c r="D302" s="499"/>
      <c r="E302" s="359"/>
      <c r="F302" s="499"/>
      <c r="G302" s="359"/>
      <c r="H302" s="359"/>
      <c r="I302" s="359"/>
      <c r="J302" s="359"/>
      <c r="K302" s="359"/>
      <c r="L302" s="359"/>
      <c r="M302" s="359"/>
      <c r="N302" s="359"/>
      <c r="O302" s="359"/>
      <c r="P302" s="359"/>
      <c r="Q302" s="359"/>
      <c r="R302" s="359"/>
      <c r="S302" s="359"/>
      <c r="T302" s="359"/>
      <c r="U302" s="359"/>
      <c r="V302" s="359"/>
      <c r="W302" s="359"/>
      <c r="X302" s="359"/>
      <c r="Y302" s="359"/>
      <c r="Z302" s="359"/>
    </row>
    <row r="303" spans="1:26" x14ac:dyDescent="0.2">
      <c r="A303" s="354"/>
      <c r="B303" s="359"/>
      <c r="C303" s="359"/>
      <c r="D303" s="499"/>
      <c r="E303" s="359"/>
      <c r="F303" s="499"/>
      <c r="G303" s="359"/>
      <c r="H303" s="359"/>
      <c r="I303" s="359"/>
      <c r="J303" s="359"/>
      <c r="K303" s="359"/>
      <c r="L303" s="359"/>
      <c r="M303" s="359"/>
      <c r="N303" s="359"/>
      <c r="O303" s="359"/>
      <c r="P303" s="359"/>
      <c r="Q303" s="359"/>
      <c r="R303" s="359"/>
      <c r="S303" s="359"/>
      <c r="T303" s="359"/>
      <c r="U303" s="359"/>
      <c r="V303" s="359"/>
      <c r="W303" s="359"/>
      <c r="X303" s="359"/>
      <c r="Y303" s="359"/>
      <c r="Z303" s="359"/>
    </row>
    <row r="304" spans="1:26" x14ac:dyDescent="0.2">
      <c r="A304" s="354"/>
      <c r="B304" s="359"/>
      <c r="C304" s="359"/>
      <c r="D304" s="499"/>
      <c r="E304" s="359"/>
      <c r="F304" s="499"/>
      <c r="G304" s="359"/>
      <c r="H304" s="359"/>
      <c r="I304" s="359"/>
      <c r="J304" s="359"/>
      <c r="K304" s="359"/>
      <c r="L304" s="359"/>
      <c r="M304" s="359"/>
      <c r="N304" s="359"/>
      <c r="O304" s="359"/>
      <c r="P304" s="359"/>
      <c r="Q304" s="359"/>
      <c r="R304" s="359"/>
      <c r="S304" s="359"/>
      <c r="T304" s="359"/>
      <c r="U304" s="359"/>
      <c r="V304" s="359"/>
      <c r="W304" s="359"/>
      <c r="X304" s="359"/>
      <c r="Y304" s="359"/>
      <c r="Z304" s="359"/>
    </row>
    <row r="305" spans="1:26" x14ac:dyDescent="0.2">
      <c r="A305" s="354"/>
      <c r="B305" s="359"/>
      <c r="C305" s="359"/>
      <c r="D305" s="499"/>
      <c r="E305" s="359"/>
      <c r="F305" s="499"/>
      <c r="G305" s="359"/>
      <c r="H305" s="359"/>
      <c r="I305" s="359"/>
      <c r="J305" s="359"/>
      <c r="K305" s="359"/>
      <c r="L305" s="359"/>
      <c r="M305" s="359"/>
      <c r="N305" s="359"/>
      <c r="O305" s="359"/>
      <c r="P305" s="359"/>
      <c r="Q305" s="359"/>
      <c r="R305" s="359"/>
      <c r="S305" s="359"/>
      <c r="T305" s="359"/>
      <c r="U305" s="359"/>
      <c r="V305" s="359"/>
      <c r="W305" s="359"/>
      <c r="X305" s="359"/>
      <c r="Y305" s="359"/>
      <c r="Z305" s="359"/>
    </row>
    <row r="306" spans="1:26" x14ac:dyDescent="0.2">
      <c r="A306" s="354"/>
      <c r="B306" s="359"/>
      <c r="C306" s="359"/>
      <c r="D306" s="499"/>
      <c r="E306" s="359"/>
      <c r="F306" s="499"/>
      <c r="G306" s="359"/>
      <c r="H306" s="359"/>
      <c r="I306" s="359"/>
      <c r="J306" s="359"/>
      <c r="K306" s="359"/>
      <c r="L306" s="359"/>
      <c r="M306" s="359"/>
      <c r="N306" s="359"/>
      <c r="O306" s="359"/>
      <c r="P306" s="359"/>
      <c r="Q306" s="359"/>
      <c r="R306" s="359"/>
      <c r="S306" s="359"/>
      <c r="T306" s="359"/>
      <c r="U306" s="359"/>
      <c r="V306" s="359"/>
      <c r="W306" s="359"/>
      <c r="X306" s="359"/>
      <c r="Y306" s="359"/>
      <c r="Z306" s="359"/>
    </row>
    <row r="307" spans="1:26" x14ac:dyDescent="0.2">
      <c r="A307" s="354"/>
      <c r="B307" s="359"/>
      <c r="C307" s="359"/>
      <c r="D307" s="499"/>
      <c r="E307" s="359"/>
      <c r="F307" s="499"/>
      <c r="G307" s="359"/>
      <c r="H307" s="359"/>
      <c r="I307" s="359"/>
      <c r="J307" s="359"/>
      <c r="K307" s="359"/>
      <c r="L307" s="359"/>
      <c r="M307" s="359"/>
      <c r="N307" s="359"/>
      <c r="O307" s="359"/>
      <c r="P307" s="359"/>
      <c r="Q307" s="359"/>
      <c r="R307" s="359"/>
      <c r="S307" s="359"/>
      <c r="T307" s="359"/>
      <c r="U307" s="359"/>
      <c r="V307" s="359"/>
      <c r="W307" s="359"/>
      <c r="X307" s="359"/>
      <c r="Y307" s="359"/>
      <c r="Z307" s="359"/>
    </row>
    <row r="308" spans="1:26" x14ac:dyDescent="0.2">
      <c r="A308" s="354"/>
      <c r="B308" s="359"/>
      <c r="C308" s="359"/>
      <c r="D308" s="499"/>
      <c r="E308" s="359"/>
      <c r="F308" s="499"/>
      <c r="G308" s="359"/>
      <c r="H308" s="359"/>
      <c r="I308" s="359"/>
      <c r="J308" s="359"/>
      <c r="K308" s="359"/>
      <c r="L308" s="359"/>
      <c r="M308" s="359"/>
      <c r="N308" s="359"/>
      <c r="O308" s="359"/>
      <c r="P308" s="359"/>
      <c r="Q308" s="359"/>
      <c r="R308" s="359"/>
      <c r="S308" s="359"/>
      <c r="T308" s="359"/>
      <c r="U308" s="359"/>
      <c r="V308" s="359"/>
      <c r="W308" s="359"/>
      <c r="X308" s="359"/>
      <c r="Y308" s="359"/>
      <c r="Z308" s="359"/>
    </row>
    <row r="309" spans="1:26" x14ac:dyDescent="0.2">
      <c r="A309" s="354"/>
      <c r="B309" s="359"/>
      <c r="C309" s="359"/>
      <c r="D309" s="499"/>
      <c r="E309" s="359"/>
      <c r="F309" s="499"/>
      <c r="G309" s="359"/>
      <c r="H309" s="359"/>
      <c r="I309" s="359"/>
      <c r="J309" s="359"/>
      <c r="K309" s="359"/>
      <c r="L309" s="359"/>
      <c r="M309" s="359"/>
      <c r="N309" s="359"/>
      <c r="O309" s="359"/>
      <c r="P309" s="359"/>
      <c r="Q309" s="359"/>
      <c r="R309" s="359"/>
      <c r="S309" s="359"/>
      <c r="T309" s="359"/>
      <c r="U309" s="359"/>
      <c r="V309" s="359"/>
      <c r="W309" s="359"/>
      <c r="X309" s="359"/>
      <c r="Y309" s="359"/>
      <c r="Z309" s="359"/>
    </row>
    <row r="310" spans="1:26" x14ac:dyDescent="0.2">
      <c r="A310" s="354"/>
      <c r="B310" s="359"/>
      <c r="C310" s="359"/>
      <c r="D310" s="499"/>
      <c r="E310" s="359"/>
      <c r="F310" s="499"/>
      <c r="G310" s="359"/>
      <c r="H310" s="359"/>
      <c r="I310" s="359"/>
      <c r="J310" s="359"/>
      <c r="K310" s="359"/>
      <c r="L310" s="359"/>
      <c r="M310" s="359"/>
      <c r="N310" s="359"/>
      <c r="O310" s="359"/>
      <c r="P310" s="359"/>
      <c r="Q310" s="359"/>
      <c r="R310" s="359"/>
      <c r="S310" s="359"/>
      <c r="T310" s="359"/>
      <c r="U310" s="359"/>
      <c r="V310" s="359"/>
      <c r="W310" s="359"/>
      <c r="X310" s="359"/>
      <c r="Y310" s="359"/>
      <c r="Z310" s="359"/>
    </row>
    <row r="311" spans="1:26" x14ac:dyDescent="0.2">
      <c r="A311" s="354"/>
      <c r="B311" s="359"/>
      <c r="C311" s="359"/>
      <c r="D311" s="499"/>
      <c r="E311" s="359"/>
      <c r="F311" s="499"/>
      <c r="G311" s="359"/>
      <c r="H311" s="359"/>
      <c r="I311" s="359"/>
      <c r="J311" s="359"/>
      <c r="K311" s="359"/>
      <c r="L311" s="359"/>
      <c r="M311" s="359"/>
      <c r="N311" s="359"/>
      <c r="O311" s="359"/>
      <c r="P311" s="359"/>
      <c r="Q311" s="359"/>
      <c r="R311" s="359"/>
      <c r="S311" s="359"/>
      <c r="T311" s="359"/>
      <c r="U311" s="359"/>
      <c r="V311" s="359"/>
      <c r="W311" s="359"/>
      <c r="X311" s="359"/>
      <c r="Y311" s="359"/>
      <c r="Z311" s="359"/>
    </row>
    <row r="312" spans="1:26" x14ac:dyDescent="0.2">
      <c r="A312" s="354"/>
      <c r="B312" s="359"/>
      <c r="C312" s="359"/>
      <c r="D312" s="499"/>
      <c r="E312" s="359"/>
      <c r="F312" s="499"/>
      <c r="G312" s="359"/>
      <c r="H312" s="359"/>
      <c r="I312" s="359"/>
      <c r="J312" s="359"/>
      <c r="K312" s="359"/>
      <c r="L312" s="359"/>
      <c r="M312" s="359"/>
      <c r="N312" s="359"/>
      <c r="O312" s="359"/>
      <c r="P312" s="359"/>
      <c r="Q312" s="359"/>
      <c r="R312" s="359"/>
      <c r="S312" s="359"/>
      <c r="T312" s="359"/>
      <c r="U312" s="359"/>
      <c r="V312" s="359"/>
      <c r="W312" s="359"/>
      <c r="X312" s="359"/>
      <c r="Y312" s="359"/>
      <c r="Z312" s="359"/>
    </row>
    <row r="313" spans="1:26" x14ac:dyDescent="0.2">
      <c r="A313" s="354"/>
      <c r="B313" s="359"/>
      <c r="C313" s="359"/>
      <c r="D313" s="499"/>
      <c r="E313" s="359"/>
      <c r="F313" s="499"/>
      <c r="G313" s="359"/>
      <c r="H313" s="359"/>
      <c r="I313" s="359"/>
      <c r="J313" s="359"/>
      <c r="K313" s="359"/>
      <c r="L313" s="359"/>
      <c r="M313" s="359"/>
      <c r="N313" s="359"/>
      <c r="O313" s="359"/>
      <c r="P313" s="359"/>
      <c r="Q313" s="359"/>
      <c r="R313" s="359"/>
      <c r="S313" s="359"/>
      <c r="T313" s="359"/>
      <c r="U313" s="359"/>
      <c r="V313" s="359"/>
      <c r="W313" s="359"/>
      <c r="X313" s="359"/>
      <c r="Y313" s="359"/>
      <c r="Z313" s="359"/>
    </row>
    <row r="314" spans="1:26" x14ac:dyDescent="0.2">
      <c r="A314" s="354"/>
      <c r="B314" s="359"/>
      <c r="C314" s="359"/>
      <c r="D314" s="499"/>
      <c r="E314" s="359"/>
      <c r="F314" s="499"/>
      <c r="G314" s="359"/>
      <c r="H314" s="359"/>
      <c r="I314" s="359"/>
      <c r="J314" s="359"/>
      <c r="K314" s="359"/>
      <c r="L314" s="359"/>
      <c r="M314" s="359"/>
      <c r="N314" s="359"/>
      <c r="O314" s="359"/>
      <c r="P314" s="359"/>
      <c r="Q314" s="359"/>
      <c r="R314" s="359"/>
      <c r="S314" s="359"/>
      <c r="T314" s="359"/>
      <c r="U314" s="359"/>
      <c r="V314" s="359"/>
      <c r="W314" s="359"/>
      <c r="X314" s="359"/>
      <c r="Y314" s="359"/>
      <c r="Z314" s="359"/>
    </row>
    <row r="315" spans="1:26" x14ac:dyDescent="0.2">
      <c r="A315" s="354"/>
      <c r="B315" s="359"/>
      <c r="C315" s="359"/>
      <c r="D315" s="499"/>
      <c r="E315" s="359"/>
      <c r="F315" s="499"/>
      <c r="G315" s="359"/>
      <c r="H315" s="359"/>
      <c r="I315" s="359"/>
      <c r="J315" s="359"/>
      <c r="K315" s="359"/>
      <c r="L315" s="359"/>
      <c r="M315" s="359"/>
      <c r="N315" s="359"/>
      <c r="O315" s="359"/>
      <c r="P315" s="359"/>
      <c r="Q315" s="359"/>
      <c r="R315" s="359"/>
      <c r="S315" s="359"/>
      <c r="T315" s="359"/>
      <c r="U315" s="359"/>
      <c r="V315" s="359"/>
      <c r="W315" s="359"/>
      <c r="X315" s="359"/>
      <c r="Y315" s="359"/>
      <c r="Z315" s="359"/>
    </row>
    <row r="316" spans="1:26" x14ac:dyDescent="0.2">
      <c r="A316" s="354"/>
      <c r="B316" s="359"/>
      <c r="C316" s="359"/>
      <c r="D316" s="499"/>
      <c r="E316" s="359"/>
      <c r="F316" s="499"/>
      <c r="G316" s="359"/>
      <c r="H316" s="359"/>
      <c r="I316" s="359"/>
      <c r="J316" s="359"/>
      <c r="K316" s="359"/>
      <c r="L316" s="359"/>
      <c r="M316" s="359"/>
      <c r="N316" s="359"/>
      <c r="O316" s="359"/>
      <c r="P316" s="359"/>
      <c r="Q316" s="359"/>
      <c r="R316" s="359"/>
      <c r="S316" s="359"/>
      <c r="T316" s="359"/>
      <c r="U316" s="359"/>
      <c r="V316" s="359"/>
      <c r="W316" s="359"/>
      <c r="X316" s="359"/>
      <c r="Y316" s="359"/>
      <c r="Z316" s="359"/>
    </row>
    <row r="317" spans="1:26" x14ac:dyDescent="0.2">
      <c r="A317" s="354"/>
      <c r="B317" s="359"/>
      <c r="C317" s="359"/>
      <c r="D317" s="499"/>
      <c r="E317" s="359"/>
      <c r="F317" s="499"/>
      <c r="G317" s="359"/>
      <c r="H317" s="359"/>
      <c r="I317" s="359"/>
      <c r="J317" s="359"/>
      <c r="K317" s="359"/>
      <c r="L317" s="359"/>
      <c r="M317" s="359"/>
      <c r="N317" s="359"/>
      <c r="O317" s="359"/>
      <c r="P317" s="359"/>
      <c r="Q317" s="359"/>
      <c r="R317" s="359"/>
      <c r="S317" s="359"/>
      <c r="T317" s="359"/>
      <c r="U317" s="359"/>
      <c r="V317" s="359"/>
      <c r="W317" s="359"/>
      <c r="X317" s="359"/>
      <c r="Y317" s="359"/>
      <c r="Z317" s="359"/>
    </row>
    <row r="318" spans="1:26" x14ac:dyDescent="0.2">
      <c r="A318" s="354"/>
      <c r="B318" s="359"/>
      <c r="C318" s="359"/>
      <c r="D318" s="499"/>
      <c r="E318" s="359"/>
      <c r="F318" s="499"/>
      <c r="G318" s="359"/>
      <c r="H318" s="359"/>
      <c r="I318" s="359"/>
      <c r="J318" s="359"/>
      <c r="K318" s="359"/>
      <c r="L318" s="359"/>
      <c r="M318" s="359"/>
      <c r="N318" s="359"/>
      <c r="O318" s="359"/>
      <c r="P318" s="359"/>
      <c r="Q318" s="359"/>
      <c r="R318" s="359"/>
      <c r="S318" s="359"/>
      <c r="T318" s="359"/>
      <c r="U318" s="359"/>
      <c r="V318" s="359"/>
      <c r="W318" s="359"/>
      <c r="X318" s="359"/>
      <c r="Y318" s="359"/>
      <c r="Z318" s="359"/>
    </row>
    <row r="319" spans="1:26" x14ac:dyDescent="0.2">
      <c r="A319" s="354"/>
      <c r="B319" s="359"/>
      <c r="C319" s="359"/>
      <c r="D319" s="499"/>
      <c r="E319" s="359"/>
      <c r="F319" s="499"/>
      <c r="G319" s="359"/>
      <c r="H319" s="359"/>
      <c r="I319" s="359"/>
      <c r="J319" s="359"/>
      <c r="K319" s="359"/>
      <c r="L319" s="359"/>
      <c r="M319" s="359"/>
      <c r="N319" s="359"/>
      <c r="O319" s="359"/>
      <c r="P319" s="359"/>
      <c r="Q319" s="359"/>
      <c r="R319" s="359"/>
      <c r="S319" s="359"/>
      <c r="T319" s="359"/>
      <c r="U319" s="359"/>
      <c r="V319" s="359"/>
      <c r="W319" s="359"/>
      <c r="X319" s="359"/>
      <c r="Y319" s="359"/>
      <c r="Z319" s="359"/>
    </row>
    <row r="320" spans="1:26" x14ac:dyDescent="0.2">
      <c r="A320" s="354"/>
      <c r="B320" s="359"/>
      <c r="C320" s="359"/>
      <c r="D320" s="499"/>
      <c r="E320" s="359"/>
      <c r="F320" s="499"/>
      <c r="G320" s="359"/>
      <c r="H320" s="359"/>
      <c r="I320" s="359"/>
      <c r="J320" s="359"/>
      <c r="K320" s="359"/>
      <c r="L320" s="359"/>
      <c r="M320" s="359"/>
      <c r="N320" s="359"/>
      <c r="O320" s="359"/>
      <c r="P320" s="359"/>
      <c r="Q320" s="359"/>
      <c r="R320" s="359"/>
      <c r="S320" s="359"/>
      <c r="T320" s="359"/>
      <c r="U320" s="359"/>
      <c r="V320" s="359"/>
      <c r="W320" s="359"/>
      <c r="X320" s="359"/>
      <c r="Y320" s="359"/>
      <c r="Z320" s="359"/>
    </row>
    <row r="321" spans="1:26" x14ac:dyDescent="0.2">
      <c r="A321" s="354"/>
      <c r="B321" s="359"/>
      <c r="C321" s="359"/>
      <c r="D321" s="499"/>
      <c r="E321" s="359"/>
      <c r="F321" s="499"/>
      <c r="G321" s="359"/>
      <c r="H321" s="359"/>
      <c r="I321" s="359"/>
      <c r="J321" s="359"/>
      <c r="K321" s="359"/>
      <c r="L321" s="359"/>
      <c r="M321" s="359"/>
      <c r="N321" s="359"/>
      <c r="O321" s="359"/>
      <c r="P321" s="359"/>
      <c r="Q321" s="359"/>
      <c r="R321" s="359"/>
      <c r="S321" s="359"/>
      <c r="T321" s="359"/>
      <c r="U321" s="359"/>
      <c r="V321" s="359"/>
      <c r="W321" s="359"/>
      <c r="X321" s="359"/>
      <c r="Y321" s="359"/>
      <c r="Z321" s="359"/>
    </row>
    <row r="322" spans="1:26" x14ac:dyDescent="0.2">
      <c r="A322" s="354"/>
      <c r="B322" s="359"/>
      <c r="C322" s="359"/>
      <c r="D322" s="499"/>
      <c r="E322" s="359"/>
      <c r="F322" s="499"/>
      <c r="G322" s="359"/>
      <c r="H322" s="359"/>
      <c r="I322" s="359"/>
      <c r="J322" s="359"/>
      <c r="K322" s="359"/>
      <c r="L322" s="359"/>
      <c r="M322" s="359"/>
      <c r="N322" s="359"/>
      <c r="O322" s="359"/>
      <c r="P322" s="359"/>
      <c r="Q322" s="359"/>
      <c r="R322" s="359"/>
      <c r="S322" s="359"/>
      <c r="T322" s="359"/>
      <c r="U322" s="359"/>
      <c r="V322" s="359"/>
      <c r="W322" s="359"/>
      <c r="X322" s="359"/>
      <c r="Y322" s="359"/>
      <c r="Z322" s="359"/>
    </row>
    <row r="323" spans="1:26" x14ac:dyDescent="0.2">
      <c r="A323" s="354"/>
      <c r="B323" s="359"/>
      <c r="C323" s="359"/>
      <c r="D323" s="499"/>
      <c r="E323" s="359"/>
      <c r="F323" s="499"/>
      <c r="G323" s="359"/>
      <c r="H323" s="359"/>
      <c r="I323" s="359"/>
      <c r="J323" s="359"/>
      <c r="K323" s="359"/>
      <c r="L323" s="359"/>
      <c r="M323" s="359"/>
      <c r="N323" s="359"/>
      <c r="O323" s="359"/>
      <c r="P323" s="359"/>
      <c r="Q323" s="359"/>
      <c r="R323" s="359"/>
      <c r="S323" s="359"/>
      <c r="T323" s="359"/>
      <c r="U323" s="359"/>
      <c r="V323" s="359"/>
      <c r="W323" s="359"/>
      <c r="X323" s="359"/>
      <c r="Y323" s="359"/>
      <c r="Z323" s="359"/>
    </row>
    <row r="324" spans="1:26" x14ac:dyDescent="0.2">
      <c r="A324" s="354"/>
      <c r="B324" s="359"/>
      <c r="C324" s="359"/>
      <c r="D324" s="499"/>
      <c r="E324" s="359"/>
      <c r="F324" s="499"/>
      <c r="G324" s="359"/>
      <c r="H324" s="359"/>
      <c r="I324" s="359"/>
      <c r="J324" s="359"/>
      <c r="K324" s="359"/>
      <c r="L324" s="359"/>
      <c r="M324" s="359"/>
      <c r="N324" s="359"/>
      <c r="O324" s="359"/>
      <c r="P324" s="359"/>
      <c r="Q324" s="359"/>
      <c r="R324" s="359"/>
      <c r="S324" s="359"/>
      <c r="T324" s="359"/>
      <c r="U324" s="359"/>
      <c r="V324" s="359"/>
      <c r="W324" s="359"/>
      <c r="X324" s="359"/>
      <c r="Y324" s="359"/>
      <c r="Z324" s="359"/>
    </row>
    <row r="325" spans="1:26" x14ac:dyDescent="0.2">
      <c r="A325" s="354"/>
      <c r="B325" s="359"/>
      <c r="C325" s="359"/>
      <c r="D325" s="499"/>
      <c r="E325" s="359"/>
      <c r="F325" s="499"/>
      <c r="G325" s="359"/>
      <c r="H325" s="359"/>
      <c r="I325" s="359"/>
      <c r="J325" s="359"/>
      <c r="K325" s="359"/>
      <c r="L325" s="359"/>
      <c r="M325" s="359"/>
      <c r="N325" s="359"/>
      <c r="O325" s="359"/>
      <c r="P325" s="359"/>
      <c r="Q325" s="359"/>
      <c r="R325" s="359"/>
      <c r="S325" s="359"/>
      <c r="T325" s="359"/>
      <c r="U325" s="359"/>
      <c r="V325" s="359"/>
      <c r="W325" s="359"/>
      <c r="X325" s="359"/>
      <c r="Y325" s="359"/>
      <c r="Z325" s="359"/>
    </row>
    <row r="326" spans="1:26" x14ac:dyDescent="0.2">
      <c r="A326" s="354"/>
      <c r="B326" s="359"/>
      <c r="C326" s="359"/>
      <c r="D326" s="499"/>
      <c r="E326" s="359"/>
      <c r="F326" s="499"/>
      <c r="G326" s="359"/>
      <c r="H326" s="359"/>
      <c r="I326" s="359"/>
      <c r="J326" s="359"/>
      <c r="K326" s="359"/>
      <c r="L326" s="359"/>
      <c r="M326" s="359"/>
      <c r="N326" s="359"/>
      <c r="O326" s="359"/>
      <c r="P326" s="359"/>
      <c r="Q326" s="359"/>
      <c r="R326" s="359"/>
      <c r="S326" s="359"/>
      <c r="T326" s="359"/>
      <c r="U326" s="359"/>
      <c r="V326" s="359"/>
      <c r="W326" s="359"/>
      <c r="X326" s="359"/>
      <c r="Y326" s="359"/>
      <c r="Z326" s="359"/>
    </row>
    <row r="327" spans="1:26" x14ac:dyDescent="0.2">
      <c r="A327" s="354"/>
      <c r="B327" s="359"/>
      <c r="C327" s="359"/>
      <c r="D327" s="499"/>
      <c r="E327" s="359"/>
      <c r="F327" s="499"/>
      <c r="G327" s="359"/>
      <c r="H327" s="359"/>
      <c r="I327" s="359"/>
      <c r="J327" s="359"/>
      <c r="K327" s="359"/>
      <c r="L327" s="359"/>
      <c r="M327" s="359"/>
      <c r="N327" s="359"/>
      <c r="O327" s="359"/>
      <c r="P327" s="359"/>
      <c r="Q327" s="359"/>
      <c r="R327" s="359"/>
      <c r="S327" s="359"/>
      <c r="T327" s="359"/>
      <c r="U327" s="359"/>
      <c r="V327" s="359"/>
      <c r="W327" s="359"/>
      <c r="X327" s="359"/>
      <c r="Y327" s="359"/>
      <c r="Z327" s="359"/>
    </row>
    <row r="328" spans="1:26" x14ac:dyDescent="0.2">
      <c r="A328" s="354"/>
      <c r="B328" s="359"/>
      <c r="C328" s="359"/>
      <c r="D328" s="499"/>
      <c r="E328" s="359"/>
      <c r="F328" s="499"/>
      <c r="G328" s="359"/>
      <c r="H328" s="359"/>
      <c r="I328" s="359"/>
      <c r="J328" s="359"/>
      <c r="K328" s="359"/>
      <c r="L328" s="359"/>
      <c r="M328" s="359"/>
      <c r="N328" s="359"/>
      <c r="O328" s="359"/>
      <c r="P328" s="359"/>
      <c r="Q328" s="359"/>
      <c r="R328" s="359"/>
      <c r="S328" s="359"/>
      <c r="T328" s="359"/>
      <c r="U328" s="359"/>
      <c r="V328" s="359"/>
      <c r="W328" s="359"/>
      <c r="X328" s="359"/>
      <c r="Y328" s="359"/>
      <c r="Z328" s="359"/>
    </row>
    <row r="329" spans="1:26" x14ac:dyDescent="0.2">
      <c r="A329" s="354"/>
      <c r="B329" s="359"/>
      <c r="C329" s="359"/>
      <c r="D329" s="499"/>
      <c r="E329" s="359"/>
      <c r="F329" s="499"/>
      <c r="G329" s="359"/>
      <c r="H329" s="359"/>
      <c r="I329" s="359"/>
      <c r="J329" s="359"/>
      <c r="K329" s="359"/>
      <c r="L329" s="359"/>
      <c r="M329" s="359"/>
      <c r="N329" s="359"/>
      <c r="O329" s="359"/>
      <c r="P329" s="359"/>
      <c r="Q329" s="359"/>
      <c r="R329" s="359"/>
      <c r="S329" s="359"/>
      <c r="T329" s="359"/>
      <c r="U329" s="359"/>
      <c r="V329" s="359"/>
      <c r="W329" s="359"/>
      <c r="X329" s="359"/>
      <c r="Y329" s="359"/>
      <c r="Z329" s="359"/>
    </row>
    <row r="330" spans="1:26" x14ac:dyDescent="0.2">
      <c r="A330" s="354"/>
      <c r="B330" s="359"/>
      <c r="C330" s="359"/>
      <c r="D330" s="499"/>
      <c r="E330" s="359"/>
      <c r="F330" s="499"/>
      <c r="G330" s="359"/>
      <c r="H330" s="359"/>
      <c r="I330" s="359"/>
      <c r="J330" s="359"/>
      <c r="K330" s="359"/>
      <c r="L330" s="359"/>
      <c r="M330" s="359"/>
      <c r="N330" s="359"/>
      <c r="O330" s="359"/>
      <c r="P330" s="359"/>
      <c r="Q330" s="359"/>
      <c r="R330" s="359"/>
      <c r="S330" s="359"/>
      <c r="T330" s="359"/>
      <c r="U330" s="359"/>
      <c r="V330" s="359"/>
      <c r="W330" s="359"/>
      <c r="X330" s="359"/>
      <c r="Y330" s="359"/>
      <c r="Z330" s="359"/>
    </row>
    <row r="331" spans="1:26" x14ac:dyDescent="0.2">
      <c r="A331" s="354"/>
      <c r="B331" s="359"/>
      <c r="C331" s="359"/>
      <c r="D331" s="499"/>
      <c r="E331" s="359"/>
      <c r="F331" s="499"/>
      <c r="G331" s="359"/>
      <c r="H331" s="359"/>
      <c r="I331" s="359"/>
      <c r="J331" s="359"/>
      <c r="K331" s="359"/>
      <c r="L331" s="359"/>
      <c r="M331" s="359"/>
      <c r="N331" s="359"/>
      <c r="O331" s="359"/>
      <c r="P331" s="359"/>
      <c r="Q331" s="359"/>
      <c r="R331" s="359"/>
      <c r="S331" s="359"/>
      <c r="T331" s="359"/>
      <c r="U331" s="359"/>
      <c r="V331" s="359"/>
      <c r="W331" s="359"/>
      <c r="X331" s="359"/>
      <c r="Y331" s="359"/>
      <c r="Z331" s="359"/>
    </row>
    <row r="332" spans="1:26" x14ac:dyDescent="0.2">
      <c r="A332" s="354"/>
      <c r="B332" s="359"/>
      <c r="C332" s="359"/>
      <c r="D332" s="499"/>
      <c r="E332" s="359"/>
      <c r="F332" s="499"/>
      <c r="G332" s="359"/>
      <c r="H332" s="359"/>
      <c r="I332" s="359"/>
      <c r="J332" s="359"/>
      <c r="K332" s="359"/>
      <c r="L332" s="359"/>
      <c r="M332" s="359"/>
      <c r="N332" s="359"/>
      <c r="O332" s="359"/>
      <c r="P332" s="359"/>
      <c r="Q332" s="359"/>
      <c r="R332" s="359"/>
      <c r="S332" s="359"/>
      <c r="T332" s="359"/>
      <c r="U332" s="359"/>
      <c r="V332" s="359"/>
      <c r="W332" s="359"/>
      <c r="X332" s="359"/>
      <c r="Y332" s="359"/>
      <c r="Z332" s="359"/>
    </row>
    <row r="333" spans="1:26" x14ac:dyDescent="0.2">
      <c r="A333" s="354"/>
      <c r="B333" s="359"/>
      <c r="C333" s="359"/>
      <c r="D333" s="499"/>
      <c r="E333" s="359"/>
      <c r="F333" s="499"/>
      <c r="G333" s="359"/>
      <c r="H333" s="359"/>
      <c r="I333" s="359"/>
      <c r="J333" s="359"/>
      <c r="K333" s="359"/>
      <c r="L333" s="359"/>
      <c r="M333" s="359"/>
      <c r="N333" s="359"/>
      <c r="O333" s="359"/>
      <c r="P333" s="359"/>
      <c r="Q333" s="359"/>
      <c r="R333" s="359"/>
      <c r="S333" s="359"/>
      <c r="T333" s="359"/>
      <c r="U333" s="359"/>
      <c r="V333" s="359"/>
      <c r="W333" s="359"/>
      <c r="X333" s="359"/>
      <c r="Y333" s="359"/>
      <c r="Z333" s="359"/>
    </row>
    <row r="334" spans="1:26" x14ac:dyDescent="0.2">
      <c r="A334" s="354"/>
      <c r="B334" s="359"/>
      <c r="C334" s="359"/>
      <c r="D334" s="499"/>
      <c r="E334" s="359"/>
      <c r="F334" s="499"/>
      <c r="G334" s="359"/>
      <c r="H334" s="359"/>
      <c r="I334" s="359"/>
      <c r="J334" s="359"/>
      <c r="K334" s="359"/>
      <c r="L334" s="359"/>
      <c r="M334" s="359"/>
      <c r="N334" s="359"/>
      <c r="O334" s="359"/>
      <c r="P334" s="359"/>
      <c r="Q334" s="359"/>
      <c r="R334" s="359"/>
      <c r="S334" s="359"/>
      <c r="T334" s="359"/>
      <c r="U334" s="359"/>
      <c r="V334" s="359"/>
      <c r="W334" s="359"/>
      <c r="X334" s="359"/>
      <c r="Y334" s="359"/>
      <c r="Z334" s="359"/>
    </row>
    <row r="335" spans="1:26" x14ac:dyDescent="0.2">
      <c r="A335" s="354"/>
      <c r="B335" s="359"/>
      <c r="C335" s="359"/>
      <c r="D335" s="499"/>
      <c r="E335" s="359"/>
      <c r="F335" s="499"/>
      <c r="G335" s="359"/>
      <c r="H335" s="359"/>
      <c r="I335" s="359"/>
      <c r="J335" s="359"/>
      <c r="K335" s="359"/>
      <c r="L335" s="359"/>
      <c r="M335" s="359"/>
      <c r="N335" s="359"/>
      <c r="O335" s="359"/>
      <c r="P335" s="359"/>
      <c r="Q335" s="359"/>
      <c r="R335" s="359"/>
      <c r="S335" s="359"/>
      <c r="T335" s="359"/>
      <c r="U335" s="359"/>
      <c r="V335" s="359"/>
      <c r="W335" s="359"/>
      <c r="X335" s="359"/>
      <c r="Y335" s="359"/>
      <c r="Z335" s="359"/>
    </row>
    <row r="336" spans="1:26" x14ac:dyDescent="0.2">
      <c r="A336" s="354"/>
      <c r="B336" s="359"/>
      <c r="C336" s="359"/>
      <c r="D336" s="499"/>
      <c r="E336" s="359"/>
      <c r="F336" s="499"/>
      <c r="G336" s="359"/>
      <c r="H336" s="359"/>
      <c r="I336" s="359"/>
      <c r="J336" s="359"/>
      <c r="K336" s="359"/>
      <c r="L336" s="359"/>
      <c r="M336" s="359"/>
      <c r="N336" s="359"/>
      <c r="O336" s="359"/>
      <c r="P336" s="359"/>
      <c r="Q336" s="359"/>
      <c r="R336" s="359"/>
      <c r="S336" s="359"/>
      <c r="T336" s="359"/>
      <c r="U336" s="359"/>
      <c r="V336" s="359"/>
      <c r="W336" s="359"/>
      <c r="X336" s="359"/>
      <c r="Y336" s="359"/>
      <c r="Z336" s="359"/>
    </row>
    <row r="337" spans="1:26" x14ac:dyDescent="0.2">
      <c r="A337" s="354"/>
      <c r="B337" s="359"/>
      <c r="C337" s="359"/>
      <c r="D337" s="499"/>
      <c r="E337" s="359"/>
      <c r="F337" s="499"/>
      <c r="G337" s="359"/>
      <c r="H337" s="359"/>
      <c r="I337" s="359"/>
      <c r="J337" s="359"/>
      <c r="K337" s="359"/>
      <c r="L337" s="359"/>
      <c r="M337" s="359"/>
      <c r="N337" s="359"/>
      <c r="O337" s="359"/>
      <c r="P337" s="359"/>
      <c r="Q337" s="359"/>
      <c r="R337" s="359"/>
      <c r="S337" s="359"/>
      <c r="T337" s="359"/>
      <c r="U337" s="359"/>
      <c r="V337" s="359"/>
      <c r="W337" s="359"/>
      <c r="X337" s="359"/>
      <c r="Y337" s="359"/>
      <c r="Z337" s="359"/>
    </row>
    <row r="338" spans="1:26" x14ac:dyDescent="0.2">
      <c r="A338" s="354"/>
      <c r="B338" s="359"/>
      <c r="C338" s="359"/>
      <c r="D338" s="499"/>
      <c r="E338" s="359"/>
      <c r="F338" s="499"/>
      <c r="G338" s="359"/>
      <c r="H338" s="359"/>
      <c r="I338" s="359"/>
      <c r="J338" s="359"/>
      <c r="K338" s="359"/>
      <c r="L338" s="359"/>
      <c r="M338" s="359"/>
      <c r="N338" s="359"/>
      <c r="O338" s="359"/>
      <c r="P338" s="359"/>
      <c r="Q338" s="359"/>
      <c r="R338" s="359"/>
      <c r="S338" s="359"/>
      <c r="T338" s="359"/>
      <c r="U338" s="359"/>
      <c r="V338" s="359"/>
      <c r="W338" s="359"/>
      <c r="X338" s="359"/>
      <c r="Y338" s="359"/>
      <c r="Z338" s="359"/>
    </row>
    <row r="339" spans="1:26" x14ac:dyDescent="0.2">
      <c r="A339" s="354"/>
      <c r="B339" s="359"/>
      <c r="C339" s="359"/>
      <c r="D339" s="499"/>
      <c r="E339" s="359"/>
      <c r="F339" s="499"/>
      <c r="G339" s="359"/>
      <c r="H339" s="359"/>
      <c r="I339" s="359"/>
      <c r="J339" s="359"/>
      <c r="K339" s="359"/>
      <c r="L339" s="359"/>
      <c r="M339" s="359"/>
      <c r="N339" s="359"/>
      <c r="O339" s="359"/>
      <c r="P339" s="359"/>
      <c r="Q339" s="359"/>
      <c r="R339" s="359"/>
      <c r="S339" s="359"/>
      <c r="T339" s="359"/>
      <c r="U339" s="359"/>
      <c r="V339" s="359"/>
      <c r="W339" s="359"/>
      <c r="X339" s="359"/>
      <c r="Y339" s="359"/>
      <c r="Z339" s="359"/>
    </row>
    <row r="340" spans="1:26" x14ac:dyDescent="0.2">
      <c r="A340" s="354"/>
      <c r="B340" s="359"/>
      <c r="C340" s="359"/>
      <c r="D340" s="499"/>
      <c r="E340" s="359"/>
      <c r="F340" s="499"/>
      <c r="G340" s="359"/>
      <c r="H340" s="359"/>
      <c r="I340" s="359"/>
      <c r="J340" s="359"/>
      <c r="K340" s="359"/>
      <c r="L340" s="359"/>
      <c r="M340" s="359"/>
      <c r="N340" s="359"/>
      <c r="O340" s="359"/>
      <c r="P340" s="359"/>
      <c r="Q340" s="359"/>
      <c r="R340" s="359"/>
      <c r="S340" s="359"/>
      <c r="T340" s="359"/>
      <c r="U340" s="359"/>
      <c r="V340" s="359"/>
      <c r="W340" s="359"/>
      <c r="X340" s="359"/>
      <c r="Y340" s="359"/>
      <c r="Z340" s="359"/>
    </row>
    <row r="341" spans="1:26" x14ac:dyDescent="0.2">
      <c r="A341" s="354"/>
      <c r="B341" s="359"/>
      <c r="C341" s="359"/>
      <c r="D341" s="499"/>
      <c r="E341" s="359"/>
      <c r="F341" s="499"/>
      <c r="G341" s="359"/>
      <c r="H341" s="359"/>
      <c r="I341" s="359"/>
      <c r="J341" s="359"/>
      <c r="K341" s="359"/>
      <c r="L341" s="359"/>
      <c r="M341" s="359"/>
      <c r="N341" s="359"/>
      <c r="O341" s="359"/>
      <c r="P341" s="359"/>
      <c r="Q341" s="359"/>
      <c r="R341" s="359"/>
      <c r="S341" s="359"/>
      <c r="T341" s="359"/>
      <c r="U341" s="359"/>
      <c r="V341" s="359"/>
      <c r="W341" s="359"/>
      <c r="X341" s="359"/>
      <c r="Y341" s="359"/>
      <c r="Z341" s="359"/>
    </row>
    <row r="342" spans="1:26" x14ac:dyDescent="0.2">
      <c r="A342" s="354"/>
      <c r="B342" s="359"/>
      <c r="C342" s="359"/>
      <c r="D342" s="499"/>
      <c r="E342" s="359"/>
      <c r="F342" s="499"/>
      <c r="G342" s="359"/>
      <c r="H342" s="359"/>
      <c r="I342" s="359"/>
      <c r="J342" s="359"/>
      <c r="K342" s="359"/>
      <c r="L342" s="359"/>
      <c r="M342" s="359"/>
      <c r="N342" s="359"/>
      <c r="O342" s="359"/>
      <c r="P342" s="359"/>
      <c r="Q342" s="359"/>
      <c r="R342" s="359"/>
      <c r="S342" s="359"/>
      <c r="T342" s="359"/>
      <c r="U342" s="359"/>
      <c r="V342" s="359"/>
      <c r="W342" s="359"/>
      <c r="X342" s="359"/>
      <c r="Y342" s="359"/>
      <c r="Z342" s="359"/>
    </row>
    <row r="343" spans="1:26" x14ac:dyDescent="0.2">
      <c r="A343" s="354"/>
      <c r="B343" s="359"/>
      <c r="C343" s="359"/>
      <c r="D343" s="499"/>
      <c r="E343" s="359"/>
      <c r="F343" s="499"/>
      <c r="G343" s="359"/>
      <c r="H343" s="359"/>
      <c r="I343" s="359"/>
      <c r="J343" s="359"/>
      <c r="K343" s="359"/>
      <c r="L343" s="359"/>
      <c r="M343" s="359"/>
      <c r="N343" s="359"/>
      <c r="O343" s="359"/>
      <c r="P343" s="359"/>
      <c r="Q343" s="359"/>
      <c r="R343" s="359"/>
      <c r="S343" s="359"/>
      <c r="T343" s="359"/>
      <c r="U343" s="359"/>
      <c r="V343" s="359"/>
      <c r="W343" s="359"/>
      <c r="X343" s="359"/>
      <c r="Y343" s="359"/>
      <c r="Z343" s="359"/>
    </row>
    <row r="344" spans="1:26" x14ac:dyDescent="0.2">
      <c r="A344" s="354"/>
      <c r="B344" s="359"/>
      <c r="C344" s="359"/>
      <c r="D344" s="499"/>
      <c r="E344" s="359"/>
      <c r="F344" s="499"/>
      <c r="G344" s="359"/>
      <c r="H344" s="359"/>
      <c r="I344" s="359"/>
      <c r="J344" s="359"/>
      <c r="K344" s="359"/>
      <c r="L344" s="359"/>
      <c r="M344" s="359"/>
      <c r="N344" s="359"/>
      <c r="O344" s="359"/>
      <c r="P344" s="359"/>
      <c r="Q344" s="359"/>
      <c r="R344" s="359"/>
      <c r="S344" s="359"/>
      <c r="T344" s="359"/>
      <c r="U344" s="359"/>
      <c r="V344" s="359"/>
      <c r="W344" s="359"/>
      <c r="X344" s="359"/>
      <c r="Y344" s="359"/>
      <c r="Z344" s="359"/>
    </row>
    <row r="345" spans="1:26" x14ac:dyDescent="0.2">
      <c r="A345" s="354"/>
      <c r="B345" s="359"/>
      <c r="C345" s="359"/>
      <c r="D345" s="499"/>
      <c r="E345" s="359"/>
      <c r="F345" s="499"/>
      <c r="G345" s="359"/>
      <c r="H345" s="359"/>
      <c r="I345" s="359"/>
      <c r="J345" s="359"/>
      <c r="K345" s="359"/>
      <c r="L345" s="359"/>
      <c r="M345" s="359"/>
      <c r="N345" s="359"/>
      <c r="O345" s="359"/>
      <c r="P345" s="359"/>
      <c r="Q345" s="359"/>
      <c r="R345" s="359"/>
      <c r="S345" s="359"/>
      <c r="T345" s="359"/>
      <c r="U345" s="359"/>
      <c r="V345" s="359"/>
      <c r="W345" s="359"/>
      <c r="X345" s="359"/>
      <c r="Y345" s="359"/>
      <c r="Z345" s="359"/>
    </row>
    <row r="346" spans="1:26" x14ac:dyDescent="0.2">
      <c r="A346" s="354"/>
      <c r="B346" s="359"/>
      <c r="C346" s="359"/>
      <c r="D346" s="499"/>
      <c r="E346" s="359"/>
      <c r="F346" s="499"/>
      <c r="G346" s="359"/>
      <c r="H346" s="359"/>
      <c r="I346" s="359"/>
      <c r="J346" s="359"/>
      <c r="K346" s="359"/>
      <c r="L346" s="359"/>
      <c r="M346" s="359"/>
      <c r="N346" s="359"/>
      <c r="O346" s="359"/>
      <c r="P346" s="359"/>
      <c r="Q346" s="359"/>
      <c r="R346" s="359"/>
      <c r="S346" s="359"/>
      <c r="T346" s="359"/>
      <c r="U346" s="359"/>
      <c r="V346" s="359"/>
      <c r="W346" s="359"/>
      <c r="X346" s="359"/>
      <c r="Y346" s="359"/>
      <c r="Z346" s="359"/>
    </row>
    <row r="347" spans="1:26" x14ac:dyDescent="0.2">
      <c r="A347" s="354"/>
      <c r="B347" s="359"/>
      <c r="C347" s="359"/>
      <c r="D347" s="499"/>
      <c r="E347" s="359"/>
      <c r="F347" s="499"/>
      <c r="G347" s="359"/>
      <c r="H347" s="359"/>
      <c r="I347" s="359"/>
      <c r="J347" s="359"/>
      <c r="K347" s="359"/>
      <c r="L347" s="359"/>
      <c r="M347" s="359"/>
      <c r="N347" s="359"/>
      <c r="O347" s="359"/>
      <c r="P347" s="359"/>
      <c r="Q347" s="359"/>
      <c r="R347" s="359"/>
      <c r="S347" s="359"/>
      <c r="T347" s="359"/>
      <c r="U347" s="359"/>
      <c r="V347" s="359"/>
      <c r="W347" s="359"/>
      <c r="X347" s="359"/>
      <c r="Y347" s="359"/>
      <c r="Z347" s="359"/>
    </row>
    <row r="348" spans="1:26" x14ac:dyDescent="0.2">
      <c r="A348" s="354"/>
      <c r="B348" s="359"/>
      <c r="C348" s="359"/>
      <c r="D348" s="499"/>
      <c r="E348" s="359"/>
      <c r="F348" s="499"/>
      <c r="G348" s="359"/>
      <c r="H348" s="359"/>
      <c r="I348" s="359"/>
      <c r="J348" s="359"/>
      <c r="K348" s="359"/>
      <c r="L348" s="359"/>
      <c r="M348" s="359"/>
      <c r="N348" s="359"/>
      <c r="O348" s="359"/>
      <c r="P348" s="359"/>
      <c r="Q348" s="359"/>
      <c r="R348" s="359"/>
      <c r="S348" s="359"/>
      <c r="T348" s="359"/>
      <c r="U348" s="359"/>
      <c r="V348" s="359"/>
      <c r="W348" s="359"/>
      <c r="X348" s="359"/>
      <c r="Y348" s="359"/>
      <c r="Z348" s="359"/>
    </row>
    <row r="349" spans="1:26" x14ac:dyDescent="0.2">
      <c r="A349" s="354"/>
      <c r="B349" s="359"/>
      <c r="C349" s="359"/>
      <c r="D349" s="499"/>
      <c r="E349" s="359"/>
      <c r="F349" s="499"/>
      <c r="G349" s="359"/>
      <c r="H349" s="359"/>
      <c r="I349" s="359"/>
      <c r="J349" s="359"/>
      <c r="K349" s="359"/>
      <c r="L349" s="359"/>
      <c r="M349" s="359"/>
      <c r="N349" s="359"/>
      <c r="O349" s="359"/>
      <c r="P349" s="359"/>
      <c r="Q349" s="359"/>
      <c r="R349" s="359"/>
      <c r="S349" s="359"/>
      <c r="T349" s="359"/>
      <c r="U349" s="359"/>
      <c r="V349" s="359"/>
      <c r="W349" s="359"/>
      <c r="X349" s="359"/>
      <c r="Y349" s="359"/>
      <c r="Z349" s="359"/>
    </row>
    <row r="350" spans="1:26" x14ac:dyDescent="0.2">
      <c r="A350" s="354"/>
      <c r="B350" s="359"/>
      <c r="C350" s="359"/>
      <c r="D350" s="499"/>
      <c r="E350" s="359"/>
      <c r="F350" s="499"/>
      <c r="G350" s="359"/>
      <c r="H350" s="359"/>
      <c r="I350" s="359"/>
      <c r="J350" s="359"/>
      <c r="K350" s="359"/>
      <c r="L350" s="359"/>
      <c r="M350" s="359"/>
      <c r="N350" s="359"/>
      <c r="O350" s="359"/>
      <c r="P350" s="359"/>
      <c r="Q350" s="359"/>
      <c r="R350" s="359"/>
      <c r="S350" s="359"/>
      <c r="T350" s="359"/>
      <c r="U350" s="359"/>
      <c r="V350" s="359"/>
      <c r="W350" s="359"/>
      <c r="X350" s="359"/>
      <c r="Y350" s="359"/>
      <c r="Z350" s="359"/>
    </row>
    <row r="351" spans="1:26" x14ac:dyDescent="0.2">
      <c r="A351" s="354"/>
      <c r="B351" s="359"/>
      <c r="C351" s="359"/>
      <c r="D351" s="499"/>
      <c r="E351" s="359"/>
      <c r="F351" s="499"/>
      <c r="G351" s="359"/>
      <c r="H351" s="359"/>
      <c r="I351" s="359"/>
      <c r="J351" s="359"/>
      <c r="K351" s="359"/>
      <c r="L351" s="359"/>
      <c r="M351" s="359"/>
      <c r="N351" s="359"/>
      <c r="O351" s="359"/>
      <c r="P351" s="359"/>
      <c r="Q351" s="359"/>
      <c r="R351" s="359"/>
      <c r="S351" s="359"/>
      <c r="T351" s="359"/>
      <c r="U351" s="359"/>
      <c r="V351" s="359"/>
      <c r="W351" s="359"/>
      <c r="X351" s="359"/>
      <c r="Y351" s="359"/>
      <c r="Z351" s="359"/>
    </row>
    <row r="352" spans="1:26" x14ac:dyDescent="0.2">
      <c r="A352" s="354"/>
      <c r="B352" s="359"/>
      <c r="C352" s="359"/>
      <c r="D352" s="499"/>
      <c r="E352" s="359"/>
      <c r="F352" s="499"/>
      <c r="G352" s="359"/>
      <c r="H352" s="359"/>
      <c r="I352" s="359"/>
      <c r="J352" s="359"/>
      <c r="K352" s="359"/>
      <c r="L352" s="359"/>
      <c r="M352" s="359"/>
      <c r="N352" s="359"/>
      <c r="O352" s="359"/>
      <c r="P352" s="359"/>
      <c r="Q352" s="359"/>
      <c r="R352" s="359"/>
      <c r="S352" s="359"/>
      <c r="T352" s="359"/>
      <c r="U352" s="359"/>
      <c r="V352" s="359"/>
      <c r="W352" s="359"/>
      <c r="X352" s="359"/>
      <c r="Y352" s="359"/>
      <c r="Z352" s="359"/>
    </row>
    <row r="353" spans="1:26" x14ac:dyDescent="0.2">
      <c r="A353" s="354"/>
      <c r="B353" s="359"/>
      <c r="C353" s="359"/>
      <c r="D353" s="499"/>
      <c r="E353" s="359"/>
      <c r="F353" s="499"/>
      <c r="G353" s="359"/>
      <c r="H353" s="359"/>
      <c r="I353" s="359"/>
      <c r="J353" s="359"/>
      <c r="K353" s="359"/>
      <c r="L353" s="359"/>
      <c r="M353" s="359"/>
      <c r="N353" s="359"/>
      <c r="O353" s="359"/>
      <c r="P353" s="359"/>
      <c r="Q353" s="359"/>
      <c r="R353" s="359"/>
      <c r="S353" s="359"/>
      <c r="T353" s="359"/>
      <c r="U353" s="359"/>
      <c r="V353" s="359"/>
      <c r="W353" s="359"/>
      <c r="X353" s="359"/>
      <c r="Y353" s="359"/>
      <c r="Z353" s="359"/>
    </row>
    <row r="354" spans="1:26" x14ac:dyDescent="0.2">
      <c r="A354" s="354"/>
      <c r="B354" s="359"/>
      <c r="C354" s="359"/>
      <c r="D354" s="499"/>
      <c r="E354" s="359"/>
      <c r="F354" s="499"/>
      <c r="G354" s="359"/>
      <c r="H354" s="359"/>
      <c r="I354" s="359"/>
      <c r="J354" s="359"/>
      <c r="K354" s="359"/>
      <c r="L354" s="359"/>
      <c r="M354" s="359"/>
      <c r="N354" s="359"/>
      <c r="O354" s="359"/>
      <c r="P354" s="359"/>
      <c r="Q354" s="359"/>
      <c r="R354" s="359"/>
      <c r="S354" s="359"/>
      <c r="T354" s="359"/>
      <c r="U354" s="359"/>
      <c r="V354" s="359"/>
      <c r="W354" s="359"/>
      <c r="X354" s="359"/>
      <c r="Y354" s="359"/>
      <c r="Z354" s="359"/>
    </row>
    <row r="355" spans="1:26" x14ac:dyDescent="0.2">
      <c r="A355" s="354"/>
      <c r="B355" s="359"/>
      <c r="C355" s="359"/>
      <c r="D355" s="499"/>
      <c r="E355" s="359"/>
      <c r="F355" s="499"/>
      <c r="G355" s="359"/>
      <c r="H355" s="359"/>
      <c r="I355" s="359"/>
      <c r="J355" s="359"/>
      <c r="K355" s="359"/>
      <c r="L355" s="359"/>
      <c r="M355" s="359"/>
      <c r="N355" s="359"/>
      <c r="O355" s="359"/>
      <c r="P355" s="359"/>
      <c r="Q355" s="359"/>
      <c r="R355" s="359"/>
      <c r="S355" s="359"/>
      <c r="T355" s="359"/>
      <c r="U355" s="359"/>
      <c r="V355" s="359"/>
      <c r="W355" s="359"/>
      <c r="X355" s="359"/>
      <c r="Y355" s="359"/>
      <c r="Z355" s="359"/>
    </row>
    <row r="356" spans="1:26" x14ac:dyDescent="0.2">
      <c r="A356" s="354"/>
      <c r="B356" s="359"/>
      <c r="C356" s="359"/>
      <c r="D356" s="499"/>
      <c r="E356" s="359"/>
      <c r="F356" s="499"/>
      <c r="G356" s="359"/>
      <c r="H356" s="359"/>
      <c r="I356" s="359"/>
      <c r="J356" s="359"/>
      <c r="K356" s="359"/>
      <c r="L356" s="359"/>
      <c r="M356" s="359"/>
      <c r="N356" s="359"/>
      <c r="O356" s="359"/>
      <c r="P356" s="359"/>
      <c r="Q356" s="359"/>
      <c r="R356" s="359"/>
      <c r="S356" s="359"/>
      <c r="T356" s="359"/>
      <c r="U356" s="359"/>
      <c r="V356" s="359"/>
      <c r="W356" s="359"/>
      <c r="X356" s="359"/>
      <c r="Y356" s="359"/>
      <c r="Z356" s="359"/>
    </row>
    <row r="357" spans="1:26" x14ac:dyDescent="0.2">
      <c r="A357" s="354"/>
      <c r="B357" s="359"/>
      <c r="C357" s="359"/>
      <c r="D357" s="499"/>
      <c r="E357" s="359"/>
      <c r="F357" s="499"/>
      <c r="G357" s="359"/>
      <c r="H357" s="359"/>
      <c r="I357" s="359"/>
      <c r="J357" s="359"/>
      <c r="K357" s="359"/>
      <c r="L357" s="359"/>
      <c r="M357" s="359"/>
      <c r="N357" s="359"/>
      <c r="O357" s="359"/>
      <c r="P357" s="359"/>
      <c r="Q357" s="359"/>
      <c r="R357" s="359"/>
      <c r="S357" s="359"/>
      <c r="T357" s="359"/>
      <c r="U357" s="359"/>
      <c r="V357" s="359"/>
      <c r="W357" s="359"/>
      <c r="X357" s="359"/>
      <c r="Y357" s="359"/>
      <c r="Z357" s="359"/>
    </row>
    <row r="358" spans="1:26" x14ac:dyDescent="0.2">
      <c r="A358" s="354"/>
      <c r="B358" s="359"/>
      <c r="C358" s="359"/>
      <c r="D358" s="499"/>
      <c r="E358" s="359"/>
      <c r="F358" s="499"/>
      <c r="G358" s="359"/>
      <c r="H358" s="359"/>
      <c r="I358" s="359"/>
      <c r="J358" s="359"/>
      <c r="K358" s="359"/>
      <c r="L358" s="359"/>
      <c r="M358" s="359"/>
      <c r="N358" s="359"/>
      <c r="O358" s="359"/>
      <c r="P358" s="359"/>
      <c r="Q358" s="359"/>
      <c r="R358" s="359"/>
      <c r="S358" s="359"/>
      <c r="T358" s="359"/>
      <c r="U358" s="359"/>
      <c r="V358" s="359"/>
      <c r="W358" s="359"/>
      <c r="X358" s="359"/>
      <c r="Y358" s="359"/>
      <c r="Z358" s="359"/>
    </row>
    <row r="359" spans="1:26" x14ac:dyDescent="0.2">
      <c r="A359" s="354"/>
      <c r="B359" s="359"/>
      <c r="C359" s="359"/>
      <c r="D359" s="499"/>
      <c r="E359" s="359"/>
      <c r="F359" s="499"/>
      <c r="G359" s="359"/>
      <c r="H359" s="359"/>
      <c r="I359" s="359"/>
      <c r="J359" s="359"/>
      <c r="K359" s="359"/>
      <c r="L359" s="359"/>
      <c r="M359" s="359"/>
      <c r="N359" s="359"/>
      <c r="O359" s="359"/>
      <c r="P359" s="359"/>
      <c r="Q359" s="359"/>
      <c r="R359" s="359"/>
      <c r="S359" s="359"/>
      <c r="T359" s="359"/>
      <c r="U359" s="359"/>
      <c r="V359" s="359"/>
      <c r="W359" s="359"/>
      <c r="X359" s="359"/>
      <c r="Y359" s="359"/>
      <c r="Z359" s="359"/>
    </row>
    <row r="360" spans="1:26" x14ac:dyDescent="0.2">
      <c r="A360" s="354"/>
      <c r="B360" s="359"/>
      <c r="C360" s="359"/>
      <c r="D360" s="499"/>
      <c r="E360" s="359"/>
      <c r="F360" s="499"/>
      <c r="G360" s="359"/>
      <c r="H360" s="359"/>
      <c r="I360" s="359"/>
      <c r="J360" s="359"/>
      <c r="K360" s="359"/>
      <c r="L360" s="359"/>
      <c r="M360" s="359"/>
      <c r="N360" s="359"/>
      <c r="O360" s="359"/>
      <c r="P360" s="359"/>
      <c r="Q360" s="359"/>
      <c r="R360" s="359"/>
      <c r="S360" s="359"/>
      <c r="T360" s="359"/>
      <c r="U360" s="359"/>
      <c r="V360" s="359"/>
      <c r="W360" s="359"/>
      <c r="X360" s="359"/>
      <c r="Y360" s="359"/>
      <c r="Z360" s="359"/>
    </row>
    <row r="361" spans="1:26" x14ac:dyDescent="0.2">
      <c r="A361" s="354"/>
      <c r="B361" s="359"/>
      <c r="C361" s="359"/>
      <c r="D361" s="499"/>
      <c r="E361" s="359"/>
      <c r="F361" s="499"/>
      <c r="G361" s="359"/>
      <c r="H361" s="359"/>
      <c r="I361" s="359"/>
      <c r="J361" s="359"/>
      <c r="K361" s="359"/>
      <c r="L361" s="359"/>
      <c r="M361" s="359"/>
      <c r="N361" s="359"/>
      <c r="O361" s="359"/>
      <c r="P361" s="359"/>
      <c r="Q361" s="359"/>
      <c r="R361" s="359"/>
      <c r="S361" s="359"/>
      <c r="T361" s="359"/>
      <c r="U361" s="359"/>
      <c r="V361" s="359"/>
      <c r="W361" s="359"/>
      <c r="X361" s="359"/>
      <c r="Y361" s="359"/>
      <c r="Z361" s="359"/>
    </row>
    <row r="362" spans="1:26" x14ac:dyDescent="0.2">
      <c r="A362" s="354"/>
      <c r="B362" s="359"/>
      <c r="C362" s="359"/>
      <c r="D362" s="499"/>
      <c r="E362" s="359"/>
      <c r="F362" s="499"/>
      <c r="G362" s="359"/>
      <c r="H362" s="359"/>
      <c r="I362" s="359"/>
      <c r="J362" s="359"/>
      <c r="K362" s="359"/>
      <c r="L362" s="359"/>
      <c r="M362" s="359"/>
      <c r="N362" s="359"/>
      <c r="O362" s="359"/>
      <c r="P362" s="359"/>
      <c r="Q362" s="359"/>
      <c r="R362" s="359"/>
      <c r="S362" s="359"/>
      <c r="T362" s="359"/>
      <c r="U362" s="359"/>
      <c r="V362" s="359"/>
      <c r="W362" s="359"/>
      <c r="X362" s="359"/>
      <c r="Y362" s="359"/>
      <c r="Z362" s="359"/>
    </row>
    <row r="363" spans="1:26" x14ac:dyDescent="0.2">
      <c r="A363" s="354"/>
      <c r="B363" s="359"/>
      <c r="C363" s="359"/>
      <c r="D363" s="499"/>
      <c r="E363" s="359"/>
      <c r="F363" s="499"/>
      <c r="G363" s="359"/>
      <c r="H363" s="359"/>
      <c r="I363" s="359"/>
      <c r="J363" s="359"/>
      <c r="K363" s="359"/>
      <c r="L363" s="359"/>
      <c r="M363" s="359"/>
      <c r="N363" s="359"/>
      <c r="O363" s="359"/>
      <c r="P363" s="359"/>
      <c r="Q363" s="359"/>
      <c r="R363" s="359"/>
      <c r="S363" s="359"/>
      <c r="T363" s="359"/>
      <c r="U363" s="359"/>
      <c r="V363" s="359"/>
      <c r="W363" s="359"/>
      <c r="X363" s="359"/>
      <c r="Y363" s="359"/>
      <c r="Z363" s="359"/>
    </row>
    <row r="364" spans="1:26" x14ac:dyDescent="0.2">
      <c r="A364" s="354"/>
      <c r="B364" s="359"/>
      <c r="C364" s="359"/>
      <c r="D364" s="499"/>
      <c r="E364" s="359"/>
      <c r="F364" s="499"/>
      <c r="G364" s="359"/>
      <c r="H364" s="359"/>
      <c r="I364" s="359"/>
      <c r="J364" s="359"/>
      <c r="K364" s="359"/>
      <c r="L364" s="359"/>
      <c r="M364" s="359"/>
      <c r="N364" s="359"/>
      <c r="O364" s="359"/>
      <c r="P364" s="359"/>
      <c r="Q364" s="359"/>
      <c r="R364" s="359"/>
      <c r="S364" s="359"/>
      <c r="T364" s="359"/>
      <c r="U364" s="359"/>
      <c r="V364" s="359"/>
      <c r="W364" s="359"/>
      <c r="X364" s="359"/>
      <c r="Y364" s="359"/>
      <c r="Z364" s="359"/>
    </row>
    <row r="365" spans="1:26" x14ac:dyDescent="0.2">
      <c r="A365" s="354"/>
      <c r="B365" s="359"/>
      <c r="C365" s="359"/>
      <c r="D365" s="499"/>
      <c r="E365" s="359"/>
      <c r="F365" s="499"/>
      <c r="G365" s="359"/>
      <c r="H365" s="359"/>
      <c r="I365" s="359"/>
      <c r="J365" s="359"/>
      <c r="K365" s="359"/>
      <c r="L365" s="359"/>
      <c r="M365" s="359"/>
      <c r="N365" s="359"/>
      <c r="O365" s="359"/>
      <c r="P365" s="359"/>
      <c r="Q365" s="359"/>
      <c r="R365" s="359"/>
      <c r="S365" s="359"/>
      <c r="T365" s="359"/>
      <c r="U365" s="359"/>
      <c r="V365" s="359"/>
      <c r="W365" s="359"/>
      <c r="X365" s="359"/>
      <c r="Y365" s="359"/>
      <c r="Z365" s="359"/>
    </row>
    <row r="366" spans="1:26" x14ac:dyDescent="0.2">
      <c r="A366" s="354"/>
      <c r="B366" s="359"/>
      <c r="C366" s="359"/>
      <c r="D366" s="499"/>
      <c r="E366" s="359"/>
      <c r="F366" s="499"/>
      <c r="G366" s="359"/>
      <c r="H366" s="359"/>
      <c r="I366" s="359"/>
      <c r="J366" s="359"/>
      <c r="K366" s="359"/>
      <c r="L366" s="359"/>
      <c r="M366" s="359"/>
      <c r="N366" s="359"/>
      <c r="O366" s="359"/>
      <c r="P366" s="359"/>
      <c r="Q366" s="359"/>
      <c r="R366" s="359"/>
      <c r="S366" s="359"/>
      <c r="T366" s="359"/>
      <c r="U366" s="359"/>
      <c r="V366" s="359"/>
      <c r="W366" s="359"/>
      <c r="X366" s="359"/>
      <c r="Y366" s="359"/>
      <c r="Z366" s="359"/>
    </row>
    <row r="367" spans="1:26" x14ac:dyDescent="0.2">
      <c r="A367" s="354"/>
      <c r="B367" s="359"/>
      <c r="C367" s="359"/>
      <c r="D367" s="499"/>
      <c r="E367" s="359"/>
      <c r="F367" s="499"/>
      <c r="G367" s="359"/>
      <c r="H367" s="359"/>
      <c r="I367" s="359"/>
      <c r="J367" s="359"/>
      <c r="K367" s="359"/>
      <c r="L367" s="359"/>
      <c r="M367" s="359"/>
      <c r="N367" s="359"/>
      <c r="O367" s="359"/>
      <c r="P367" s="359"/>
      <c r="Q367" s="359"/>
      <c r="R367" s="359"/>
      <c r="S367" s="359"/>
      <c r="T367" s="359"/>
      <c r="U367" s="359"/>
      <c r="V367" s="359"/>
      <c r="W367" s="359"/>
      <c r="X367" s="359"/>
      <c r="Y367" s="359"/>
      <c r="Z367" s="359"/>
    </row>
    <row r="368" spans="1:26" x14ac:dyDescent="0.2">
      <c r="A368" s="354"/>
      <c r="B368" s="359"/>
      <c r="C368" s="359"/>
      <c r="D368" s="499"/>
      <c r="E368" s="359"/>
      <c r="F368" s="499"/>
      <c r="G368" s="359"/>
      <c r="H368" s="359"/>
      <c r="I368" s="359"/>
      <c r="J368" s="359"/>
      <c r="K368" s="359"/>
      <c r="L368" s="359"/>
      <c r="M368" s="359"/>
      <c r="N368" s="359"/>
      <c r="O368" s="359"/>
      <c r="P368" s="359"/>
      <c r="Q368" s="359"/>
      <c r="R368" s="359"/>
      <c r="S368" s="359"/>
      <c r="T368" s="359"/>
      <c r="U368" s="359"/>
      <c r="V368" s="359"/>
      <c r="W368" s="359"/>
      <c r="X368" s="359"/>
      <c r="Y368" s="359"/>
      <c r="Z368" s="359"/>
    </row>
    <row r="369" spans="1:26" x14ac:dyDescent="0.2">
      <c r="A369" s="354"/>
      <c r="B369" s="359"/>
      <c r="C369" s="359"/>
      <c r="D369" s="499"/>
      <c r="E369" s="359"/>
      <c r="F369" s="499"/>
      <c r="G369" s="359"/>
      <c r="H369" s="359"/>
      <c r="I369" s="359"/>
      <c r="J369" s="359"/>
      <c r="K369" s="359"/>
      <c r="L369" s="359"/>
      <c r="M369" s="359"/>
      <c r="N369" s="359"/>
      <c r="O369" s="359"/>
      <c r="P369" s="359"/>
      <c r="Q369" s="359"/>
      <c r="R369" s="359"/>
      <c r="S369" s="359"/>
      <c r="T369" s="359"/>
      <c r="U369" s="359"/>
      <c r="V369" s="359"/>
      <c r="W369" s="359"/>
      <c r="X369" s="359"/>
      <c r="Y369" s="359"/>
      <c r="Z369" s="359"/>
    </row>
    <row r="370" spans="1:26" x14ac:dyDescent="0.2">
      <c r="A370" s="354"/>
      <c r="B370" s="359"/>
      <c r="C370" s="359"/>
      <c r="D370" s="499"/>
      <c r="E370" s="359"/>
      <c r="F370" s="499"/>
      <c r="G370" s="359"/>
      <c r="H370" s="359"/>
      <c r="I370" s="359"/>
      <c r="J370" s="359"/>
      <c r="K370" s="359"/>
      <c r="L370" s="359"/>
      <c r="M370" s="359"/>
      <c r="N370" s="359"/>
      <c r="O370" s="359"/>
      <c r="P370" s="359"/>
      <c r="Q370" s="359"/>
      <c r="R370" s="359"/>
      <c r="S370" s="359"/>
      <c r="T370" s="359"/>
      <c r="U370" s="359"/>
      <c r="V370" s="359"/>
      <c r="W370" s="359"/>
      <c r="X370" s="359"/>
      <c r="Y370" s="359"/>
      <c r="Z370" s="359"/>
    </row>
    <row r="371" spans="1:26" x14ac:dyDescent="0.2">
      <c r="A371" s="354"/>
      <c r="B371" s="359"/>
      <c r="C371" s="359"/>
      <c r="D371" s="499"/>
      <c r="E371" s="359"/>
      <c r="F371" s="499"/>
      <c r="G371" s="359"/>
      <c r="H371" s="359"/>
      <c r="I371" s="359"/>
      <c r="J371" s="359"/>
      <c r="K371" s="359"/>
      <c r="L371" s="359"/>
      <c r="M371" s="359"/>
      <c r="N371" s="359"/>
      <c r="O371" s="359"/>
      <c r="P371" s="359"/>
      <c r="Q371" s="359"/>
      <c r="R371" s="359"/>
      <c r="S371" s="359"/>
      <c r="T371" s="359"/>
      <c r="U371" s="359"/>
      <c r="V371" s="359"/>
      <c r="W371" s="359"/>
      <c r="X371" s="359"/>
      <c r="Y371" s="359"/>
      <c r="Z371" s="359"/>
    </row>
    <row r="372" spans="1:26" x14ac:dyDescent="0.2">
      <c r="A372" s="354"/>
      <c r="B372" s="359"/>
      <c r="C372" s="359"/>
      <c r="D372" s="499"/>
      <c r="E372" s="359"/>
      <c r="F372" s="499"/>
      <c r="G372" s="359"/>
      <c r="H372" s="359"/>
      <c r="I372" s="359"/>
      <c r="J372" s="359"/>
      <c r="K372" s="359"/>
      <c r="L372" s="359"/>
      <c r="M372" s="359"/>
      <c r="N372" s="359"/>
      <c r="O372" s="359"/>
      <c r="P372" s="359"/>
      <c r="Q372" s="359"/>
      <c r="R372" s="359"/>
      <c r="S372" s="359"/>
      <c r="T372" s="359"/>
      <c r="U372" s="359"/>
      <c r="V372" s="359"/>
      <c r="W372" s="359"/>
      <c r="X372" s="359"/>
      <c r="Y372" s="359"/>
      <c r="Z372" s="359"/>
    </row>
    <row r="373" spans="1:26" x14ac:dyDescent="0.2">
      <c r="A373" s="354"/>
      <c r="B373" s="359"/>
      <c r="C373" s="359"/>
      <c r="D373" s="499"/>
      <c r="E373" s="359"/>
      <c r="F373" s="499"/>
      <c r="G373" s="359"/>
      <c r="H373" s="359"/>
      <c r="I373" s="359"/>
      <c r="J373" s="359"/>
      <c r="K373" s="359"/>
      <c r="L373" s="359"/>
      <c r="M373" s="359"/>
      <c r="N373" s="359"/>
      <c r="O373" s="359"/>
      <c r="P373" s="359"/>
      <c r="Q373" s="359"/>
      <c r="R373" s="359"/>
      <c r="S373" s="359"/>
      <c r="T373" s="359"/>
      <c r="U373" s="359"/>
      <c r="V373" s="359"/>
      <c r="W373" s="359"/>
      <c r="X373" s="359"/>
      <c r="Y373" s="359"/>
      <c r="Z373" s="359"/>
    </row>
    <row r="374" spans="1:26" x14ac:dyDescent="0.2">
      <c r="A374" s="354"/>
      <c r="B374" s="359"/>
      <c r="C374" s="359"/>
      <c r="D374" s="499"/>
      <c r="E374" s="359"/>
      <c r="F374" s="499"/>
      <c r="G374" s="359"/>
      <c r="H374" s="359"/>
      <c r="I374" s="359"/>
      <c r="J374" s="359"/>
      <c r="K374" s="359"/>
      <c r="L374" s="359"/>
      <c r="M374" s="359"/>
      <c r="N374" s="359"/>
      <c r="O374" s="359"/>
      <c r="P374" s="359"/>
      <c r="Q374" s="359"/>
      <c r="R374" s="359"/>
      <c r="S374" s="359"/>
      <c r="T374" s="359"/>
      <c r="U374" s="359"/>
      <c r="V374" s="359"/>
      <c r="W374" s="359"/>
      <c r="X374" s="359"/>
      <c r="Y374" s="359"/>
      <c r="Z374" s="359"/>
    </row>
    <row r="375" spans="1:26" x14ac:dyDescent="0.2">
      <c r="A375" s="354"/>
      <c r="B375" s="359"/>
      <c r="C375" s="359"/>
      <c r="D375" s="499"/>
      <c r="E375" s="359"/>
      <c r="F375" s="499"/>
      <c r="G375" s="359"/>
      <c r="H375" s="359"/>
      <c r="I375" s="359"/>
      <c r="J375" s="359"/>
      <c r="K375" s="359"/>
      <c r="L375" s="359"/>
      <c r="M375" s="359"/>
      <c r="N375" s="359"/>
      <c r="O375" s="359"/>
      <c r="P375" s="359"/>
      <c r="Q375" s="359"/>
      <c r="R375" s="359"/>
      <c r="S375" s="359"/>
      <c r="T375" s="359"/>
      <c r="U375" s="359"/>
      <c r="V375" s="359"/>
      <c r="W375" s="359"/>
      <c r="X375" s="359"/>
      <c r="Y375" s="359"/>
      <c r="Z375" s="359"/>
    </row>
    <row r="376" spans="1:26" x14ac:dyDescent="0.2">
      <c r="A376" s="354"/>
      <c r="B376" s="359"/>
      <c r="C376" s="359"/>
      <c r="D376" s="499"/>
      <c r="E376" s="359"/>
      <c r="F376" s="499"/>
      <c r="G376" s="359"/>
      <c r="H376" s="359"/>
      <c r="I376" s="359"/>
      <c r="J376" s="359"/>
      <c r="K376" s="359"/>
      <c r="L376" s="359"/>
      <c r="M376" s="359"/>
      <c r="N376" s="359"/>
      <c r="O376" s="359"/>
      <c r="P376" s="359"/>
      <c r="Q376" s="359"/>
      <c r="R376" s="359"/>
      <c r="S376" s="359"/>
      <c r="T376" s="359"/>
      <c r="U376" s="359"/>
      <c r="V376" s="359"/>
      <c r="W376" s="359"/>
      <c r="X376" s="359"/>
      <c r="Y376" s="359"/>
      <c r="Z376" s="359"/>
    </row>
    <row r="377" spans="1:26" x14ac:dyDescent="0.2">
      <c r="A377" s="354"/>
      <c r="B377" s="359"/>
      <c r="C377" s="359"/>
      <c r="D377" s="499"/>
      <c r="E377" s="359"/>
      <c r="F377" s="499"/>
      <c r="G377" s="359"/>
      <c r="H377" s="359"/>
      <c r="I377" s="359"/>
      <c r="J377" s="359"/>
      <c r="K377" s="359"/>
      <c r="L377" s="359"/>
      <c r="M377" s="359"/>
      <c r="N377" s="359"/>
      <c r="O377" s="359"/>
      <c r="P377" s="359"/>
      <c r="Q377" s="359"/>
      <c r="R377" s="359"/>
      <c r="S377" s="359"/>
      <c r="T377" s="359"/>
      <c r="U377" s="359"/>
      <c r="V377" s="359"/>
      <c r="W377" s="359"/>
      <c r="X377" s="359"/>
      <c r="Y377" s="359"/>
      <c r="Z377" s="359"/>
    </row>
    <row r="378" spans="1:26" x14ac:dyDescent="0.2">
      <c r="A378" s="354"/>
      <c r="B378" s="359"/>
      <c r="C378" s="359"/>
      <c r="D378" s="499"/>
      <c r="E378" s="359"/>
      <c r="F378" s="499"/>
      <c r="G378" s="359"/>
      <c r="H378" s="359"/>
      <c r="I378" s="359"/>
      <c r="J378" s="359"/>
      <c r="K378" s="359"/>
      <c r="L378" s="359"/>
      <c r="M378" s="359"/>
      <c r="N378" s="359"/>
      <c r="O378" s="359"/>
      <c r="P378" s="359"/>
      <c r="Q378" s="359"/>
      <c r="R378" s="359"/>
      <c r="S378" s="359"/>
      <c r="T378" s="359"/>
      <c r="U378" s="359"/>
      <c r="V378" s="359"/>
      <c r="W378" s="359"/>
      <c r="X378" s="359"/>
      <c r="Y378" s="359"/>
      <c r="Z378" s="359"/>
    </row>
    <row r="379" spans="1:26" x14ac:dyDescent="0.2">
      <c r="A379" s="354"/>
      <c r="B379" s="359"/>
      <c r="C379" s="359"/>
      <c r="D379" s="499"/>
      <c r="E379" s="359"/>
      <c r="F379" s="499"/>
      <c r="G379" s="359"/>
      <c r="H379" s="359"/>
      <c r="I379" s="359"/>
      <c r="J379" s="359"/>
      <c r="K379" s="359"/>
      <c r="L379" s="359"/>
      <c r="M379" s="359"/>
      <c r="N379" s="359"/>
      <c r="O379" s="359"/>
      <c r="P379" s="359"/>
      <c r="Q379" s="359"/>
      <c r="R379" s="359"/>
      <c r="S379" s="359"/>
      <c r="T379" s="359"/>
      <c r="U379" s="359"/>
      <c r="V379" s="359"/>
      <c r="W379" s="359"/>
      <c r="X379" s="359"/>
      <c r="Y379" s="359"/>
      <c r="Z379" s="359"/>
    </row>
    <row r="380" spans="1:26" x14ac:dyDescent="0.2">
      <c r="A380" s="354"/>
      <c r="B380" s="359"/>
      <c r="C380" s="359"/>
      <c r="D380" s="499"/>
      <c r="E380" s="359"/>
      <c r="F380" s="499"/>
      <c r="G380" s="359"/>
      <c r="H380" s="359"/>
      <c r="I380" s="359"/>
      <c r="J380" s="359"/>
      <c r="K380" s="359"/>
      <c r="L380" s="359"/>
      <c r="M380" s="359"/>
      <c r="N380" s="359"/>
      <c r="O380" s="359"/>
      <c r="P380" s="359"/>
      <c r="Q380" s="359"/>
      <c r="R380" s="359"/>
      <c r="S380" s="359"/>
      <c r="T380" s="359"/>
      <c r="U380" s="359"/>
      <c r="V380" s="359"/>
      <c r="W380" s="359"/>
      <c r="X380" s="359"/>
      <c r="Y380" s="359"/>
      <c r="Z380" s="359"/>
    </row>
    <row r="381" spans="1:26" x14ac:dyDescent="0.2">
      <c r="A381" s="354"/>
      <c r="B381" s="359"/>
      <c r="C381" s="359"/>
      <c r="D381" s="499"/>
      <c r="E381" s="359"/>
      <c r="F381" s="499"/>
      <c r="G381" s="359"/>
      <c r="H381" s="359"/>
      <c r="I381" s="359"/>
      <c r="J381" s="359"/>
      <c r="K381" s="359"/>
      <c r="L381" s="359"/>
      <c r="M381" s="359"/>
      <c r="N381" s="359"/>
      <c r="O381" s="359"/>
      <c r="P381" s="359"/>
      <c r="Q381" s="359"/>
      <c r="R381" s="359"/>
      <c r="S381" s="359"/>
      <c r="T381" s="359"/>
      <c r="U381" s="359"/>
      <c r="V381" s="359"/>
      <c r="W381" s="359"/>
      <c r="X381" s="359"/>
      <c r="Y381" s="359"/>
      <c r="Z381" s="359"/>
    </row>
    <row r="382" spans="1:26" x14ac:dyDescent="0.2">
      <c r="A382" s="354"/>
      <c r="B382" s="359"/>
      <c r="C382" s="359"/>
      <c r="D382" s="499"/>
      <c r="E382" s="359"/>
      <c r="F382" s="499"/>
      <c r="G382" s="359"/>
      <c r="H382" s="359"/>
      <c r="I382" s="359"/>
      <c r="J382" s="359"/>
      <c r="K382" s="359"/>
      <c r="L382" s="359"/>
      <c r="M382" s="359"/>
      <c r="N382" s="359"/>
      <c r="O382" s="359"/>
      <c r="P382" s="359"/>
      <c r="Q382" s="359"/>
      <c r="R382" s="359"/>
      <c r="S382" s="359"/>
      <c r="T382" s="359"/>
      <c r="U382" s="359"/>
      <c r="V382" s="359"/>
      <c r="W382" s="359"/>
      <c r="X382" s="359"/>
      <c r="Y382" s="359"/>
      <c r="Z382" s="359"/>
    </row>
    <row r="383" spans="1:26" x14ac:dyDescent="0.2">
      <c r="A383" s="354"/>
      <c r="B383" s="359"/>
      <c r="C383" s="359"/>
      <c r="D383" s="499"/>
      <c r="E383" s="359"/>
      <c r="F383" s="499"/>
      <c r="G383" s="359"/>
      <c r="H383" s="359"/>
      <c r="I383" s="359"/>
      <c r="J383" s="359"/>
      <c r="K383" s="359"/>
      <c r="L383" s="359"/>
      <c r="M383" s="359"/>
      <c r="N383" s="359"/>
      <c r="O383" s="359"/>
      <c r="P383" s="359"/>
      <c r="Q383" s="359"/>
      <c r="R383" s="359"/>
      <c r="S383" s="359"/>
      <c r="T383" s="359"/>
      <c r="U383" s="359"/>
      <c r="V383" s="359"/>
      <c r="W383" s="359"/>
      <c r="X383" s="359"/>
      <c r="Y383" s="359"/>
      <c r="Z383" s="359"/>
    </row>
    <row r="384" spans="1:26" x14ac:dyDescent="0.2">
      <c r="A384" s="354"/>
      <c r="B384" s="359"/>
      <c r="C384" s="359"/>
      <c r="D384" s="499"/>
      <c r="E384" s="359"/>
      <c r="F384" s="499"/>
      <c r="G384" s="359"/>
      <c r="H384" s="359"/>
      <c r="I384" s="359"/>
      <c r="J384" s="359"/>
      <c r="K384" s="359"/>
      <c r="L384" s="359"/>
      <c r="M384" s="359"/>
      <c r="N384" s="359"/>
      <c r="O384" s="359"/>
      <c r="P384" s="359"/>
      <c r="Q384" s="359"/>
      <c r="R384" s="359"/>
      <c r="S384" s="359"/>
      <c r="T384" s="359"/>
      <c r="U384" s="359"/>
      <c r="V384" s="359"/>
      <c r="W384" s="359"/>
      <c r="X384" s="359"/>
      <c r="Y384" s="359"/>
      <c r="Z384" s="359"/>
    </row>
    <row r="385" spans="1:26" x14ac:dyDescent="0.2">
      <c r="A385" s="354"/>
      <c r="B385" s="359"/>
      <c r="C385" s="359"/>
      <c r="D385" s="499"/>
      <c r="E385" s="359"/>
      <c r="F385" s="499"/>
      <c r="G385" s="359"/>
      <c r="H385" s="359"/>
      <c r="I385" s="359"/>
      <c r="J385" s="359"/>
      <c r="K385" s="359"/>
      <c r="L385" s="359"/>
      <c r="M385" s="359"/>
      <c r="N385" s="359"/>
      <c r="O385" s="359"/>
      <c r="P385" s="359"/>
      <c r="Q385" s="359"/>
      <c r="R385" s="359"/>
      <c r="S385" s="359"/>
      <c r="T385" s="359"/>
      <c r="U385" s="359"/>
      <c r="V385" s="359"/>
      <c r="W385" s="359"/>
      <c r="X385" s="359"/>
      <c r="Y385" s="359"/>
      <c r="Z385" s="359"/>
    </row>
    <row r="386" spans="1:26" x14ac:dyDescent="0.2">
      <c r="A386" s="354"/>
      <c r="B386" s="359"/>
      <c r="C386" s="359"/>
      <c r="D386" s="499"/>
      <c r="E386" s="359"/>
      <c r="F386" s="499"/>
      <c r="G386" s="359"/>
      <c r="H386" s="359"/>
      <c r="I386" s="359"/>
      <c r="J386" s="359"/>
      <c r="K386" s="359"/>
      <c r="L386" s="359"/>
      <c r="M386" s="359"/>
      <c r="N386" s="359"/>
      <c r="O386" s="359"/>
      <c r="P386" s="359"/>
      <c r="Q386" s="359"/>
      <c r="R386" s="359"/>
      <c r="S386" s="359"/>
      <c r="T386" s="359"/>
      <c r="U386" s="359"/>
      <c r="V386" s="359"/>
      <c r="W386" s="359"/>
      <c r="X386" s="359"/>
      <c r="Y386" s="359"/>
      <c r="Z386" s="359"/>
    </row>
    <row r="387" spans="1:26" x14ac:dyDescent="0.2">
      <c r="A387" s="354"/>
      <c r="B387" s="359"/>
      <c r="C387" s="359"/>
      <c r="D387" s="499"/>
      <c r="E387" s="359"/>
      <c r="F387" s="499"/>
      <c r="G387" s="359"/>
      <c r="H387" s="359"/>
      <c r="I387" s="359"/>
      <c r="J387" s="359"/>
      <c r="K387" s="359"/>
      <c r="L387" s="359"/>
      <c r="M387" s="359"/>
      <c r="N387" s="359"/>
      <c r="O387" s="359"/>
      <c r="P387" s="359"/>
      <c r="Q387" s="359"/>
      <c r="R387" s="359"/>
      <c r="S387" s="359"/>
      <c r="T387" s="359"/>
      <c r="U387" s="359"/>
      <c r="V387" s="359"/>
      <c r="W387" s="359"/>
      <c r="X387" s="359"/>
      <c r="Y387" s="359"/>
      <c r="Z387" s="359"/>
    </row>
    <row r="388" spans="1:26" x14ac:dyDescent="0.2">
      <c r="A388" s="354"/>
      <c r="B388" s="359"/>
      <c r="C388" s="359"/>
      <c r="D388" s="499"/>
      <c r="E388" s="359"/>
      <c r="F388" s="499"/>
      <c r="G388" s="359"/>
      <c r="H388" s="359"/>
      <c r="I388" s="359"/>
      <c r="J388" s="359"/>
      <c r="K388" s="359"/>
      <c r="L388" s="359"/>
      <c r="M388" s="359"/>
      <c r="N388" s="359"/>
      <c r="O388" s="359"/>
      <c r="P388" s="359"/>
      <c r="Q388" s="359"/>
      <c r="R388" s="359"/>
      <c r="S388" s="359"/>
      <c r="T388" s="359"/>
      <c r="U388" s="359"/>
      <c r="V388" s="359"/>
      <c r="W388" s="359"/>
      <c r="X388" s="359"/>
      <c r="Y388" s="359"/>
      <c r="Z388" s="359"/>
    </row>
    <row r="389" spans="1:26" x14ac:dyDescent="0.2">
      <c r="A389" s="354"/>
      <c r="B389" s="359"/>
      <c r="C389" s="359"/>
      <c r="D389" s="499"/>
      <c r="E389" s="359"/>
      <c r="F389" s="499"/>
      <c r="G389" s="359"/>
      <c r="H389" s="359"/>
      <c r="I389" s="359"/>
      <c r="J389" s="359"/>
      <c r="K389" s="359"/>
      <c r="L389" s="359"/>
      <c r="M389" s="359"/>
      <c r="N389" s="359"/>
      <c r="O389" s="359"/>
      <c r="P389" s="359"/>
      <c r="Q389" s="359"/>
      <c r="R389" s="359"/>
      <c r="S389" s="359"/>
      <c r="T389" s="359"/>
      <c r="U389" s="359"/>
      <c r="V389" s="359"/>
      <c r="W389" s="359"/>
      <c r="X389" s="359"/>
      <c r="Y389" s="359"/>
      <c r="Z389" s="359"/>
    </row>
    <row r="390" spans="1:26" x14ac:dyDescent="0.2">
      <c r="A390" s="354"/>
      <c r="B390" s="359"/>
      <c r="C390" s="359"/>
      <c r="D390" s="499"/>
      <c r="E390" s="359"/>
      <c r="F390" s="499"/>
      <c r="G390" s="359"/>
      <c r="H390" s="359"/>
      <c r="I390" s="359"/>
      <c r="J390" s="359"/>
      <c r="K390" s="359"/>
      <c r="L390" s="359"/>
      <c r="M390" s="359"/>
      <c r="N390" s="359"/>
      <c r="O390" s="359"/>
      <c r="P390" s="359"/>
      <c r="Q390" s="359"/>
      <c r="R390" s="359"/>
      <c r="S390" s="359"/>
      <c r="T390" s="359"/>
      <c r="U390" s="359"/>
      <c r="V390" s="359"/>
      <c r="W390" s="359"/>
      <c r="X390" s="359"/>
      <c r="Y390" s="359"/>
      <c r="Z390" s="359"/>
    </row>
    <row r="391" spans="1:26" x14ac:dyDescent="0.2">
      <c r="A391" s="354"/>
      <c r="B391" s="359"/>
      <c r="C391" s="359"/>
      <c r="D391" s="499"/>
      <c r="E391" s="359"/>
      <c r="F391" s="499"/>
      <c r="G391" s="359"/>
      <c r="H391" s="359"/>
      <c r="I391" s="359"/>
      <c r="J391" s="359"/>
      <c r="K391" s="359"/>
      <c r="L391" s="359"/>
      <c r="M391" s="359"/>
      <c r="N391" s="359"/>
      <c r="O391" s="359"/>
      <c r="P391" s="359"/>
      <c r="Q391" s="359"/>
      <c r="R391" s="359"/>
      <c r="S391" s="359"/>
      <c r="T391" s="359"/>
      <c r="U391" s="359"/>
      <c r="V391" s="359"/>
      <c r="W391" s="359"/>
      <c r="X391" s="359"/>
      <c r="Y391" s="359"/>
      <c r="Z391" s="359"/>
    </row>
    <row r="392" spans="1:26" x14ac:dyDescent="0.2">
      <c r="A392" s="354"/>
      <c r="B392" s="359"/>
      <c r="C392" s="359"/>
      <c r="D392" s="499"/>
      <c r="E392" s="359"/>
      <c r="F392" s="499"/>
      <c r="G392" s="359"/>
      <c r="H392" s="359"/>
      <c r="I392" s="359"/>
      <c r="J392" s="359"/>
      <c r="K392" s="359"/>
      <c r="L392" s="359"/>
      <c r="M392" s="359"/>
      <c r="N392" s="359"/>
      <c r="O392" s="359"/>
      <c r="P392" s="359"/>
      <c r="Q392" s="359"/>
      <c r="R392" s="359"/>
      <c r="S392" s="359"/>
      <c r="T392" s="359"/>
      <c r="U392" s="359"/>
      <c r="V392" s="359"/>
      <c r="W392" s="359"/>
      <c r="X392" s="359"/>
      <c r="Y392" s="359"/>
      <c r="Z392" s="359"/>
    </row>
    <row r="393" spans="1:26" x14ac:dyDescent="0.2">
      <c r="A393" s="354"/>
      <c r="B393" s="359"/>
      <c r="C393" s="359"/>
      <c r="D393" s="499"/>
      <c r="E393" s="359"/>
      <c r="F393" s="499"/>
      <c r="G393" s="359"/>
      <c r="H393" s="359"/>
      <c r="I393" s="359"/>
      <c r="J393" s="359"/>
      <c r="K393" s="359"/>
      <c r="L393" s="359"/>
      <c r="M393" s="359"/>
      <c r="N393" s="359"/>
      <c r="O393" s="359"/>
      <c r="P393" s="359"/>
      <c r="Q393" s="359"/>
      <c r="R393" s="359"/>
      <c r="S393" s="359"/>
      <c r="T393" s="359"/>
      <c r="U393" s="359"/>
      <c r="V393" s="359"/>
      <c r="W393" s="359"/>
      <c r="X393" s="359"/>
      <c r="Y393" s="359"/>
      <c r="Z393" s="359"/>
    </row>
    <row r="394" spans="1:26" x14ac:dyDescent="0.2">
      <c r="A394" s="354"/>
      <c r="B394" s="359"/>
      <c r="C394" s="359"/>
      <c r="D394" s="499"/>
      <c r="E394" s="359"/>
      <c r="F394" s="499"/>
      <c r="G394" s="359"/>
      <c r="H394" s="359"/>
      <c r="I394" s="359"/>
      <c r="J394" s="359"/>
      <c r="K394" s="359"/>
      <c r="L394" s="359"/>
      <c r="M394" s="359"/>
      <c r="N394" s="359"/>
      <c r="O394" s="359"/>
      <c r="P394" s="359"/>
      <c r="Q394" s="359"/>
      <c r="R394" s="359"/>
      <c r="S394" s="359"/>
      <c r="T394" s="359"/>
      <c r="U394" s="359"/>
      <c r="V394" s="359"/>
      <c r="W394" s="359"/>
      <c r="X394" s="359"/>
      <c r="Y394" s="359"/>
      <c r="Z394" s="359"/>
    </row>
    <row r="395" spans="1:26" x14ac:dyDescent="0.2">
      <c r="A395" s="354"/>
      <c r="B395" s="359"/>
      <c r="C395" s="359"/>
      <c r="D395" s="499"/>
      <c r="E395" s="359"/>
      <c r="F395" s="499"/>
      <c r="G395" s="359"/>
      <c r="H395" s="359"/>
      <c r="I395" s="359"/>
      <c r="J395" s="359"/>
      <c r="K395" s="359"/>
      <c r="L395" s="359"/>
      <c r="M395" s="359"/>
      <c r="N395" s="359"/>
      <c r="O395" s="359"/>
      <c r="P395" s="359"/>
      <c r="Q395" s="359"/>
      <c r="R395" s="359"/>
      <c r="S395" s="359"/>
      <c r="T395" s="359"/>
      <c r="U395" s="359"/>
      <c r="V395" s="359"/>
      <c r="W395" s="359"/>
      <c r="X395" s="359"/>
      <c r="Y395" s="359"/>
      <c r="Z395" s="359"/>
    </row>
    <row r="396" spans="1:26" x14ac:dyDescent="0.2">
      <c r="A396" s="354"/>
      <c r="B396" s="359"/>
      <c r="C396" s="359"/>
      <c r="D396" s="499"/>
      <c r="E396" s="359"/>
      <c r="F396" s="499"/>
      <c r="G396" s="359"/>
      <c r="H396" s="359"/>
      <c r="I396" s="359"/>
      <c r="J396" s="359"/>
      <c r="K396" s="359"/>
      <c r="L396" s="359"/>
      <c r="M396" s="359"/>
      <c r="N396" s="359"/>
      <c r="O396" s="359"/>
      <c r="P396" s="359"/>
      <c r="Q396" s="359"/>
      <c r="R396" s="359"/>
      <c r="S396" s="359"/>
      <c r="T396" s="359"/>
      <c r="U396" s="359"/>
      <c r="V396" s="359"/>
      <c r="W396" s="359"/>
      <c r="X396" s="359"/>
      <c r="Y396" s="359"/>
      <c r="Z396" s="359"/>
    </row>
    <row r="397" spans="1:26" x14ac:dyDescent="0.2">
      <c r="A397" s="354"/>
      <c r="B397" s="359"/>
      <c r="C397" s="359"/>
      <c r="D397" s="499"/>
      <c r="E397" s="359"/>
      <c r="F397" s="499"/>
      <c r="G397" s="359"/>
      <c r="H397" s="359"/>
      <c r="I397" s="359"/>
      <c r="J397" s="359"/>
      <c r="K397" s="359"/>
      <c r="L397" s="359"/>
      <c r="M397" s="359"/>
      <c r="N397" s="359"/>
      <c r="O397" s="359"/>
      <c r="P397" s="359"/>
      <c r="Q397" s="359"/>
      <c r="R397" s="359"/>
      <c r="S397" s="359"/>
      <c r="T397" s="359"/>
      <c r="U397" s="359"/>
      <c r="V397" s="359"/>
      <c r="W397" s="359"/>
      <c r="X397" s="359"/>
      <c r="Y397" s="359"/>
      <c r="Z397" s="359"/>
    </row>
    <row r="398" spans="1:26" x14ac:dyDescent="0.2">
      <c r="A398" s="354"/>
      <c r="B398" s="359"/>
      <c r="C398" s="359"/>
      <c r="D398" s="499"/>
      <c r="E398" s="359"/>
      <c r="F398" s="499"/>
      <c r="G398" s="359"/>
      <c r="H398" s="359"/>
      <c r="I398" s="359"/>
      <c r="J398" s="359"/>
      <c r="K398" s="359"/>
      <c r="L398" s="359"/>
      <c r="M398" s="359"/>
      <c r="N398" s="359"/>
      <c r="O398" s="359"/>
      <c r="P398" s="359"/>
      <c r="Q398" s="359"/>
      <c r="R398" s="359"/>
      <c r="S398" s="359"/>
      <c r="T398" s="359"/>
      <c r="U398" s="359"/>
      <c r="V398" s="359"/>
      <c r="W398" s="359"/>
      <c r="X398" s="359"/>
      <c r="Y398" s="359"/>
      <c r="Z398" s="359"/>
    </row>
    <row r="399" spans="1:26" x14ac:dyDescent="0.2">
      <c r="A399" s="354"/>
      <c r="B399" s="359"/>
      <c r="C399" s="359"/>
      <c r="D399" s="499"/>
      <c r="E399" s="359"/>
      <c r="F399" s="499"/>
      <c r="G399" s="359"/>
      <c r="H399" s="359"/>
      <c r="I399" s="359"/>
      <c r="J399" s="359"/>
      <c r="K399" s="359"/>
      <c r="L399" s="359"/>
      <c r="M399" s="359"/>
      <c r="N399" s="359"/>
      <c r="O399" s="359"/>
      <c r="P399" s="359"/>
      <c r="Q399" s="359"/>
      <c r="R399" s="359"/>
      <c r="S399" s="359"/>
      <c r="T399" s="359"/>
      <c r="U399" s="359"/>
      <c r="V399" s="359"/>
      <c r="W399" s="359"/>
      <c r="X399" s="359"/>
      <c r="Y399" s="359"/>
      <c r="Z399" s="359"/>
    </row>
    <row r="400" spans="1:26" x14ac:dyDescent="0.2">
      <c r="A400" s="354"/>
      <c r="B400" s="359"/>
      <c r="C400" s="359"/>
      <c r="D400" s="499"/>
      <c r="E400" s="359"/>
      <c r="F400" s="499"/>
      <c r="G400" s="359"/>
      <c r="H400" s="359"/>
      <c r="I400" s="359"/>
      <c r="J400" s="359"/>
      <c r="K400" s="359"/>
      <c r="L400" s="359"/>
      <c r="M400" s="359"/>
      <c r="N400" s="359"/>
      <c r="O400" s="359"/>
      <c r="P400" s="359"/>
      <c r="Q400" s="359"/>
      <c r="R400" s="359"/>
      <c r="S400" s="359"/>
      <c r="T400" s="359"/>
      <c r="U400" s="359"/>
      <c r="V400" s="359"/>
      <c r="W400" s="359"/>
      <c r="X400" s="359"/>
      <c r="Y400" s="359"/>
      <c r="Z400" s="359"/>
    </row>
    <row r="401" spans="1:26" x14ac:dyDescent="0.2">
      <c r="A401" s="354"/>
      <c r="B401" s="359"/>
      <c r="C401" s="359"/>
      <c r="D401" s="499"/>
      <c r="E401" s="359"/>
      <c r="F401" s="499"/>
      <c r="G401" s="359"/>
      <c r="H401" s="359"/>
      <c r="I401" s="359"/>
      <c r="J401" s="359"/>
      <c r="K401" s="359"/>
      <c r="L401" s="359"/>
      <c r="M401" s="359"/>
      <c r="N401" s="359"/>
      <c r="O401" s="359"/>
      <c r="P401" s="359"/>
      <c r="Q401" s="359"/>
      <c r="R401" s="359"/>
      <c r="S401" s="359"/>
      <c r="T401" s="359"/>
      <c r="U401" s="359"/>
      <c r="V401" s="359"/>
      <c r="W401" s="359"/>
      <c r="X401" s="359"/>
      <c r="Y401" s="359"/>
      <c r="Z401" s="359"/>
    </row>
    <row r="402" spans="1:26" x14ac:dyDescent="0.2">
      <c r="A402" s="354"/>
      <c r="B402" s="359"/>
      <c r="C402" s="359"/>
      <c r="D402" s="499"/>
      <c r="E402" s="359"/>
      <c r="F402" s="499"/>
      <c r="G402" s="359"/>
      <c r="H402" s="359"/>
      <c r="I402" s="359"/>
      <c r="J402" s="359"/>
      <c r="K402" s="359"/>
      <c r="L402" s="359"/>
      <c r="M402" s="359"/>
      <c r="N402" s="359"/>
      <c r="O402" s="359"/>
      <c r="P402" s="359"/>
      <c r="Q402" s="359"/>
      <c r="R402" s="359"/>
      <c r="S402" s="359"/>
      <c r="T402" s="359"/>
      <c r="U402" s="359"/>
      <c r="V402" s="359"/>
      <c r="W402" s="359"/>
      <c r="X402" s="359"/>
      <c r="Y402" s="359"/>
      <c r="Z402" s="359"/>
    </row>
    <row r="403" spans="1:26" x14ac:dyDescent="0.2">
      <c r="A403" s="354"/>
      <c r="B403" s="359"/>
      <c r="C403" s="359"/>
      <c r="D403" s="499"/>
      <c r="E403" s="359"/>
      <c r="F403" s="499"/>
      <c r="G403" s="359"/>
      <c r="H403" s="359"/>
      <c r="I403" s="359"/>
      <c r="J403" s="359"/>
      <c r="K403" s="359"/>
      <c r="L403" s="359"/>
      <c r="M403" s="359"/>
      <c r="N403" s="359"/>
      <c r="O403" s="359"/>
      <c r="P403" s="359"/>
      <c r="Q403" s="359"/>
      <c r="R403" s="359"/>
      <c r="S403" s="359"/>
      <c r="T403" s="359"/>
      <c r="U403" s="359"/>
      <c r="V403" s="359"/>
      <c r="W403" s="359"/>
      <c r="X403" s="359"/>
      <c r="Y403" s="359"/>
      <c r="Z403" s="359"/>
    </row>
    <row r="404" spans="1:26" x14ac:dyDescent="0.2">
      <c r="A404" s="354"/>
      <c r="B404" s="359"/>
      <c r="C404" s="359"/>
      <c r="D404" s="499"/>
      <c r="E404" s="359"/>
      <c r="F404" s="499"/>
      <c r="G404" s="359"/>
      <c r="H404" s="359"/>
      <c r="I404" s="359"/>
      <c r="J404" s="359"/>
      <c r="K404" s="359"/>
      <c r="L404" s="359"/>
      <c r="M404" s="359"/>
      <c r="N404" s="359"/>
      <c r="O404" s="359"/>
      <c r="P404" s="359"/>
      <c r="Q404" s="359"/>
      <c r="R404" s="359"/>
      <c r="S404" s="359"/>
      <c r="T404" s="359"/>
      <c r="U404" s="359"/>
      <c r="V404" s="359"/>
      <c r="W404" s="359"/>
      <c r="X404" s="359"/>
      <c r="Y404" s="359"/>
      <c r="Z404" s="359"/>
    </row>
    <row r="405" spans="1:26" x14ac:dyDescent="0.2">
      <c r="A405" s="354"/>
      <c r="B405" s="359"/>
      <c r="C405" s="359"/>
      <c r="D405" s="499"/>
      <c r="E405" s="359"/>
      <c r="F405" s="499"/>
      <c r="G405" s="359"/>
      <c r="H405" s="359"/>
      <c r="I405" s="359"/>
      <c r="J405" s="359"/>
      <c r="K405" s="359"/>
      <c r="L405" s="359"/>
      <c r="M405" s="359"/>
      <c r="N405" s="359"/>
      <c r="O405" s="359"/>
      <c r="P405" s="359"/>
      <c r="Q405" s="359"/>
      <c r="R405" s="359"/>
      <c r="S405" s="359"/>
      <c r="T405" s="359"/>
      <c r="U405" s="359"/>
      <c r="V405" s="359"/>
      <c r="W405" s="359"/>
      <c r="X405" s="359"/>
      <c r="Y405" s="359"/>
      <c r="Z405" s="359"/>
    </row>
    <row r="406" spans="1:26" x14ac:dyDescent="0.2">
      <c r="A406" s="354"/>
      <c r="B406" s="359"/>
      <c r="C406" s="359"/>
      <c r="D406" s="499"/>
      <c r="E406" s="359"/>
      <c r="F406" s="499"/>
      <c r="G406" s="359"/>
      <c r="H406" s="359"/>
      <c r="I406" s="359"/>
      <c r="J406" s="359"/>
      <c r="K406" s="359"/>
      <c r="L406" s="359"/>
      <c r="M406" s="359"/>
      <c r="N406" s="359"/>
      <c r="O406" s="359"/>
      <c r="P406" s="359"/>
      <c r="Q406" s="359"/>
      <c r="R406" s="359"/>
      <c r="S406" s="359"/>
      <c r="T406" s="359"/>
      <c r="U406" s="359"/>
      <c r="V406" s="359"/>
      <c r="W406" s="359"/>
      <c r="X406" s="359"/>
      <c r="Y406" s="359"/>
      <c r="Z406" s="359"/>
    </row>
    <row r="407" spans="1:26" x14ac:dyDescent="0.2">
      <c r="A407" s="354"/>
      <c r="B407" s="359"/>
      <c r="C407" s="359"/>
      <c r="D407" s="499"/>
      <c r="E407" s="359"/>
      <c r="F407" s="499"/>
      <c r="G407" s="359"/>
      <c r="H407" s="359"/>
      <c r="I407" s="359"/>
      <c r="J407" s="359"/>
      <c r="K407" s="359"/>
      <c r="L407" s="359"/>
      <c r="M407" s="359"/>
      <c r="N407" s="359"/>
      <c r="O407" s="359"/>
      <c r="P407" s="359"/>
      <c r="Q407" s="359"/>
      <c r="R407" s="359"/>
      <c r="S407" s="359"/>
      <c r="T407" s="359"/>
      <c r="U407" s="359"/>
      <c r="V407" s="359"/>
      <c r="W407" s="359"/>
      <c r="X407" s="359"/>
      <c r="Y407" s="359"/>
      <c r="Z407" s="359"/>
    </row>
    <row r="408" spans="1:26" x14ac:dyDescent="0.2">
      <c r="A408" s="354"/>
      <c r="B408" s="359"/>
      <c r="C408" s="359"/>
      <c r="D408" s="499"/>
      <c r="E408" s="359"/>
      <c r="F408" s="499"/>
      <c r="G408" s="359"/>
      <c r="H408" s="359"/>
      <c r="I408" s="359"/>
      <c r="J408" s="359"/>
      <c r="K408" s="359"/>
      <c r="L408" s="359"/>
      <c r="M408" s="359"/>
      <c r="N408" s="359"/>
      <c r="O408" s="359"/>
      <c r="P408" s="359"/>
      <c r="Q408" s="359"/>
      <c r="R408" s="359"/>
      <c r="S408" s="359"/>
      <c r="T408" s="359"/>
      <c r="U408" s="359"/>
      <c r="V408" s="359"/>
      <c r="W408" s="359"/>
      <c r="X408" s="359"/>
      <c r="Y408" s="359"/>
      <c r="Z408" s="359"/>
    </row>
    <row r="409" spans="1:26" x14ac:dyDescent="0.2">
      <c r="A409" s="354"/>
      <c r="B409" s="359"/>
      <c r="C409" s="359"/>
      <c r="D409" s="499"/>
      <c r="E409" s="359"/>
      <c r="F409" s="499"/>
      <c r="G409" s="359"/>
      <c r="H409" s="359"/>
      <c r="I409" s="359"/>
      <c r="J409" s="359"/>
      <c r="K409" s="359"/>
      <c r="L409" s="359"/>
      <c r="M409" s="359"/>
      <c r="N409" s="359"/>
      <c r="O409" s="359"/>
      <c r="P409" s="359"/>
      <c r="Q409" s="359"/>
      <c r="R409" s="359"/>
      <c r="S409" s="359"/>
      <c r="T409" s="359"/>
      <c r="U409" s="359"/>
      <c r="V409" s="359"/>
      <c r="W409" s="359"/>
      <c r="X409" s="359"/>
      <c r="Y409" s="359"/>
      <c r="Z409" s="359"/>
    </row>
    <row r="410" spans="1:26" x14ac:dyDescent="0.2">
      <c r="A410" s="354"/>
      <c r="B410" s="359"/>
      <c r="C410" s="359"/>
      <c r="D410" s="499"/>
      <c r="E410" s="359"/>
      <c r="F410" s="499"/>
      <c r="G410" s="359"/>
      <c r="H410" s="359"/>
      <c r="I410" s="359"/>
      <c r="J410" s="359"/>
      <c r="K410" s="359"/>
      <c r="L410" s="359"/>
      <c r="M410" s="359"/>
      <c r="N410" s="359"/>
      <c r="O410" s="359"/>
      <c r="P410" s="359"/>
      <c r="Q410" s="359"/>
      <c r="R410" s="359"/>
      <c r="S410" s="359"/>
      <c r="T410" s="359"/>
      <c r="U410" s="359"/>
      <c r="V410" s="359"/>
      <c r="W410" s="359"/>
      <c r="X410" s="359"/>
      <c r="Y410" s="359"/>
      <c r="Z410" s="359"/>
    </row>
    <row r="411" spans="1:26" x14ac:dyDescent="0.2">
      <c r="A411" s="354"/>
      <c r="B411" s="359"/>
      <c r="C411" s="359"/>
      <c r="D411" s="499"/>
      <c r="E411" s="359"/>
      <c r="F411" s="499"/>
      <c r="G411" s="359"/>
      <c r="H411" s="359"/>
      <c r="I411" s="359"/>
      <c r="J411" s="359"/>
      <c r="K411" s="359"/>
      <c r="L411" s="359"/>
      <c r="M411" s="359"/>
      <c r="N411" s="359"/>
      <c r="O411" s="359"/>
      <c r="P411" s="359"/>
      <c r="Q411" s="359"/>
      <c r="R411" s="359"/>
      <c r="S411" s="359"/>
      <c r="T411" s="359"/>
      <c r="U411" s="359"/>
      <c r="V411" s="359"/>
      <c r="W411" s="359"/>
      <c r="X411" s="359"/>
      <c r="Y411" s="359"/>
      <c r="Z411" s="359"/>
    </row>
    <row r="412" spans="1:26" x14ac:dyDescent="0.2">
      <c r="A412" s="354"/>
      <c r="B412" s="359"/>
      <c r="C412" s="359"/>
      <c r="D412" s="499"/>
      <c r="E412" s="359"/>
      <c r="F412" s="499"/>
      <c r="G412" s="359"/>
      <c r="H412" s="359"/>
      <c r="I412" s="359"/>
      <c r="J412" s="359"/>
      <c r="K412" s="359"/>
      <c r="L412" s="359"/>
      <c r="M412" s="359"/>
      <c r="N412" s="359"/>
      <c r="O412" s="359"/>
      <c r="P412" s="359"/>
      <c r="Q412" s="359"/>
      <c r="R412" s="359"/>
      <c r="S412" s="359"/>
      <c r="T412" s="359"/>
      <c r="U412" s="359"/>
      <c r="V412" s="359"/>
      <c r="W412" s="359"/>
      <c r="X412" s="359"/>
      <c r="Y412" s="359"/>
      <c r="Z412" s="359"/>
    </row>
    <row r="413" spans="1:26" x14ac:dyDescent="0.2">
      <c r="A413" s="354"/>
      <c r="B413" s="359"/>
      <c r="C413" s="359"/>
      <c r="D413" s="499"/>
      <c r="E413" s="359"/>
      <c r="F413" s="499"/>
      <c r="G413" s="359"/>
      <c r="H413" s="359"/>
      <c r="I413" s="359"/>
      <c r="J413" s="359"/>
      <c r="K413" s="359"/>
      <c r="L413" s="359"/>
      <c r="M413" s="359"/>
      <c r="N413" s="359"/>
      <c r="O413" s="359"/>
      <c r="P413" s="359"/>
      <c r="Q413" s="359"/>
      <c r="R413" s="359"/>
      <c r="S413" s="359"/>
      <c r="T413" s="359"/>
      <c r="U413" s="359"/>
      <c r="V413" s="359"/>
      <c r="W413" s="359"/>
      <c r="X413" s="359"/>
      <c r="Y413" s="359"/>
      <c r="Z413" s="359"/>
    </row>
    <row r="414" spans="1:26" x14ac:dyDescent="0.2">
      <c r="A414" s="354"/>
      <c r="B414" s="359"/>
      <c r="C414" s="359"/>
      <c r="D414" s="499"/>
      <c r="E414" s="359"/>
      <c r="F414" s="499"/>
      <c r="G414" s="359"/>
      <c r="H414" s="359"/>
      <c r="I414" s="359"/>
      <c r="J414" s="359"/>
      <c r="K414" s="359"/>
      <c r="L414" s="359"/>
      <c r="M414" s="359"/>
      <c r="N414" s="359"/>
      <c r="O414" s="359"/>
      <c r="P414" s="359"/>
      <c r="Q414" s="359"/>
      <c r="R414" s="359"/>
      <c r="S414" s="359"/>
      <c r="T414" s="359"/>
      <c r="U414" s="359"/>
      <c r="V414" s="359"/>
      <c r="W414" s="359"/>
      <c r="X414" s="359"/>
      <c r="Y414" s="359"/>
      <c r="Z414" s="359"/>
    </row>
    <row r="415" spans="1:26" x14ac:dyDescent="0.2">
      <c r="A415" s="354"/>
      <c r="B415" s="359"/>
      <c r="C415" s="359"/>
      <c r="D415" s="499"/>
      <c r="E415" s="359"/>
      <c r="F415" s="499"/>
      <c r="G415" s="359"/>
      <c r="H415" s="359"/>
      <c r="I415" s="359"/>
      <c r="J415" s="359"/>
      <c r="K415" s="359"/>
      <c r="L415" s="359"/>
      <c r="M415" s="359"/>
      <c r="N415" s="359"/>
      <c r="O415" s="359"/>
      <c r="P415" s="359"/>
      <c r="Q415" s="359"/>
      <c r="R415" s="359"/>
      <c r="S415" s="359"/>
      <c r="T415" s="359"/>
      <c r="U415" s="359"/>
      <c r="V415" s="359"/>
      <c r="W415" s="359"/>
      <c r="X415" s="359"/>
      <c r="Y415" s="359"/>
      <c r="Z415" s="359"/>
    </row>
    <row r="416" spans="1:26" x14ac:dyDescent="0.2">
      <c r="A416" s="354"/>
      <c r="B416" s="359"/>
      <c r="C416" s="359"/>
      <c r="D416" s="499"/>
      <c r="E416" s="359"/>
      <c r="F416" s="499"/>
      <c r="G416" s="359"/>
      <c r="H416" s="359"/>
      <c r="I416" s="359"/>
      <c r="J416" s="359"/>
      <c r="K416" s="359"/>
      <c r="L416" s="359"/>
      <c r="M416" s="359"/>
      <c r="N416" s="359"/>
      <c r="O416" s="359"/>
      <c r="P416" s="359"/>
      <c r="Q416" s="359"/>
      <c r="R416" s="359"/>
      <c r="S416" s="359"/>
      <c r="T416" s="359"/>
      <c r="U416" s="359"/>
      <c r="V416" s="359"/>
      <c r="W416" s="359"/>
      <c r="X416" s="359"/>
      <c r="Y416" s="359"/>
      <c r="Z416" s="359"/>
    </row>
    <row r="417" spans="1:26" x14ac:dyDescent="0.2">
      <c r="A417" s="354"/>
      <c r="B417" s="359"/>
      <c r="C417" s="359"/>
      <c r="D417" s="499"/>
      <c r="E417" s="359"/>
      <c r="F417" s="499"/>
      <c r="G417" s="359"/>
      <c r="H417" s="359"/>
      <c r="I417" s="359"/>
      <c r="J417" s="359"/>
      <c r="K417" s="359"/>
      <c r="L417" s="359"/>
      <c r="M417" s="359"/>
      <c r="N417" s="359"/>
      <c r="O417" s="359"/>
      <c r="P417" s="359"/>
      <c r="Q417" s="359"/>
      <c r="R417" s="359"/>
      <c r="S417" s="359"/>
      <c r="T417" s="359"/>
      <c r="U417" s="359"/>
      <c r="V417" s="359"/>
      <c r="W417" s="359"/>
      <c r="X417" s="359"/>
      <c r="Y417" s="359"/>
      <c r="Z417" s="359"/>
    </row>
    <row r="418" spans="1:26" x14ac:dyDescent="0.2">
      <c r="A418" s="354"/>
      <c r="B418" s="359"/>
      <c r="C418" s="359"/>
      <c r="D418" s="499"/>
      <c r="E418" s="359"/>
      <c r="F418" s="499"/>
      <c r="G418" s="359"/>
      <c r="H418" s="359"/>
      <c r="I418" s="359"/>
      <c r="J418" s="359"/>
      <c r="K418" s="359"/>
      <c r="L418" s="359"/>
      <c r="M418" s="359"/>
      <c r="N418" s="359"/>
      <c r="O418" s="359"/>
      <c r="P418" s="359"/>
      <c r="Q418" s="359"/>
      <c r="R418" s="359"/>
      <c r="S418" s="359"/>
      <c r="T418" s="359"/>
      <c r="U418" s="359"/>
      <c r="V418" s="359"/>
      <c r="W418" s="359"/>
      <c r="X418" s="359"/>
      <c r="Y418" s="359"/>
      <c r="Z418" s="359"/>
    </row>
    <row r="419" spans="1:26" x14ac:dyDescent="0.2">
      <c r="A419" s="354"/>
      <c r="B419" s="359"/>
      <c r="C419" s="359"/>
      <c r="D419" s="499"/>
      <c r="E419" s="359"/>
      <c r="F419" s="499"/>
      <c r="G419" s="359"/>
      <c r="H419" s="359"/>
      <c r="I419" s="359"/>
      <c r="J419" s="359"/>
      <c r="K419" s="359"/>
      <c r="L419" s="359"/>
      <c r="M419" s="359"/>
      <c r="N419" s="359"/>
      <c r="O419" s="359"/>
      <c r="P419" s="359"/>
      <c r="Q419" s="359"/>
      <c r="R419" s="359"/>
      <c r="S419" s="359"/>
      <c r="T419" s="359"/>
      <c r="U419" s="359"/>
      <c r="V419" s="359"/>
      <c r="W419" s="359"/>
      <c r="X419" s="359"/>
      <c r="Y419" s="359"/>
      <c r="Z419" s="359"/>
    </row>
    <row r="420" spans="1:26" x14ac:dyDescent="0.2">
      <c r="A420" s="354"/>
      <c r="B420" s="359"/>
      <c r="C420" s="359"/>
      <c r="D420" s="499"/>
      <c r="E420" s="359"/>
      <c r="F420" s="499"/>
      <c r="G420" s="359"/>
      <c r="H420" s="359"/>
      <c r="I420" s="359"/>
      <c r="J420" s="359"/>
      <c r="K420" s="359"/>
      <c r="L420" s="359"/>
      <c r="M420" s="359"/>
      <c r="N420" s="359"/>
      <c r="O420" s="359"/>
      <c r="P420" s="359"/>
      <c r="Q420" s="359"/>
      <c r="R420" s="359"/>
      <c r="S420" s="359"/>
      <c r="T420" s="359"/>
      <c r="U420" s="359"/>
      <c r="V420" s="359"/>
      <c r="W420" s="359"/>
      <c r="X420" s="359"/>
      <c r="Y420" s="359"/>
      <c r="Z420" s="359"/>
    </row>
    <row r="421" spans="1:26" x14ac:dyDescent="0.2">
      <c r="A421" s="354"/>
      <c r="B421" s="359"/>
      <c r="C421" s="359"/>
      <c r="D421" s="499"/>
      <c r="E421" s="359"/>
      <c r="F421" s="499"/>
      <c r="G421" s="359"/>
      <c r="H421" s="359"/>
      <c r="I421" s="359"/>
      <c r="J421" s="359"/>
      <c r="K421" s="359"/>
      <c r="L421" s="359"/>
      <c r="M421" s="359"/>
      <c r="N421" s="359"/>
      <c r="O421" s="359"/>
      <c r="P421" s="359"/>
      <c r="Q421" s="359"/>
      <c r="R421" s="359"/>
      <c r="S421" s="359"/>
      <c r="T421" s="359"/>
      <c r="U421" s="359"/>
      <c r="V421" s="359"/>
      <c r="W421" s="359"/>
      <c r="X421" s="359"/>
      <c r="Y421" s="359"/>
      <c r="Z421" s="359"/>
    </row>
    <row r="422" spans="1:26" x14ac:dyDescent="0.2">
      <c r="A422" s="354"/>
      <c r="B422" s="359"/>
      <c r="C422" s="359"/>
      <c r="D422" s="499"/>
      <c r="E422" s="359"/>
      <c r="F422" s="499"/>
      <c r="G422" s="359"/>
      <c r="H422" s="359"/>
      <c r="I422" s="359"/>
      <c r="J422" s="359"/>
      <c r="K422" s="359"/>
      <c r="L422" s="359"/>
      <c r="M422" s="359"/>
      <c r="N422" s="359"/>
      <c r="O422" s="359"/>
      <c r="P422" s="359"/>
      <c r="Q422" s="359"/>
      <c r="R422" s="359"/>
      <c r="S422" s="359"/>
      <c r="T422" s="359"/>
      <c r="U422" s="359"/>
      <c r="V422" s="359"/>
      <c r="W422" s="359"/>
      <c r="X422" s="359"/>
      <c r="Y422" s="359"/>
      <c r="Z422" s="359"/>
    </row>
    <row r="423" spans="1:26" x14ac:dyDescent="0.2">
      <c r="A423" s="354"/>
      <c r="B423" s="359"/>
      <c r="C423" s="359"/>
      <c r="D423" s="499"/>
      <c r="E423" s="359"/>
      <c r="F423" s="499"/>
      <c r="G423" s="359"/>
      <c r="H423" s="359"/>
      <c r="I423" s="359"/>
      <c r="J423" s="359"/>
      <c r="K423" s="359"/>
      <c r="L423" s="359"/>
      <c r="M423" s="359"/>
      <c r="N423" s="359"/>
      <c r="O423" s="359"/>
      <c r="P423" s="359"/>
      <c r="Q423" s="359"/>
      <c r="R423" s="359"/>
      <c r="S423" s="359"/>
      <c r="T423" s="359"/>
      <c r="U423" s="359"/>
      <c r="V423" s="359"/>
      <c r="W423" s="359"/>
      <c r="X423" s="359"/>
      <c r="Y423" s="359"/>
      <c r="Z423" s="359"/>
    </row>
    <row r="424" spans="1:26" x14ac:dyDescent="0.2">
      <c r="A424" s="354"/>
      <c r="B424" s="359"/>
      <c r="C424" s="359"/>
      <c r="D424" s="499"/>
      <c r="E424" s="359"/>
      <c r="F424" s="499"/>
      <c r="G424" s="359"/>
      <c r="H424" s="359"/>
      <c r="I424" s="359"/>
      <c r="J424" s="359"/>
      <c r="K424" s="359"/>
      <c r="L424" s="359"/>
      <c r="M424" s="359"/>
      <c r="N424" s="359"/>
      <c r="O424" s="359"/>
      <c r="P424" s="359"/>
      <c r="Q424" s="359"/>
      <c r="R424" s="359"/>
      <c r="S424" s="359"/>
      <c r="T424" s="359"/>
      <c r="U424" s="359"/>
      <c r="V424" s="359"/>
      <c r="W424" s="359"/>
      <c r="X424" s="359"/>
      <c r="Y424" s="359"/>
      <c r="Z424" s="359"/>
    </row>
    <row r="425" spans="1:26" x14ac:dyDescent="0.2">
      <c r="A425" s="354"/>
      <c r="B425" s="359"/>
      <c r="C425" s="359"/>
      <c r="D425" s="499"/>
      <c r="E425" s="359"/>
      <c r="F425" s="499"/>
      <c r="G425" s="359"/>
      <c r="H425" s="359"/>
      <c r="I425" s="359"/>
      <c r="J425" s="359"/>
      <c r="K425" s="359"/>
      <c r="L425" s="359"/>
      <c r="M425" s="359"/>
      <c r="N425" s="359"/>
      <c r="O425" s="359"/>
      <c r="P425" s="359"/>
      <c r="Q425" s="359"/>
      <c r="R425" s="359"/>
      <c r="S425" s="359"/>
      <c r="T425" s="359"/>
      <c r="U425" s="359"/>
      <c r="V425" s="359"/>
      <c r="W425" s="359"/>
      <c r="X425" s="359"/>
      <c r="Y425" s="359"/>
      <c r="Z425" s="359"/>
    </row>
    <row r="426" spans="1:26" x14ac:dyDescent="0.2">
      <c r="A426" s="354"/>
      <c r="B426" s="359"/>
      <c r="C426" s="359"/>
      <c r="D426" s="499"/>
      <c r="E426" s="359"/>
      <c r="F426" s="499"/>
      <c r="G426" s="359"/>
      <c r="H426" s="359"/>
      <c r="I426" s="359"/>
      <c r="J426" s="359"/>
      <c r="K426" s="359"/>
      <c r="L426" s="359"/>
      <c r="M426" s="359"/>
      <c r="N426" s="359"/>
      <c r="O426" s="359"/>
      <c r="P426" s="359"/>
      <c r="Q426" s="359"/>
      <c r="R426" s="359"/>
      <c r="S426" s="359"/>
      <c r="T426" s="359"/>
      <c r="U426" s="359"/>
      <c r="V426" s="359"/>
      <c r="W426" s="359"/>
      <c r="X426" s="359"/>
      <c r="Y426" s="359"/>
      <c r="Z426" s="359"/>
    </row>
    <row r="427" spans="1:26" x14ac:dyDescent="0.2">
      <c r="A427" s="354"/>
      <c r="B427" s="359"/>
      <c r="C427" s="359"/>
      <c r="D427" s="499"/>
      <c r="E427" s="359"/>
      <c r="F427" s="499"/>
      <c r="G427" s="359"/>
      <c r="H427" s="359"/>
      <c r="I427" s="359"/>
      <c r="J427" s="359"/>
      <c r="K427" s="359"/>
      <c r="L427" s="359"/>
      <c r="M427" s="359"/>
      <c r="N427" s="359"/>
      <c r="O427" s="359"/>
      <c r="P427" s="359"/>
      <c r="Q427" s="359"/>
      <c r="R427" s="359"/>
      <c r="S427" s="359"/>
      <c r="T427" s="359"/>
      <c r="U427" s="359"/>
      <c r="V427" s="359"/>
      <c r="W427" s="359"/>
      <c r="X427" s="359"/>
      <c r="Y427" s="359"/>
      <c r="Z427" s="359"/>
    </row>
    <row r="428" spans="1:26" x14ac:dyDescent="0.2">
      <c r="A428" s="354"/>
      <c r="B428" s="359"/>
      <c r="C428" s="359"/>
      <c r="D428" s="499"/>
      <c r="E428" s="359"/>
      <c r="F428" s="499"/>
      <c r="G428" s="359"/>
      <c r="H428" s="359"/>
      <c r="I428" s="359"/>
      <c r="J428" s="359"/>
      <c r="K428" s="359"/>
      <c r="L428" s="359"/>
      <c r="M428" s="359"/>
      <c r="N428" s="359"/>
      <c r="O428" s="359"/>
      <c r="P428" s="359"/>
      <c r="Q428" s="359"/>
      <c r="R428" s="359"/>
      <c r="S428" s="359"/>
      <c r="T428" s="359"/>
      <c r="U428" s="359"/>
      <c r="V428" s="359"/>
      <c r="W428" s="359"/>
      <c r="X428" s="359"/>
      <c r="Y428" s="359"/>
      <c r="Z428" s="359"/>
    </row>
    <row r="429" spans="1:26" x14ac:dyDescent="0.2">
      <c r="A429" s="354"/>
      <c r="B429" s="359"/>
      <c r="C429" s="359"/>
      <c r="D429" s="499"/>
      <c r="E429" s="359"/>
      <c r="F429" s="499"/>
      <c r="G429" s="359"/>
      <c r="H429" s="359"/>
      <c r="I429" s="359"/>
      <c r="J429" s="359"/>
      <c r="K429" s="359"/>
      <c r="L429" s="359"/>
      <c r="M429" s="359"/>
      <c r="N429" s="359"/>
      <c r="O429" s="359"/>
      <c r="P429" s="359"/>
      <c r="Q429" s="359"/>
      <c r="R429" s="359"/>
      <c r="S429" s="359"/>
      <c r="T429" s="359"/>
      <c r="U429" s="359"/>
      <c r="V429" s="359"/>
      <c r="W429" s="359"/>
      <c r="X429" s="359"/>
      <c r="Y429" s="359"/>
      <c r="Z429" s="359"/>
    </row>
    <row r="430" spans="1:26" x14ac:dyDescent="0.2">
      <c r="A430" s="354"/>
      <c r="B430" s="359"/>
      <c r="C430" s="359"/>
      <c r="D430" s="499"/>
      <c r="E430" s="359"/>
      <c r="F430" s="499"/>
      <c r="G430" s="359"/>
      <c r="H430" s="359"/>
      <c r="I430" s="359"/>
      <c r="J430" s="359"/>
      <c r="K430" s="359"/>
      <c r="L430" s="359"/>
      <c r="M430" s="359"/>
      <c r="N430" s="359"/>
      <c r="O430" s="359"/>
      <c r="P430" s="359"/>
      <c r="Q430" s="359"/>
      <c r="R430" s="359"/>
      <c r="S430" s="359"/>
      <c r="T430" s="359"/>
      <c r="U430" s="359"/>
      <c r="V430" s="359"/>
      <c r="W430" s="359"/>
      <c r="X430" s="359"/>
      <c r="Y430" s="359"/>
      <c r="Z430" s="359"/>
    </row>
    <row r="431" spans="1:26" x14ac:dyDescent="0.2">
      <c r="A431" s="354"/>
      <c r="B431" s="359"/>
      <c r="C431" s="359"/>
      <c r="D431" s="499"/>
      <c r="E431" s="359"/>
      <c r="F431" s="499"/>
      <c r="G431" s="359"/>
      <c r="H431" s="359"/>
      <c r="I431" s="359"/>
      <c r="J431" s="359"/>
      <c r="K431" s="359"/>
      <c r="L431" s="359"/>
      <c r="M431" s="359"/>
      <c r="N431" s="359"/>
      <c r="O431" s="359"/>
      <c r="P431" s="359"/>
      <c r="Q431" s="359"/>
      <c r="R431" s="359"/>
      <c r="S431" s="359"/>
      <c r="T431" s="359"/>
      <c r="U431" s="359"/>
      <c r="V431" s="359"/>
      <c r="W431" s="359"/>
      <c r="X431" s="359"/>
      <c r="Y431" s="359"/>
      <c r="Z431" s="359"/>
    </row>
    <row r="432" spans="1:26" x14ac:dyDescent="0.2">
      <c r="A432" s="354"/>
      <c r="B432" s="359"/>
      <c r="C432" s="359"/>
      <c r="D432" s="499"/>
      <c r="E432" s="359"/>
      <c r="F432" s="499"/>
      <c r="G432" s="359"/>
      <c r="H432" s="359"/>
      <c r="I432" s="359"/>
      <c r="J432" s="359"/>
      <c r="K432" s="359"/>
      <c r="L432" s="359"/>
      <c r="M432" s="359"/>
      <c r="N432" s="359"/>
      <c r="O432" s="359"/>
      <c r="P432" s="359"/>
      <c r="Q432" s="359"/>
      <c r="R432" s="359"/>
      <c r="S432" s="359"/>
      <c r="T432" s="359"/>
      <c r="U432" s="359"/>
      <c r="V432" s="359"/>
      <c r="W432" s="359"/>
      <c r="X432" s="359"/>
      <c r="Y432" s="359"/>
      <c r="Z432" s="359"/>
    </row>
    <row r="433" spans="1:26" x14ac:dyDescent="0.2">
      <c r="A433" s="354"/>
      <c r="B433" s="359"/>
      <c r="C433" s="359"/>
      <c r="D433" s="499"/>
      <c r="E433" s="359"/>
      <c r="F433" s="499"/>
      <c r="G433" s="359"/>
      <c r="H433" s="359"/>
      <c r="I433" s="359"/>
      <c r="J433" s="359"/>
      <c r="K433" s="359"/>
      <c r="L433" s="359"/>
      <c r="M433" s="359"/>
      <c r="N433" s="359"/>
      <c r="O433" s="359"/>
      <c r="P433" s="359"/>
      <c r="Q433" s="359"/>
      <c r="R433" s="359"/>
      <c r="S433" s="359"/>
      <c r="T433" s="359"/>
      <c r="U433" s="359"/>
      <c r="V433" s="359"/>
      <c r="W433" s="359"/>
      <c r="X433" s="359"/>
      <c r="Y433" s="359"/>
      <c r="Z433" s="359"/>
    </row>
    <row r="434" spans="1:26" x14ac:dyDescent="0.2">
      <c r="A434" s="354"/>
      <c r="B434" s="359"/>
      <c r="C434" s="359"/>
      <c r="D434" s="499"/>
      <c r="E434" s="359"/>
      <c r="F434" s="499"/>
      <c r="G434" s="359"/>
      <c r="H434" s="359"/>
      <c r="I434" s="359"/>
      <c r="J434" s="359"/>
      <c r="K434" s="359"/>
      <c r="L434" s="359"/>
      <c r="M434" s="359"/>
      <c r="N434" s="359"/>
      <c r="O434" s="359"/>
      <c r="P434" s="359"/>
      <c r="Q434" s="359"/>
      <c r="R434" s="359"/>
      <c r="S434" s="359"/>
      <c r="T434" s="359"/>
      <c r="U434" s="359"/>
      <c r="V434" s="359"/>
      <c r="W434" s="359"/>
      <c r="X434" s="359"/>
      <c r="Y434" s="359"/>
      <c r="Z434" s="359"/>
    </row>
    <row r="435" spans="1:26" x14ac:dyDescent="0.2">
      <c r="A435" s="354"/>
      <c r="B435" s="359"/>
      <c r="C435" s="359"/>
      <c r="D435" s="499"/>
      <c r="E435" s="359"/>
      <c r="F435" s="499"/>
      <c r="G435" s="359"/>
      <c r="H435" s="359"/>
      <c r="I435" s="359"/>
      <c r="J435" s="359"/>
      <c r="K435" s="359"/>
      <c r="L435" s="359"/>
      <c r="M435" s="359"/>
      <c r="N435" s="359"/>
      <c r="O435" s="359"/>
      <c r="P435" s="359"/>
      <c r="Q435" s="359"/>
      <c r="R435" s="359"/>
      <c r="S435" s="359"/>
      <c r="T435" s="359"/>
      <c r="U435" s="359"/>
      <c r="V435" s="359"/>
      <c r="W435" s="359"/>
      <c r="X435" s="359"/>
      <c r="Y435" s="359"/>
      <c r="Z435" s="359"/>
    </row>
    <row r="436" spans="1:26" x14ac:dyDescent="0.2">
      <c r="A436" s="354"/>
      <c r="B436" s="359"/>
      <c r="C436" s="359"/>
      <c r="D436" s="499"/>
      <c r="E436" s="359"/>
      <c r="F436" s="499"/>
      <c r="G436" s="359"/>
      <c r="H436" s="359"/>
      <c r="I436" s="359"/>
      <c r="J436" s="359"/>
      <c r="K436" s="359"/>
      <c r="L436" s="359"/>
      <c r="M436" s="359"/>
      <c r="N436" s="359"/>
      <c r="O436" s="359"/>
      <c r="P436" s="359"/>
      <c r="Q436" s="359"/>
      <c r="R436" s="359"/>
      <c r="S436" s="359"/>
      <c r="T436" s="359"/>
      <c r="U436" s="359"/>
      <c r="V436" s="359"/>
      <c r="W436" s="359"/>
      <c r="X436" s="359"/>
      <c r="Y436" s="359"/>
      <c r="Z436" s="359"/>
    </row>
    <row r="437" spans="1:26" x14ac:dyDescent="0.2">
      <c r="A437" s="354"/>
      <c r="B437" s="359"/>
      <c r="C437" s="359"/>
      <c r="D437" s="499"/>
      <c r="E437" s="359"/>
      <c r="F437" s="499"/>
      <c r="G437" s="359"/>
      <c r="H437" s="359"/>
      <c r="I437" s="359"/>
      <c r="J437" s="359"/>
      <c r="K437" s="359"/>
      <c r="L437" s="359"/>
      <c r="M437" s="359"/>
      <c r="N437" s="359"/>
      <c r="O437" s="359"/>
      <c r="P437" s="359"/>
      <c r="Q437" s="359"/>
      <c r="R437" s="359"/>
      <c r="S437" s="359"/>
      <c r="T437" s="359"/>
      <c r="U437" s="359"/>
      <c r="V437" s="359"/>
      <c r="W437" s="359"/>
      <c r="X437" s="359"/>
      <c r="Y437" s="359"/>
      <c r="Z437" s="359"/>
    </row>
    <row r="438" spans="1:26" x14ac:dyDescent="0.2">
      <c r="A438" s="354"/>
      <c r="B438" s="359"/>
      <c r="C438" s="359"/>
      <c r="D438" s="499"/>
      <c r="E438" s="359"/>
      <c r="F438" s="499"/>
      <c r="G438" s="359"/>
      <c r="H438" s="359"/>
      <c r="I438" s="359"/>
      <c r="J438" s="359"/>
      <c r="K438" s="359"/>
      <c r="L438" s="359"/>
      <c r="M438" s="359"/>
      <c r="N438" s="359"/>
      <c r="O438" s="359"/>
      <c r="P438" s="359"/>
      <c r="Q438" s="359"/>
      <c r="R438" s="359"/>
      <c r="S438" s="359"/>
      <c r="T438" s="359"/>
      <c r="U438" s="359"/>
      <c r="V438" s="359"/>
      <c r="W438" s="359"/>
      <c r="X438" s="359"/>
      <c r="Y438" s="359"/>
      <c r="Z438" s="359"/>
    </row>
    <row r="439" spans="1:26" x14ac:dyDescent="0.2">
      <c r="A439" s="354"/>
      <c r="B439" s="359"/>
      <c r="C439" s="359"/>
      <c r="D439" s="499"/>
      <c r="E439" s="359"/>
      <c r="F439" s="499"/>
      <c r="G439" s="359"/>
      <c r="H439" s="359"/>
      <c r="I439" s="359"/>
      <c r="J439" s="359"/>
      <c r="K439" s="359"/>
      <c r="L439" s="359"/>
      <c r="M439" s="359"/>
      <c r="N439" s="359"/>
      <c r="O439" s="359"/>
      <c r="P439" s="359"/>
      <c r="Q439" s="359"/>
      <c r="R439" s="359"/>
      <c r="S439" s="359"/>
      <c r="T439" s="359"/>
      <c r="U439" s="359"/>
      <c r="V439" s="359"/>
      <c r="W439" s="359"/>
      <c r="X439" s="359"/>
      <c r="Y439" s="359"/>
      <c r="Z439" s="359"/>
    </row>
    <row r="440" spans="1:26" x14ac:dyDescent="0.2">
      <c r="A440" s="354"/>
      <c r="B440" s="359"/>
      <c r="C440" s="359"/>
      <c r="D440" s="499"/>
      <c r="E440" s="359"/>
      <c r="F440" s="499"/>
      <c r="G440" s="359"/>
      <c r="H440" s="359"/>
      <c r="I440" s="359"/>
      <c r="J440" s="359"/>
      <c r="K440" s="359"/>
      <c r="L440" s="359"/>
      <c r="M440" s="359"/>
      <c r="N440" s="359"/>
      <c r="O440" s="359"/>
      <c r="P440" s="359"/>
      <c r="Q440" s="359"/>
      <c r="R440" s="359"/>
      <c r="S440" s="359"/>
      <c r="T440" s="359"/>
      <c r="U440" s="359"/>
      <c r="V440" s="359"/>
      <c r="W440" s="359"/>
      <c r="X440" s="359"/>
      <c r="Y440" s="359"/>
      <c r="Z440" s="359"/>
    </row>
    <row r="441" spans="1:26" x14ac:dyDescent="0.2">
      <c r="A441" s="354"/>
      <c r="B441" s="359"/>
      <c r="C441" s="359"/>
      <c r="D441" s="499"/>
      <c r="E441" s="359"/>
      <c r="F441" s="499"/>
      <c r="G441" s="359"/>
      <c r="H441" s="359"/>
      <c r="I441" s="359"/>
      <c r="J441" s="359"/>
      <c r="K441" s="359"/>
      <c r="L441" s="359"/>
      <c r="M441" s="359"/>
      <c r="N441" s="359"/>
      <c r="O441" s="359"/>
      <c r="P441" s="359"/>
      <c r="Q441" s="359"/>
      <c r="R441" s="359"/>
      <c r="S441" s="359"/>
      <c r="T441" s="359"/>
      <c r="U441" s="359"/>
      <c r="V441" s="359"/>
      <c r="W441" s="359"/>
      <c r="X441" s="359"/>
      <c r="Y441" s="359"/>
      <c r="Z441" s="359"/>
    </row>
    <row r="442" spans="1:26" x14ac:dyDescent="0.2">
      <c r="A442" s="354"/>
      <c r="B442" s="359"/>
      <c r="C442" s="359"/>
      <c r="D442" s="499"/>
      <c r="E442" s="359"/>
      <c r="F442" s="499"/>
      <c r="G442" s="359"/>
      <c r="H442" s="359"/>
      <c r="I442" s="359"/>
      <c r="J442" s="359"/>
      <c r="K442" s="359"/>
      <c r="L442" s="359"/>
      <c r="M442" s="359"/>
      <c r="N442" s="359"/>
      <c r="O442" s="359"/>
      <c r="P442" s="359"/>
      <c r="Q442" s="359"/>
      <c r="R442" s="359"/>
      <c r="S442" s="359"/>
      <c r="T442" s="359"/>
      <c r="U442" s="359"/>
      <c r="V442" s="359"/>
      <c r="W442" s="359"/>
      <c r="X442" s="359"/>
      <c r="Y442" s="359"/>
      <c r="Z442" s="359"/>
    </row>
    <row r="443" spans="1:26" x14ac:dyDescent="0.2">
      <c r="A443" s="354"/>
      <c r="B443" s="359"/>
      <c r="C443" s="359"/>
      <c r="D443" s="499"/>
      <c r="E443" s="359"/>
      <c r="F443" s="499"/>
      <c r="G443" s="359"/>
      <c r="H443" s="359"/>
      <c r="I443" s="359"/>
      <c r="J443" s="359"/>
      <c r="K443" s="359"/>
      <c r="L443" s="359"/>
      <c r="M443" s="359"/>
      <c r="N443" s="359"/>
      <c r="O443" s="359"/>
      <c r="P443" s="359"/>
      <c r="Q443" s="359"/>
      <c r="R443" s="359"/>
      <c r="S443" s="359"/>
      <c r="T443" s="359"/>
      <c r="U443" s="359"/>
      <c r="V443" s="359"/>
      <c r="W443" s="359"/>
      <c r="X443" s="359"/>
      <c r="Y443" s="359"/>
      <c r="Z443" s="359"/>
    </row>
    <row r="444" spans="1:26" x14ac:dyDescent="0.2">
      <c r="A444" s="354"/>
      <c r="B444" s="359"/>
      <c r="C444" s="359"/>
      <c r="D444" s="499"/>
      <c r="E444" s="359"/>
      <c r="F444" s="499"/>
      <c r="G444" s="359"/>
      <c r="H444" s="359"/>
      <c r="I444" s="359"/>
      <c r="J444" s="359"/>
      <c r="K444" s="359"/>
      <c r="L444" s="359"/>
      <c r="M444" s="359"/>
      <c r="N444" s="359"/>
      <c r="O444" s="359"/>
      <c r="P444" s="359"/>
      <c r="Q444" s="359"/>
      <c r="R444" s="359"/>
      <c r="S444" s="359"/>
      <c r="T444" s="359"/>
      <c r="U444" s="359"/>
      <c r="V444" s="359"/>
      <c r="W444" s="359"/>
      <c r="X444" s="359"/>
      <c r="Y444" s="359"/>
      <c r="Z444" s="359"/>
    </row>
    <row r="445" spans="1:26" x14ac:dyDescent="0.2">
      <c r="A445" s="354"/>
      <c r="B445" s="359"/>
      <c r="C445" s="359"/>
      <c r="D445" s="499"/>
      <c r="E445" s="359"/>
      <c r="F445" s="499"/>
      <c r="G445" s="359"/>
      <c r="H445" s="359"/>
      <c r="I445" s="359"/>
      <c r="J445" s="359"/>
      <c r="K445" s="359"/>
      <c r="L445" s="359"/>
      <c r="M445" s="359"/>
      <c r="N445" s="359"/>
      <c r="O445" s="359"/>
      <c r="P445" s="359"/>
      <c r="Q445" s="359"/>
      <c r="R445" s="359"/>
      <c r="S445" s="359"/>
      <c r="T445" s="359"/>
      <c r="U445" s="359"/>
      <c r="V445" s="359"/>
      <c r="W445" s="359"/>
      <c r="X445" s="359"/>
      <c r="Y445" s="359"/>
      <c r="Z445" s="359"/>
    </row>
    <row r="446" spans="1:26" x14ac:dyDescent="0.2">
      <c r="A446" s="354"/>
      <c r="B446" s="359"/>
      <c r="C446" s="359"/>
      <c r="D446" s="499"/>
      <c r="E446" s="359"/>
      <c r="F446" s="499"/>
      <c r="G446" s="359"/>
      <c r="H446" s="359"/>
      <c r="I446" s="359"/>
      <c r="J446" s="359"/>
      <c r="K446" s="359"/>
      <c r="L446" s="359"/>
      <c r="M446" s="359"/>
      <c r="N446" s="359"/>
      <c r="O446" s="359"/>
      <c r="P446" s="359"/>
      <c r="Q446" s="359"/>
      <c r="R446" s="359"/>
      <c r="S446" s="359"/>
      <c r="T446" s="359"/>
      <c r="U446" s="359"/>
      <c r="V446" s="359"/>
      <c r="W446" s="359"/>
      <c r="X446" s="359"/>
      <c r="Y446" s="359"/>
      <c r="Z446" s="359"/>
    </row>
    <row r="447" spans="1:26" x14ac:dyDescent="0.2">
      <c r="A447" s="354"/>
      <c r="B447" s="359"/>
      <c r="C447" s="359"/>
      <c r="D447" s="499"/>
      <c r="E447" s="359"/>
      <c r="F447" s="499"/>
      <c r="G447" s="359"/>
      <c r="H447" s="359"/>
      <c r="I447" s="359"/>
      <c r="J447" s="359"/>
      <c r="K447" s="359"/>
      <c r="L447" s="359"/>
      <c r="M447" s="359"/>
      <c r="N447" s="359"/>
      <c r="O447" s="359"/>
      <c r="P447" s="359"/>
      <c r="Q447" s="359"/>
      <c r="R447" s="359"/>
      <c r="S447" s="359"/>
      <c r="T447" s="359"/>
      <c r="U447" s="359"/>
      <c r="V447" s="359"/>
      <c r="W447" s="359"/>
      <c r="X447" s="359"/>
      <c r="Y447" s="359"/>
      <c r="Z447" s="359"/>
    </row>
    <row r="448" spans="1:26" x14ac:dyDescent="0.2">
      <c r="A448" s="354"/>
      <c r="B448" s="359"/>
      <c r="C448" s="359"/>
      <c r="D448" s="499"/>
      <c r="E448" s="359"/>
      <c r="F448" s="499"/>
      <c r="G448" s="359"/>
      <c r="H448" s="359"/>
      <c r="I448" s="359"/>
      <c r="J448" s="359"/>
      <c r="K448" s="359"/>
      <c r="L448" s="359"/>
      <c r="M448" s="359"/>
      <c r="N448" s="359"/>
      <c r="O448" s="359"/>
      <c r="P448" s="359"/>
      <c r="Q448" s="359"/>
      <c r="R448" s="359"/>
      <c r="S448" s="359"/>
      <c r="T448" s="359"/>
      <c r="U448" s="359"/>
      <c r="V448" s="359"/>
      <c r="W448" s="359"/>
      <c r="X448" s="359"/>
      <c r="Y448" s="359"/>
      <c r="Z448" s="359"/>
    </row>
    <row r="449" spans="1:26" x14ac:dyDescent="0.2">
      <c r="A449" s="354"/>
      <c r="B449" s="359"/>
      <c r="C449" s="359"/>
      <c r="D449" s="499"/>
      <c r="E449" s="359"/>
      <c r="F449" s="499"/>
      <c r="G449" s="359"/>
      <c r="H449" s="359"/>
      <c r="I449" s="359"/>
      <c r="J449" s="359"/>
      <c r="K449" s="359"/>
      <c r="L449" s="359"/>
      <c r="M449" s="359"/>
      <c r="N449" s="359"/>
      <c r="O449" s="359"/>
      <c r="P449" s="359"/>
      <c r="Q449" s="359"/>
      <c r="R449" s="359"/>
      <c r="S449" s="359"/>
      <c r="T449" s="359"/>
      <c r="U449" s="359"/>
      <c r="V449" s="359"/>
      <c r="W449" s="359"/>
      <c r="X449" s="359"/>
      <c r="Y449" s="359"/>
      <c r="Z449" s="359"/>
    </row>
    <row r="450" spans="1:26" x14ac:dyDescent="0.2">
      <c r="A450" s="354"/>
      <c r="B450" s="359"/>
      <c r="C450" s="359"/>
      <c r="D450" s="499"/>
      <c r="E450" s="359"/>
      <c r="F450" s="499"/>
      <c r="G450" s="359"/>
      <c r="H450" s="359"/>
      <c r="I450" s="359"/>
      <c r="J450" s="359"/>
      <c r="K450" s="359"/>
      <c r="L450" s="359"/>
      <c r="M450" s="359"/>
      <c r="N450" s="359"/>
      <c r="O450" s="359"/>
      <c r="P450" s="359"/>
      <c r="Q450" s="359"/>
      <c r="R450" s="359"/>
      <c r="S450" s="359"/>
      <c r="T450" s="359"/>
      <c r="U450" s="359"/>
      <c r="V450" s="359"/>
      <c r="W450" s="359"/>
      <c r="X450" s="359"/>
      <c r="Y450" s="359"/>
      <c r="Z450" s="359"/>
    </row>
    <row r="451" spans="1:26" x14ac:dyDescent="0.2">
      <c r="A451" s="354"/>
      <c r="B451" s="359"/>
      <c r="C451" s="359"/>
      <c r="D451" s="499"/>
      <c r="E451" s="359"/>
      <c r="F451" s="499"/>
      <c r="G451" s="359"/>
      <c r="H451" s="359"/>
      <c r="I451" s="359"/>
      <c r="J451" s="359"/>
      <c r="K451" s="359"/>
      <c r="L451" s="359"/>
      <c r="M451" s="359"/>
      <c r="N451" s="359"/>
      <c r="O451" s="359"/>
      <c r="P451" s="359"/>
      <c r="Q451" s="359"/>
      <c r="R451" s="359"/>
      <c r="S451" s="359"/>
      <c r="T451" s="359"/>
      <c r="U451" s="359"/>
      <c r="V451" s="359"/>
      <c r="W451" s="359"/>
      <c r="X451" s="359"/>
      <c r="Y451" s="359"/>
      <c r="Z451" s="359"/>
    </row>
    <row r="452" spans="1:26" x14ac:dyDescent="0.2">
      <c r="A452" s="354"/>
      <c r="B452" s="359"/>
      <c r="C452" s="359"/>
      <c r="D452" s="499"/>
      <c r="E452" s="359"/>
      <c r="F452" s="499"/>
      <c r="G452" s="359"/>
      <c r="H452" s="359"/>
      <c r="I452" s="359"/>
      <c r="J452" s="359"/>
      <c r="K452" s="359"/>
      <c r="L452" s="359"/>
      <c r="M452" s="359"/>
      <c r="N452" s="359"/>
      <c r="O452" s="359"/>
      <c r="P452" s="359"/>
      <c r="Q452" s="359"/>
      <c r="R452" s="359"/>
      <c r="S452" s="359"/>
      <c r="T452" s="359"/>
      <c r="U452" s="359"/>
      <c r="V452" s="359"/>
      <c r="W452" s="359"/>
      <c r="X452" s="359"/>
      <c r="Y452" s="359"/>
      <c r="Z452" s="359"/>
    </row>
    <row r="453" spans="1:26" x14ac:dyDescent="0.2">
      <c r="A453" s="354"/>
      <c r="B453" s="359"/>
      <c r="C453" s="359"/>
      <c r="D453" s="499"/>
      <c r="E453" s="359"/>
      <c r="F453" s="499"/>
      <c r="G453" s="359"/>
      <c r="H453" s="359"/>
      <c r="I453" s="359"/>
      <c r="J453" s="359"/>
      <c r="K453" s="359"/>
      <c r="L453" s="359"/>
      <c r="M453" s="359"/>
      <c r="N453" s="359"/>
      <c r="O453" s="359"/>
      <c r="P453" s="359"/>
      <c r="Q453" s="359"/>
      <c r="R453" s="359"/>
      <c r="S453" s="359"/>
      <c r="T453" s="359"/>
      <c r="U453" s="359"/>
      <c r="V453" s="359"/>
      <c r="W453" s="359"/>
      <c r="X453" s="359"/>
      <c r="Y453" s="359"/>
      <c r="Z453" s="359"/>
    </row>
    <row r="454" spans="1:26" x14ac:dyDescent="0.2">
      <c r="A454" s="354"/>
      <c r="B454" s="359"/>
      <c r="C454" s="359"/>
      <c r="D454" s="499"/>
      <c r="E454" s="359"/>
      <c r="F454" s="499"/>
      <c r="G454" s="359"/>
      <c r="H454" s="359"/>
      <c r="I454" s="359"/>
      <c r="J454" s="359"/>
      <c r="K454" s="359"/>
      <c r="L454" s="359"/>
      <c r="M454" s="359"/>
      <c r="N454" s="359"/>
      <c r="O454" s="359"/>
      <c r="P454" s="359"/>
      <c r="Q454" s="359"/>
      <c r="R454" s="359"/>
      <c r="S454" s="359"/>
      <c r="T454" s="359"/>
      <c r="U454" s="359"/>
      <c r="V454" s="359"/>
      <c r="W454" s="359"/>
      <c r="X454" s="359"/>
      <c r="Y454" s="359"/>
      <c r="Z454" s="359"/>
    </row>
    <row r="455" spans="1:26" x14ac:dyDescent="0.2">
      <c r="A455" s="354"/>
      <c r="B455" s="359"/>
      <c r="C455" s="359"/>
      <c r="D455" s="499"/>
      <c r="E455" s="359"/>
      <c r="F455" s="499"/>
      <c r="G455" s="359"/>
      <c r="H455" s="359"/>
      <c r="I455" s="359"/>
      <c r="J455" s="359"/>
      <c r="K455" s="359"/>
      <c r="L455" s="359"/>
      <c r="M455" s="359"/>
      <c r="N455" s="359"/>
      <c r="O455" s="359"/>
      <c r="P455" s="359"/>
      <c r="Q455" s="359"/>
      <c r="R455" s="359"/>
      <c r="S455" s="359"/>
      <c r="T455" s="359"/>
      <c r="U455" s="359"/>
      <c r="V455" s="359"/>
      <c r="W455" s="359"/>
      <c r="X455" s="359"/>
      <c r="Y455" s="359"/>
      <c r="Z455" s="359"/>
    </row>
    <row r="456" spans="1:26" x14ac:dyDescent="0.2">
      <c r="A456" s="354"/>
      <c r="B456" s="359"/>
      <c r="C456" s="359"/>
      <c r="D456" s="499"/>
      <c r="E456" s="359"/>
      <c r="F456" s="499"/>
      <c r="G456" s="359"/>
      <c r="H456" s="359"/>
      <c r="I456" s="359"/>
      <c r="J456" s="359"/>
      <c r="K456" s="359"/>
      <c r="L456" s="359"/>
      <c r="M456" s="359"/>
      <c r="N456" s="359"/>
      <c r="O456" s="359"/>
      <c r="P456" s="359"/>
      <c r="Q456" s="359"/>
      <c r="R456" s="359"/>
      <c r="S456" s="359"/>
      <c r="T456" s="359"/>
      <c r="U456" s="359"/>
      <c r="V456" s="359"/>
      <c r="W456" s="359"/>
      <c r="X456" s="359"/>
      <c r="Y456" s="359"/>
      <c r="Z456" s="359"/>
    </row>
    <row r="457" spans="1:26" x14ac:dyDescent="0.2">
      <c r="A457" s="354"/>
      <c r="B457" s="359"/>
      <c r="C457" s="359"/>
      <c r="D457" s="499"/>
      <c r="E457" s="359"/>
      <c r="F457" s="499"/>
      <c r="G457" s="359"/>
      <c r="H457" s="359"/>
      <c r="I457" s="359"/>
      <c r="J457" s="359"/>
      <c r="K457" s="359"/>
      <c r="L457" s="359"/>
      <c r="M457" s="359"/>
      <c r="N457" s="359"/>
      <c r="O457" s="359"/>
      <c r="P457" s="359"/>
      <c r="Q457" s="359"/>
      <c r="R457" s="359"/>
      <c r="S457" s="359"/>
      <c r="T457" s="359"/>
      <c r="U457" s="359"/>
      <c r="V457" s="359"/>
      <c r="W457" s="359"/>
      <c r="X457" s="359"/>
      <c r="Y457" s="359"/>
      <c r="Z457" s="359"/>
    </row>
    <row r="458" spans="1:26" x14ac:dyDescent="0.2">
      <c r="A458" s="354"/>
      <c r="B458" s="359"/>
      <c r="C458" s="359"/>
      <c r="D458" s="499"/>
      <c r="E458" s="359"/>
      <c r="F458" s="499"/>
      <c r="G458" s="359"/>
      <c r="H458" s="359"/>
      <c r="I458" s="359"/>
      <c r="J458" s="359"/>
      <c r="K458" s="359"/>
      <c r="L458" s="359"/>
      <c r="M458" s="359"/>
      <c r="N458" s="359"/>
      <c r="O458" s="359"/>
      <c r="P458" s="359"/>
      <c r="Q458" s="359"/>
      <c r="R458" s="359"/>
      <c r="S458" s="359"/>
      <c r="T458" s="359"/>
      <c r="U458" s="359"/>
      <c r="V458" s="359"/>
      <c r="W458" s="359"/>
      <c r="X458" s="359"/>
      <c r="Y458" s="359"/>
      <c r="Z458" s="359"/>
    </row>
    <row r="459" spans="1:26" x14ac:dyDescent="0.2">
      <c r="A459" s="354"/>
      <c r="B459" s="359"/>
      <c r="C459" s="359"/>
      <c r="D459" s="499"/>
      <c r="E459" s="359"/>
      <c r="F459" s="499"/>
      <c r="G459" s="359"/>
      <c r="H459" s="359"/>
      <c r="I459" s="359"/>
      <c r="J459" s="359"/>
      <c r="K459" s="359"/>
      <c r="L459" s="359"/>
      <c r="M459" s="359"/>
      <c r="N459" s="359"/>
      <c r="O459" s="359"/>
      <c r="P459" s="359"/>
      <c r="Q459" s="359"/>
      <c r="R459" s="359"/>
      <c r="S459" s="359"/>
      <c r="T459" s="359"/>
      <c r="U459" s="359"/>
      <c r="V459" s="359"/>
      <c r="W459" s="359"/>
      <c r="X459" s="359"/>
      <c r="Y459" s="359"/>
      <c r="Z459" s="359"/>
    </row>
    <row r="460" spans="1:26" x14ac:dyDescent="0.2">
      <c r="A460" s="354"/>
      <c r="B460" s="359"/>
      <c r="C460" s="359"/>
      <c r="D460" s="499"/>
      <c r="E460" s="359"/>
      <c r="F460" s="499"/>
      <c r="G460" s="359"/>
      <c r="H460" s="359"/>
      <c r="I460" s="359"/>
      <c r="J460" s="359"/>
      <c r="K460" s="359"/>
      <c r="L460" s="359"/>
      <c r="M460" s="359"/>
      <c r="N460" s="359"/>
      <c r="O460" s="359"/>
      <c r="P460" s="359"/>
      <c r="Q460" s="359"/>
      <c r="R460" s="359"/>
      <c r="S460" s="359"/>
      <c r="T460" s="359"/>
      <c r="U460" s="359"/>
      <c r="V460" s="359"/>
      <c r="W460" s="359"/>
      <c r="X460" s="359"/>
      <c r="Y460" s="359"/>
      <c r="Z460" s="359"/>
    </row>
    <row r="461" spans="1:26" x14ac:dyDescent="0.2">
      <c r="A461" s="354"/>
      <c r="B461" s="359"/>
      <c r="C461" s="359"/>
      <c r="D461" s="499"/>
      <c r="E461" s="359"/>
      <c r="F461" s="499"/>
      <c r="G461" s="359"/>
      <c r="H461" s="359"/>
      <c r="I461" s="359"/>
      <c r="J461" s="359"/>
      <c r="K461" s="359"/>
      <c r="L461" s="359"/>
      <c r="M461" s="359"/>
      <c r="N461" s="359"/>
      <c r="O461" s="359"/>
      <c r="P461" s="359"/>
      <c r="Q461" s="359"/>
      <c r="R461" s="359"/>
      <c r="S461" s="359"/>
      <c r="T461" s="359"/>
      <c r="U461" s="359"/>
      <c r="V461" s="359"/>
      <c r="W461" s="359"/>
      <c r="X461" s="359"/>
      <c r="Y461" s="359"/>
      <c r="Z461" s="359"/>
    </row>
    <row r="462" spans="1:26" x14ac:dyDescent="0.2">
      <c r="A462" s="354"/>
      <c r="B462" s="359"/>
      <c r="C462" s="359"/>
      <c r="D462" s="499"/>
      <c r="E462" s="359"/>
      <c r="F462" s="499"/>
      <c r="G462" s="359"/>
      <c r="H462" s="359"/>
      <c r="I462" s="359"/>
      <c r="J462" s="359"/>
      <c r="K462" s="359"/>
      <c r="L462" s="359"/>
      <c r="M462" s="359"/>
      <c r="N462" s="359"/>
      <c r="O462" s="359"/>
      <c r="P462" s="359"/>
      <c r="Q462" s="359"/>
      <c r="R462" s="359"/>
      <c r="S462" s="359"/>
      <c r="T462" s="359"/>
      <c r="U462" s="359"/>
      <c r="V462" s="359"/>
      <c r="W462" s="359"/>
      <c r="X462" s="359"/>
      <c r="Y462" s="359"/>
      <c r="Z462" s="359"/>
    </row>
    <row r="463" spans="1:26" x14ac:dyDescent="0.2">
      <c r="A463" s="354"/>
      <c r="B463" s="359"/>
      <c r="C463" s="359"/>
      <c r="D463" s="499"/>
      <c r="E463" s="359"/>
      <c r="F463" s="499"/>
      <c r="G463" s="359"/>
      <c r="H463" s="359"/>
      <c r="I463" s="359"/>
      <c r="J463" s="359"/>
      <c r="K463" s="359"/>
      <c r="L463" s="359"/>
      <c r="M463" s="359"/>
      <c r="N463" s="359"/>
      <c r="O463" s="359"/>
      <c r="P463" s="359"/>
      <c r="Q463" s="359"/>
      <c r="R463" s="359"/>
      <c r="S463" s="359"/>
      <c r="T463" s="359"/>
      <c r="U463" s="359"/>
      <c r="V463" s="359"/>
      <c r="W463" s="359"/>
      <c r="X463" s="359"/>
      <c r="Y463" s="359"/>
      <c r="Z463" s="359"/>
    </row>
    <row r="464" spans="1:26" x14ac:dyDescent="0.2">
      <c r="A464" s="354"/>
      <c r="B464" s="359"/>
      <c r="C464" s="359"/>
      <c r="D464" s="499"/>
      <c r="E464" s="359"/>
      <c r="F464" s="499"/>
      <c r="G464" s="359"/>
      <c r="H464" s="359"/>
      <c r="I464" s="359"/>
      <c r="J464" s="359"/>
      <c r="K464" s="359"/>
      <c r="L464" s="359"/>
      <c r="M464" s="359"/>
      <c r="N464" s="359"/>
      <c r="O464" s="359"/>
      <c r="P464" s="359"/>
      <c r="Q464" s="359"/>
      <c r="R464" s="359"/>
      <c r="S464" s="359"/>
      <c r="T464" s="359"/>
      <c r="U464" s="359"/>
      <c r="V464" s="359"/>
      <c r="W464" s="359"/>
      <c r="X464" s="359"/>
      <c r="Y464" s="359"/>
      <c r="Z464" s="359"/>
    </row>
    <row r="465" spans="1:26" x14ac:dyDescent="0.2">
      <c r="A465" s="354"/>
      <c r="B465" s="359"/>
      <c r="C465" s="359"/>
      <c r="D465" s="499"/>
      <c r="E465" s="359"/>
      <c r="F465" s="499"/>
      <c r="G465" s="359"/>
      <c r="H465" s="359"/>
      <c r="I465" s="359"/>
      <c r="J465" s="359"/>
      <c r="K465" s="359"/>
      <c r="L465" s="359"/>
      <c r="M465" s="359"/>
      <c r="N465" s="359"/>
      <c r="O465" s="359"/>
      <c r="P465" s="359"/>
      <c r="Q465" s="359"/>
      <c r="R465" s="359"/>
      <c r="S465" s="359"/>
      <c r="T465" s="359"/>
      <c r="U465" s="359"/>
      <c r="V465" s="359"/>
      <c r="W465" s="359"/>
      <c r="X465" s="359"/>
      <c r="Y465" s="359"/>
      <c r="Z465" s="359"/>
    </row>
    <row r="466" spans="1:26" x14ac:dyDescent="0.2">
      <c r="A466" s="354"/>
      <c r="B466" s="359"/>
      <c r="C466" s="359"/>
      <c r="D466" s="499"/>
      <c r="E466" s="359"/>
      <c r="F466" s="499"/>
      <c r="G466" s="359"/>
      <c r="H466" s="359"/>
      <c r="I466" s="359"/>
      <c r="J466" s="359"/>
      <c r="K466" s="359"/>
      <c r="L466" s="359"/>
      <c r="M466" s="359"/>
      <c r="N466" s="359"/>
      <c r="O466" s="359"/>
      <c r="P466" s="359"/>
      <c r="Q466" s="359"/>
      <c r="R466" s="359"/>
      <c r="S466" s="359"/>
      <c r="T466" s="359"/>
      <c r="U466" s="359"/>
      <c r="V466" s="359"/>
      <c r="W466" s="359"/>
      <c r="X466" s="359"/>
      <c r="Y466" s="359"/>
      <c r="Z466" s="359"/>
    </row>
    <row r="467" spans="1:26" x14ac:dyDescent="0.2">
      <c r="A467" s="354"/>
      <c r="B467" s="359"/>
      <c r="C467" s="359"/>
      <c r="D467" s="499"/>
      <c r="E467" s="359"/>
      <c r="F467" s="499"/>
      <c r="G467" s="359"/>
      <c r="H467" s="359"/>
      <c r="I467" s="359"/>
      <c r="J467" s="359"/>
      <c r="K467" s="359"/>
      <c r="L467" s="359"/>
      <c r="M467" s="359"/>
      <c r="N467" s="359"/>
      <c r="O467" s="359"/>
      <c r="P467" s="359"/>
      <c r="Q467" s="359"/>
      <c r="R467" s="359"/>
      <c r="S467" s="359"/>
      <c r="T467" s="359"/>
      <c r="U467" s="359"/>
      <c r="V467" s="359"/>
      <c r="W467" s="359"/>
      <c r="X467" s="359"/>
      <c r="Y467" s="359"/>
      <c r="Z467" s="359"/>
    </row>
    <row r="468" spans="1:26" x14ac:dyDescent="0.2">
      <c r="A468" s="354"/>
      <c r="B468" s="359"/>
      <c r="C468" s="359"/>
      <c r="D468" s="499"/>
      <c r="E468" s="359"/>
      <c r="F468" s="499"/>
      <c r="G468" s="359"/>
      <c r="H468" s="359"/>
      <c r="I468" s="359"/>
      <c r="J468" s="359"/>
      <c r="K468" s="359"/>
      <c r="L468" s="359"/>
      <c r="M468" s="359"/>
      <c r="N468" s="359"/>
      <c r="O468" s="359"/>
      <c r="P468" s="359"/>
      <c r="Q468" s="359"/>
      <c r="R468" s="359"/>
      <c r="S468" s="359"/>
      <c r="T468" s="359"/>
      <c r="U468" s="359"/>
      <c r="V468" s="359"/>
      <c r="W468" s="359"/>
      <c r="X468" s="359"/>
      <c r="Y468" s="359"/>
      <c r="Z468" s="359"/>
    </row>
    <row r="469" spans="1:26" x14ac:dyDescent="0.2">
      <c r="A469" s="354"/>
      <c r="B469" s="359"/>
      <c r="C469" s="359"/>
      <c r="D469" s="499"/>
      <c r="E469" s="359"/>
      <c r="F469" s="499"/>
      <c r="G469" s="359"/>
      <c r="H469" s="359"/>
      <c r="I469" s="359"/>
      <c r="J469" s="359"/>
      <c r="K469" s="359"/>
      <c r="L469" s="359"/>
      <c r="M469" s="359"/>
      <c r="N469" s="359"/>
      <c r="O469" s="359"/>
      <c r="P469" s="359"/>
      <c r="Q469" s="359"/>
      <c r="R469" s="359"/>
      <c r="S469" s="359"/>
      <c r="T469" s="359"/>
      <c r="U469" s="359"/>
      <c r="V469" s="359"/>
      <c r="W469" s="359"/>
      <c r="X469" s="359"/>
      <c r="Y469" s="359"/>
      <c r="Z469" s="359"/>
    </row>
    <row r="470" spans="1:26" x14ac:dyDescent="0.2">
      <c r="A470" s="354"/>
      <c r="B470" s="359"/>
      <c r="C470" s="359"/>
      <c r="D470" s="499"/>
      <c r="E470" s="359"/>
      <c r="F470" s="499"/>
      <c r="G470" s="359"/>
      <c r="H470" s="359"/>
      <c r="I470" s="359"/>
      <c r="J470" s="359"/>
      <c r="K470" s="359"/>
      <c r="L470" s="359"/>
      <c r="M470" s="359"/>
      <c r="N470" s="359"/>
      <c r="O470" s="359"/>
      <c r="P470" s="359"/>
      <c r="Q470" s="359"/>
      <c r="R470" s="359"/>
      <c r="S470" s="359"/>
      <c r="T470" s="359"/>
      <c r="U470" s="359"/>
      <c r="V470" s="359"/>
      <c r="W470" s="359"/>
      <c r="X470" s="359"/>
      <c r="Y470" s="359"/>
      <c r="Z470" s="359"/>
    </row>
    <row r="471" spans="1:26" x14ac:dyDescent="0.2">
      <c r="A471" s="354"/>
      <c r="B471" s="359"/>
      <c r="C471" s="359"/>
      <c r="D471" s="499"/>
      <c r="E471" s="359"/>
      <c r="F471" s="499"/>
      <c r="G471" s="359"/>
      <c r="H471" s="359"/>
      <c r="I471" s="359"/>
      <c r="J471" s="359"/>
      <c r="K471" s="359"/>
      <c r="L471" s="359"/>
      <c r="M471" s="359"/>
      <c r="N471" s="359"/>
      <c r="O471" s="359"/>
      <c r="P471" s="359"/>
      <c r="Q471" s="359"/>
      <c r="R471" s="359"/>
      <c r="S471" s="359"/>
      <c r="T471" s="359"/>
      <c r="U471" s="359"/>
      <c r="V471" s="359"/>
      <c r="W471" s="359"/>
      <c r="X471" s="359"/>
      <c r="Y471" s="359"/>
      <c r="Z471" s="359"/>
    </row>
    <row r="472" spans="1:26" x14ac:dyDescent="0.2">
      <c r="A472" s="354"/>
      <c r="B472" s="359"/>
      <c r="C472" s="359"/>
      <c r="D472" s="499"/>
      <c r="E472" s="359"/>
      <c r="F472" s="499"/>
      <c r="G472" s="359"/>
      <c r="H472" s="359"/>
      <c r="I472" s="359"/>
      <c r="J472" s="359"/>
      <c r="K472" s="359"/>
      <c r="L472" s="359"/>
      <c r="M472" s="359"/>
      <c r="N472" s="359"/>
      <c r="O472" s="359"/>
      <c r="P472" s="359"/>
      <c r="Q472" s="359"/>
      <c r="R472" s="359"/>
      <c r="S472" s="359"/>
      <c r="T472" s="359"/>
      <c r="U472" s="359"/>
      <c r="V472" s="359"/>
      <c r="W472" s="359"/>
      <c r="X472" s="359"/>
      <c r="Y472" s="359"/>
      <c r="Z472" s="359"/>
    </row>
    <row r="473" spans="1:26" x14ac:dyDescent="0.2">
      <c r="A473" s="354"/>
      <c r="B473" s="359"/>
      <c r="C473" s="359"/>
      <c r="D473" s="499"/>
      <c r="E473" s="359"/>
      <c r="F473" s="499"/>
      <c r="G473" s="359"/>
      <c r="H473" s="359"/>
      <c r="I473" s="359"/>
      <c r="J473" s="359"/>
      <c r="K473" s="359"/>
      <c r="L473" s="359"/>
      <c r="M473" s="359"/>
      <c r="N473" s="359"/>
      <c r="O473" s="359"/>
      <c r="P473" s="359"/>
      <c r="Q473" s="359"/>
      <c r="R473" s="359"/>
      <c r="S473" s="359"/>
      <c r="T473" s="359"/>
      <c r="U473" s="359"/>
      <c r="V473" s="359"/>
      <c r="W473" s="359"/>
      <c r="X473" s="359"/>
      <c r="Y473" s="359"/>
      <c r="Z473" s="359"/>
    </row>
    <row r="474" spans="1:26" x14ac:dyDescent="0.2">
      <c r="A474" s="354"/>
      <c r="B474" s="359"/>
      <c r="C474" s="359"/>
      <c r="D474" s="499"/>
      <c r="E474" s="359"/>
      <c r="F474" s="499"/>
      <c r="G474" s="359"/>
      <c r="H474" s="359"/>
      <c r="I474" s="359"/>
      <c r="J474" s="359"/>
      <c r="K474" s="359"/>
      <c r="L474" s="359"/>
      <c r="M474" s="359"/>
      <c r="N474" s="359"/>
      <c r="O474" s="359"/>
      <c r="P474" s="359"/>
      <c r="Q474" s="359"/>
      <c r="R474" s="359"/>
      <c r="S474" s="359"/>
      <c r="T474" s="359"/>
      <c r="U474" s="359"/>
      <c r="V474" s="359"/>
      <c r="W474" s="359"/>
      <c r="X474" s="359"/>
      <c r="Y474" s="359"/>
      <c r="Z474" s="359"/>
    </row>
    <row r="475" spans="1:26" x14ac:dyDescent="0.2">
      <c r="A475" s="354"/>
      <c r="B475" s="359"/>
      <c r="C475" s="359"/>
      <c r="D475" s="499"/>
      <c r="E475" s="359"/>
      <c r="F475" s="499"/>
      <c r="G475" s="359"/>
      <c r="H475" s="359"/>
      <c r="I475" s="359"/>
      <c r="J475" s="359"/>
      <c r="K475" s="359"/>
      <c r="L475" s="359"/>
      <c r="M475" s="359"/>
      <c r="N475" s="359"/>
      <c r="O475" s="359"/>
      <c r="P475" s="359"/>
      <c r="Q475" s="359"/>
      <c r="R475" s="359"/>
      <c r="S475" s="359"/>
      <c r="T475" s="359"/>
      <c r="U475" s="359"/>
      <c r="V475" s="359"/>
      <c r="W475" s="359"/>
      <c r="X475" s="359"/>
      <c r="Y475" s="359"/>
      <c r="Z475" s="359"/>
    </row>
    <row r="476" spans="1:26" x14ac:dyDescent="0.2">
      <c r="A476" s="354"/>
      <c r="B476" s="359"/>
      <c r="C476" s="359"/>
      <c r="D476" s="499"/>
      <c r="E476" s="359"/>
      <c r="F476" s="499"/>
      <c r="G476" s="359"/>
      <c r="H476" s="359"/>
      <c r="I476" s="359"/>
      <c r="J476" s="359"/>
      <c r="K476" s="359"/>
      <c r="L476" s="359"/>
      <c r="M476" s="359"/>
      <c r="N476" s="359"/>
      <c r="O476" s="359"/>
      <c r="P476" s="359"/>
      <c r="Q476" s="359"/>
      <c r="R476" s="359"/>
      <c r="S476" s="359"/>
      <c r="T476" s="359"/>
      <c r="U476" s="359"/>
      <c r="V476" s="359"/>
      <c r="W476" s="359"/>
      <c r="X476" s="359"/>
      <c r="Y476" s="359"/>
      <c r="Z476" s="359"/>
    </row>
    <row r="477" spans="1:26" x14ac:dyDescent="0.2">
      <c r="A477" s="354"/>
      <c r="B477" s="359"/>
      <c r="C477" s="359"/>
      <c r="D477" s="499"/>
      <c r="E477" s="359"/>
      <c r="F477" s="499"/>
      <c r="G477" s="359"/>
      <c r="H477" s="359"/>
      <c r="I477" s="359"/>
      <c r="J477" s="359"/>
      <c r="K477" s="359"/>
      <c r="L477" s="359"/>
      <c r="M477" s="359"/>
      <c r="N477" s="359"/>
      <c r="O477" s="359"/>
      <c r="P477" s="359"/>
      <c r="Q477" s="359"/>
      <c r="R477" s="359"/>
      <c r="S477" s="359"/>
      <c r="T477" s="359"/>
      <c r="U477" s="359"/>
      <c r="V477" s="359"/>
      <c r="W477" s="359"/>
      <c r="X477" s="359"/>
      <c r="Y477" s="359"/>
      <c r="Z477" s="359"/>
    </row>
    <row r="478" spans="1:26" x14ac:dyDescent="0.2">
      <c r="A478" s="354"/>
      <c r="B478" s="359"/>
      <c r="C478" s="359"/>
      <c r="D478" s="499"/>
      <c r="E478" s="359"/>
      <c r="F478" s="499"/>
      <c r="G478" s="359"/>
      <c r="H478" s="359"/>
      <c r="I478" s="359"/>
      <c r="J478" s="359"/>
      <c r="K478" s="359"/>
      <c r="L478" s="359"/>
      <c r="M478" s="359"/>
      <c r="N478" s="359"/>
      <c r="O478" s="359"/>
      <c r="P478" s="359"/>
      <c r="Q478" s="359"/>
      <c r="R478" s="359"/>
      <c r="S478" s="359"/>
      <c r="T478" s="359"/>
      <c r="U478" s="359"/>
      <c r="V478" s="359"/>
      <c r="W478" s="359"/>
      <c r="X478" s="359"/>
      <c r="Y478" s="359"/>
      <c r="Z478" s="359"/>
    </row>
    <row r="479" spans="1:26" x14ac:dyDescent="0.2">
      <c r="A479" s="354"/>
      <c r="B479" s="359"/>
      <c r="C479" s="359"/>
      <c r="D479" s="499"/>
      <c r="E479" s="359"/>
      <c r="F479" s="499"/>
      <c r="G479" s="359"/>
      <c r="H479" s="359"/>
      <c r="I479" s="359"/>
      <c r="J479" s="359"/>
      <c r="K479" s="359"/>
      <c r="L479" s="359"/>
      <c r="M479" s="359"/>
      <c r="N479" s="359"/>
      <c r="O479" s="359"/>
      <c r="P479" s="359"/>
      <c r="Q479" s="359"/>
      <c r="R479" s="359"/>
      <c r="S479" s="359"/>
      <c r="T479" s="359"/>
      <c r="U479" s="359"/>
      <c r="V479" s="359"/>
      <c r="W479" s="359"/>
      <c r="X479" s="359"/>
      <c r="Y479" s="359"/>
      <c r="Z479" s="359"/>
    </row>
    <row r="480" spans="1:26" x14ac:dyDescent="0.2">
      <c r="A480" s="354"/>
      <c r="B480" s="359"/>
      <c r="C480" s="359"/>
      <c r="D480" s="499"/>
      <c r="E480" s="359"/>
      <c r="F480" s="499"/>
      <c r="G480" s="359"/>
      <c r="H480" s="359"/>
      <c r="I480" s="359"/>
      <c r="J480" s="359"/>
      <c r="K480" s="359"/>
      <c r="L480" s="359"/>
      <c r="M480" s="359"/>
      <c r="N480" s="359"/>
      <c r="O480" s="359"/>
      <c r="P480" s="359"/>
      <c r="Q480" s="359"/>
      <c r="R480" s="359"/>
      <c r="S480" s="359"/>
      <c r="T480" s="359"/>
      <c r="U480" s="359"/>
      <c r="V480" s="359"/>
      <c r="W480" s="359"/>
      <c r="X480" s="359"/>
      <c r="Y480" s="359"/>
      <c r="Z480" s="359"/>
    </row>
    <row r="481" spans="1:26" x14ac:dyDescent="0.2">
      <c r="A481" s="354"/>
      <c r="B481" s="359"/>
      <c r="C481" s="359"/>
      <c r="D481" s="499"/>
      <c r="E481" s="359"/>
      <c r="F481" s="499"/>
      <c r="G481" s="359"/>
      <c r="H481" s="359"/>
      <c r="I481" s="359"/>
      <c r="J481" s="359"/>
      <c r="K481" s="359"/>
      <c r="L481" s="359"/>
      <c r="M481" s="359"/>
      <c r="N481" s="359"/>
      <c r="O481" s="359"/>
      <c r="P481" s="359"/>
      <c r="Q481" s="359"/>
      <c r="R481" s="359"/>
      <c r="S481" s="359"/>
      <c r="T481" s="359"/>
      <c r="U481" s="359"/>
      <c r="V481" s="359"/>
      <c r="W481" s="359"/>
      <c r="X481" s="359"/>
      <c r="Y481" s="359"/>
      <c r="Z481" s="359"/>
    </row>
    <row r="482" spans="1:26" x14ac:dyDescent="0.2">
      <c r="A482" s="354"/>
      <c r="B482" s="359"/>
      <c r="C482" s="359"/>
      <c r="D482" s="499"/>
      <c r="E482" s="359"/>
      <c r="F482" s="499"/>
      <c r="G482" s="359"/>
      <c r="H482" s="359"/>
      <c r="I482" s="359"/>
      <c r="J482" s="359"/>
      <c r="K482" s="359"/>
      <c r="L482" s="359"/>
      <c r="M482" s="359"/>
      <c r="N482" s="359"/>
      <c r="O482" s="359"/>
      <c r="P482" s="359"/>
      <c r="Q482" s="359"/>
      <c r="R482" s="359"/>
      <c r="S482" s="359"/>
      <c r="T482" s="359"/>
      <c r="U482" s="359"/>
      <c r="V482" s="359"/>
      <c r="W482" s="359"/>
      <c r="X482" s="359"/>
      <c r="Y482" s="359"/>
      <c r="Z482" s="359"/>
    </row>
    <row r="483" spans="1:26" x14ac:dyDescent="0.2">
      <c r="A483" s="354"/>
      <c r="B483" s="359"/>
      <c r="C483" s="359"/>
      <c r="D483" s="499"/>
      <c r="E483" s="359"/>
      <c r="F483" s="499"/>
      <c r="G483" s="359"/>
      <c r="H483" s="359"/>
      <c r="I483" s="359"/>
      <c r="J483" s="359"/>
      <c r="K483" s="359"/>
      <c r="L483" s="359"/>
      <c r="M483" s="359"/>
      <c r="N483" s="359"/>
      <c r="O483" s="359"/>
      <c r="P483" s="359"/>
      <c r="Q483" s="359"/>
      <c r="R483" s="359"/>
      <c r="S483" s="359"/>
      <c r="T483" s="359"/>
      <c r="U483" s="359"/>
      <c r="V483" s="359"/>
      <c r="W483" s="359"/>
      <c r="X483" s="359"/>
      <c r="Y483" s="359"/>
      <c r="Z483" s="359"/>
    </row>
    <row r="484" spans="1:26" x14ac:dyDescent="0.2">
      <c r="A484" s="354"/>
      <c r="B484" s="359"/>
      <c r="C484" s="359"/>
      <c r="D484" s="499"/>
      <c r="E484" s="359"/>
      <c r="F484" s="499"/>
      <c r="G484" s="359"/>
      <c r="H484" s="359"/>
      <c r="I484" s="359"/>
      <c r="J484" s="359"/>
      <c r="K484" s="359"/>
      <c r="L484" s="359"/>
      <c r="M484" s="359"/>
      <c r="N484" s="359"/>
      <c r="O484" s="359"/>
      <c r="P484" s="359"/>
      <c r="Q484" s="359"/>
      <c r="R484" s="359"/>
      <c r="S484" s="359"/>
      <c r="T484" s="359"/>
      <c r="U484" s="359"/>
      <c r="V484" s="359"/>
      <c r="W484" s="359"/>
      <c r="X484" s="359"/>
      <c r="Y484" s="359"/>
      <c r="Z484" s="359"/>
    </row>
    <row r="485" spans="1:26" x14ac:dyDescent="0.2">
      <c r="A485" s="354"/>
      <c r="B485" s="359"/>
      <c r="C485" s="359"/>
      <c r="D485" s="499"/>
      <c r="E485" s="359"/>
      <c r="F485" s="499"/>
      <c r="G485" s="359"/>
      <c r="H485" s="359"/>
      <c r="I485" s="359"/>
      <c r="J485" s="359"/>
      <c r="K485" s="359"/>
      <c r="L485" s="359"/>
      <c r="M485" s="359"/>
      <c r="N485" s="359"/>
      <c r="O485" s="359"/>
      <c r="P485" s="359"/>
      <c r="Q485" s="359"/>
      <c r="R485" s="359"/>
      <c r="S485" s="359"/>
      <c r="T485" s="359"/>
      <c r="U485" s="359"/>
      <c r="V485" s="359"/>
      <c r="W485" s="359"/>
      <c r="X485" s="359"/>
      <c r="Y485" s="359"/>
      <c r="Z485" s="359"/>
    </row>
    <row r="486" spans="1:26" x14ac:dyDescent="0.2">
      <c r="A486" s="354"/>
      <c r="B486" s="359"/>
      <c r="C486" s="359"/>
      <c r="D486" s="499"/>
      <c r="E486" s="359"/>
      <c r="F486" s="499"/>
      <c r="G486" s="359"/>
      <c r="H486" s="359"/>
      <c r="I486" s="359"/>
      <c r="J486" s="359"/>
      <c r="K486" s="359"/>
      <c r="L486" s="359"/>
      <c r="M486" s="359"/>
      <c r="N486" s="359"/>
      <c r="O486" s="359"/>
      <c r="P486" s="359"/>
      <c r="Q486" s="359"/>
      <c r="R486" s="359"/>
      <c r="S486" s="359"/>
      <c r="T486" s="359"/>
      <c r="U486" s="359"/>
      <c r="V486" s="359"/>
      <c r="W486" s="359"/>
      <c r="X486" s="359"/>
      <c r="Y486" s="359"/>
      <c r="Z486" s="359"/>
    </row>
    <row r="487" spans="1:26" x14ac:dyDescent="0.2">
      <c r="A487" s="354"/>
      <c r="B487" s="359"/>
      <c r="C487" s="359"/>
      <c r="D487" s="499"/>
      <c r="E487" s="359"/>
      <c r="F487" s="499"/>
      <c r="G487" s="359"/>
      <c r="H487" s="359"/>
      <c r="I487" s="359"/>
      <c r="J487" s="359"/>
      <c r="K487" s="359"/>
      <c r="L487" s="359"/>
      <c r="M487" s="359"/>
      <c r="N487" s="359"/>
      <c r="O487" s="359"/>
      <c r="P487" s="359"/>
      <c r="Q487" s="359"/>
      <c r="R487" s="359"/>
      <c r="S487" s="359"/>
      <c r="T487" s="359"/>
      <c r="U487" s="359"/>
      <c r="V487" s="359"/>
      <c r="W487" s="359"/>
      <c r="X487" s="359"/>
      <c r="Y487" s="359"/>
      <c r="Z487" s="359"/>
    </row>
    <row r="488" spans="1:26" x14ac:dyDescent="0.2">
      <c r="A488" s="354"/>
      <c r="B488" s="359"/>
      <c r="C488" s="359"/>
      <c r="D488" s="499"/>
      <c r="E488" s="359"/>
      <c r="F488" s="499"/>
      <c r="G488" s="359"/>
      <c r="H488" s="359"/>
      <c r="I488" s="359"/>
      <c r="J488" s="359"/>
      <c r="K488" s="359"/>
      <c r="L488" s="359"/>
      <c r="M488" s="359"/>
      <c r="N488" s="359"/>
      <c r="O488" s="359"/>
      <c r="P488" s="359"/>
      <c r="Q488" s="359"/>
      <c r="R488" s="359"/>
      <c r="S488" s="359"/>
      <c r="T488" s="359"/>
      <c r="U488" s="359"/>
      <c r="V488" s="359"/>
      <c r="W488" s="359"/>
      <c r="X488" s="359"/>
      <c r="Y488" s="359"/>
      <c r="Z488" s="359"/>
    </row>
    <row r="489" spans="1:26" x14ac:dyDescent="0.2">
      <c r="A489" s="354"/>
      <c r="B489" s="359"/>
      <c r="C489" s="359"/>
      <c r="D489" s="499"/>
      <c r="E489" s="359"/>
      <c r="F489" s="499"/>
      <c r="G489" s="359"/>
      <c r="H489" s="359"/>
      <c r="I489" s="359"/>
      <c r="J489" s="359"/>
      <c r="K489" s="359"/>
      <c r="L489" s="359"/>
      <c r="M489" s="359"/>
      <c r="N489" s="359"/>
      <c r="O489" s="359"/>
      <c r="P489" s="359"/>
      <c r="Q489" s="359"/>
      <c r="R489" s="359"/>
      <c r="S489" s="359"/>
      <c r="T489" s="359"/>
      <c r="U489" s="359"/>
      <c r="V489" s="359"/>
      <c r="W489" s="359"/>
      <c r="X489" s="359"/>
      <c r="Y489" s="359"/>
      <c r="Z489" s="359"/>
    </row>
    <row r="490" spans="1:26" x14ac:dyDescent="0.2">
      <c r="A490" s="354"/>
      <c r="B490" s="359"/>
      <c r="C490" s="359"/>
      <c r="D490" s="499"/>
      <c r="E490" s="359"/>
      <c r="F490" s="499"/>
      <c r="G490" s="359"/>
      <c r="H490" s="359"/>
      <c r="I490" s="359"/>
      <c r="J490" s="359"/>
      <c r="K490" s="359"/>
      <c r="L490" s="359"/>
      <c r="M490" s="359"/>
      <c r="N490" s="359"/>
      <c r="O490" s="359"/>
      <c r="P490" s="359"/>
      <c r="Q490" s="359"/>
      <c r="R490" s="359"/>
      <c r="S490" s="359"/>
      <c r="T490" s="359"/>
      <c r="U490" s="359"/>
      <c r="V490" s="359"/>
      <c r="W490" s="359"/>
      <c r="X490" s="359"/>
      <c r="Y490" s="359"/>
      <c r="Z490" s="359"/>
    </row>
    <row r="491" spans="1:26" x14ac:dyDescent="0.2">
      <c r="A491" s="354"/>
      <c r="B491" s="359"/>
      <c r="C491" s="359"/>
      <c r="D491" s="499"/>
      <c r="E491" s="359"/>
      <c r="F491" s="499"/>
      <c r="G491" s="359"/>
      <c r="H491" s="359"/>
      <c r="I491" s="359"/>
      <c r="J491" s="359"/>
      <c r="K491" s="359"/>
      <c r="L491" s="359"/>
      <c r="M491" s="359"/>
      <c r="N491" s="359"/>
      <c r="O491" s="359"/>
      <c r="P491" s="359"/>
      <c r="Q491" s="359"/>
      <c r="R491" s="359"/>
      <c r="S491" s="359"/>
      <c r="T491" s="359"/>
      <c r="U491" s="359"/>
      <c r="V491" s="359"/>
      <c r="W491" s="359"/>
      <c r="X491" s="359"/>
      <c r="Y491" s="359"/>
      <c r="Z491" s="359"/>
    </row>
    <row r="492" spans="1:26" x14ac:dyDescent="0.2">
      <c r="A492" s="354"/>
      <c r="B492" s="359"/>
      <c r="C492" s="359"/>
      <c r="D492" s="499"/>
      <c r="E492" s="359"/>
      <c r="F492" s="499"/>
      <c r="G492" s="359"/>
      <c r="H492" s="359"/>
      <c r="I492" s="359"/>
      <c r="J492" s="359"/>
      <c r="K492" s="359"/>
      <c r="L492" s="359"/>
      <c r="M492" s="359"/>
      <c r="N492" s="359"/>
      <c r="O492" s="359"/>
      <c r="P492" s="359"/>
      <c r="Q492" s="359"/>
      <c r="R492" s="359"/>
      <c r="S492" s="359"/>
      <c r="T492" s="359"/>
      <c r="U492" s="359"/>
      <c r="V492" s="359"/>
      <c r="W492" s="359"/>
      <c r="X492" s="359"/>
      <c r="Y492" s="359"/>
      <c r="Z492" s="359"/>
    </row>
    <row r="493" spans="1:26" x14ac:dyDescent="0.2">
      <c r="A493" s="354"/>
      <c r="B493" s="359"/>
      <c r="C493" s="359"/>
      <c r="D493" s="499"/>
      <c r="E493" s="359"/>
      <c r="F493" s="499"/>
      <c r="G493" s="359"/>
      <c r="H493" s="359"/>
      <c r="I493" s="359"/>
      <c r="J493" s="359"/>
      <c r="K493" s="359"/>
      <c r="L493" s="359"/>
      <c r="M493" s="359"/>
      <c r="N493" s="359"/>
      <c r="O493" s="359"/>
      <c r="P493" s="359"/>
      <c r="Q493" s="359"/>
      <c r="R493" s="359"/>
      <c r="S493" s="359"/>
      <c r="T493" s="359"/>
      <c r="U493" s="359"/>
      <c r="V493" s="359"/>
      <c r="W493" s="359"/>
      <c r="X493" s="359"/>
      <c r="Y493" s="359"/>
      <c r="Z493" s="359"/>
    </row>
    <row r="494" spans="1:26" x14ac:dyDescent="0.2">
      <c r="A494" s="354"/>
      <c r="B494" s="359"/>
      <c r="C494" s="359"/>
      <c r="D494" s="499"/>
      <c r="E494" s="359"/>
      <c r="F494" s="499"/>
      <c r="G494" s="359"/>
      <c r="H494" s="359"/>
      <c r="I494" s="359"/>
      <c r="J494" s="359"/>
      <c r="K494" s="359"/>
      <c r="L494" s="359"/>
      <c r="M494" s="359"/>
      <c r="N494" s="359"/>
      <c r="O494" s="359"/>
      <c r="P494" s="359"/>
      <c r="Q494" s="359"/>
      <c r="R494" s="359"/>
      <c r="S494" s="359"/>
      <c r="T494" s="359"/>
      <c r="U494" s="359"/>
      <c r="V494" s="359"/>
      <c r="W494" s="359"/>
      <c r="X494" s="359"/>
      <c r="Y494" s="359"/>
      <c r="Z494" s="359"/>
    </row>
    <row r="495" spans="1:26" x14ac:dyDescent="0.2">
      <c r="A495" s="354"/>
      <c r="B495" s="359"/>
      <c r="C495" s="359"/>
      <c r="D495" s="499"/>
      <c r="E495" s="359"/>
      <c r="F495" s="499"/>
      <c r="G495" s="359"/>
      <c r="H495" s="359"/>
      <c r="I495" s="359"/>
      <c r="J495" s="359"/>
      <c r="K495" s="359"/>
      <c r="L495" s="359"/>
      <c r="M495" s="359"/>
      <c r="N495" s="359"/>
      <c r="O495" s="359"/>
      <c r="P495" s="359"/>
      <c r="Q495" s="359"/>
      <c r="R495" s="359"/>
      <c r="S495" s="359"/>
      <c r="T495" s="359"/>
      <c r="U495" s="359"/>
      <c r="V495" s="359"/>
      <c r="W495" s="359"/>
      <c r="X495" s="359"/>
      <c r="Y495" s="359"/>
      <c r="Z495" s="359"/>
    </row>
    <row r="496" spans="1:26" x14ac:dyDescent="0.2">
      <c r="A496" s="354"/>
      <c r="B496" s="359"/>
      <c r="C496" s="359"/>
      <c r="D496" s="499"/>
      <c r="E496" s="359"/>
      <c r="F496" s="499"/>
      <c r="G496" s="359"/>
      <c r="H496" s="359"/>
      <c r="I496" s="359"/>
      <c r="J496" s="359"/>
      <c r="K496" s="359"/>
      <c r="L496" s="359"/>
      <c r="M496" s="359"/>
      <c r="N496" s="359"/>
      <c r="O496" s="359"/>
      <c r="P496" s="359"/>
      <c r="Q496" s="359"/>
      <c r="R496" s="359"/>
      <c r="S496" s="359"/>
      <c r="T496" s="359"/>
      <c r="U496" s="359"/>
      <c r="V496" s="359"/>
      <c r="W496" s="359"/>
      <c r="X496" s="359"/>
      <c r="Y496" s="359"/>
      <c r="Z496" s="359"/>
    </row>
    <row r="497" spans="1:26" x14ac:dyDescent="0.2">
      <c r="A497" s="354"/>
      <c r="B497" s="359"/>
      <c r="C497" s="359"/>
      <c r="D497" s="499"/>
      <c r="E497" s="359"/>
      <c r="F497" s="499"/>
      <c r="G497" s="359"/>
      <c r="H497" s="359"/>
      <c r="I497" s="359"/>
      <c r="J497" s="359"/>
      <c r="K497" s="359"/>
      <c r="L497" s="359"/>
      <c r="M497" s="359"/>
      <c r="N497" s="359"/>
      <c r="O497" s="359"/>
      <c r="P497" s="359"/>
      <c r="Q497" s="359"/>
      <c r="R497" s="359"/>
      <c r="S497" s="359"/>
      <c r="T497" s="359"/>
      <c r="U497" s="359"/>
      <c r="V497" s="359"/>
      <c r="W497" s="359"/>
      <c r="X497" s="359"/>
      <c r="Y497" s="359"/>
      <c r="Z497" s="359"/>
    </row>
    <row r="498" spans="1:26" x14ac:dyDescent="0.2">
      <c r="A498" s="354"/>
      <c r="B498" s="359"/>
      <c r="C498" s="359"/>
      <c r="D498" s="499"/>
      <c r="E498" s="359"/>
      <c r="F498" s="499"/>
      <c r="G498" s="359"/>
      <c r="H498" s="359"/>
      <c r="I498" s="359"/>
      <c r="J498" s="359"/>
      <c r="K498" s="359"/>
      <c r="L498" s="359"/>
      <c r="M498" s="359"/>
      <c r="N498" s="359"/>
      <c r="O498" s="359"/>
      <c r="P498" s="359"/>
      <c r="Q498" s="359"/>
      <c r="R498" s="359"/>
      <c r="S498" s="359"/>
      <c r="T498" s="359"/>
      <c r="U498" s="359"/>
      <c r="V498" s="359"/>
      <c r="W498" s="359"/>
      <c r="X498" s="359"/>
      <c r="Y498" s="359"/>
      <c r="Z498" s="359"/>
    </row>
    <row r="499" spans="1:26" x14ac:dyDescent="0.2">
      <c r="A499" s="354"/>
      <c r="B499" s="359"/>
      <c r="C499" s="359"/>
      <c r="D499" s="499"/>
      <c r="E499" s="359"/>
      <c r="F499" s="499"/>
      <c r="G499" s="359"/>
      <c r="H499" s="359"/>
      <c r="I499" s="359"/>
      <c r="J499" s="359"/>
      <c r="K499" s="359"/>
      <c r="L499" s="359"/>
      <c r="M499" s="359"/>
      <c r="N499" s="359"/>
      <c r="O499" s="359"/>
      <c r="P499" s="359"/>
      <c r="Q499" s="359"/>
      <c r="R499" s="359"/>
      <c r="S499" s="359"/>
      <c r="T499" s="359"/>
      <c r="U499" s="359"/>
      <c r="V499" s="359"/>
      <c r="W499" s="359"/>
      <c r="X499" s="359"/>
      <c r="Y499" s="359"/>
      <c r="Z499" s="359"/>
    </row>
    <row r="500" spans="1:26" x14ac:dyDescent="0.2">
      <c r="A500" s="354"/>
      <c r="B500" s="359"/>
      <c r="C500" s="359"/>
      <c r="D500" s="499"/>
      <c r="E500" s="359"/>
      <c r="F500" s="499"/>
      <c r="G500" s="359"/>
      <c r="H500" s="359"/>
      <c r="I500" s="359"/>
      <c r="J500" s="359"/>
      <c r="K500" s="359"/>
      <c r="L500" s="359"/>
      <c r="M500" s="359"/>
      <c r="N500" s="359"/>
      <c r="O500" s="359"/>
      <c r="P500" s="359"/>
      <c r="Q500" s="359"/>
      <c r="R500" s="359"/>
      <c r="S500" s="359"/>
      <c r="T500" s="359"/>
      <c r="U500" s="359"/>
      <c r="V500" s="359"/>
      <c r="W500" s="359"/>
      <c r="X500" s="359"/>
      <c r="Y500" s="359"/>
      <c r="Z500" s="359"/>
    </row>
    <row r="501" spans="1:26" x14ac:dyDescent="0.2">
      <c r="A501" s="354"/>
      <c r="B501" s="359"/>
      <c r="C501" s="359"/>
      <c r="D501" s="499"/>
      <c r="E501" s="359"/>
      <c r="F501" s="499"/>
      <c r="G501" s="359"/>
      <c r="H501" s="359"/>
      <c r="I501" s="359"/>
      <c r="J501" s="359"/>
      <c r="K501" s="359"/>
      <c r="L501" s="359"/>
      <c r="M501" s="359"/>
      <c r="N501" s="359"/>
      <c r="O501" s="359"/>
      <c r="P501" s="359"/>
      <c r="Q501" s="359"/>
      <c r="R501" s="359"/>
      <c r="S501" s="359"/>
      <c r="T501" s="359"/>
      <c r="U501" s="359"/>
      <c r="V501" s="359"/>
      <c r="W501" s="359"/>
      <c r="X501" s="359"/>
      <c r="Y501" s="359"/>
      <c r="Z501" s="359"/>
    </row>
    <row r="502" spans="1:26" x14ac:dyDescent="0.2">
      <c r="A502" s="354"/>
      <c r="B502" s="359"/>
      <c r="C502" s="359"/>
      <c r="D502" s="499"/>
      <c r="E502" s="359"/>
      <c r="F502" s="499"/>
      <c r="G502" s="359"/>
      <c r="H502" s="359"/>
      <c r="I502" s="359"/>
      <c r="J502" s="359"/>
      <c r="K502" s="359"/>
      <c r="L502" s="359"/>
      <c r="M502" s="359"/>
      <c r="N502" s="359"/>
      <c r="O502" s="359"/>
      <c r="P502" s="359"/>
      <c r="Q502" s="359"/>
      <c r="R502" s="359"/>
      <c r="S502" s="359"/>
      <c r="T502" s="359"/>
      <c r="U502" s="359"/>
      <c r="V502" s="359"/>
      <c r="W502" s="359"/>
      <c r="X502" s="359"/>
      <c r="Y502" s="359"/>
      <c r="Z502" s="359"/>
    </row>
    <row r="503" spans="1:26" x14ac:dyDescent="0.2">
      <c r="A503" s="354"/>
      <c r="B503" s="359"/>
      <c r="C503" s="359"/>
      <c r="D503" s="499"/>
      <c r="E503" s="359"/>
      <c r="F503" s="499"/>
      <c r="G503" s="359"/>
      <c r="H503" s="359"/>
      <c r="I503" s="359"/>
      <c r="J503" s="359"/>
      <c r="K503" s="359"/>
      <c r="L503" s="359"/>
      <c r="M503" s="359"/>
      <c r="N503" s="359"/>
      <c r="O503" s="359"/>
      <c r="P503" s="359"/>
      <c r="Q503" s="359"/>
      <c r="R503" s="359"/>
      <c r="S503" s="359"/>
      <c r="T503" s="359"/>
      <c r="U503" s="359"/>
      <c r="V503" s="359"/>
      <c r="W503" s="359"/>
      <c r="X503" s="359"/>
      <c r="Y503" s="359"/>
      <c r="Z503" s="359"/>
    </row>
    <row r="504" spans="1:26" x14ac:dyDescent="0.2">
      <c r="A504" s="354"/>
      <c r="B504" s="359"/>
      <c r="C504" s="359"/>
      <c r="D504" s="499"/>
      <c r="E504" s="359"/>
      <c r="F504" s="499"/>
      <c r="G504" s="359"/>
      <c r="H504" s="359"/>
      <c r="I504" s="359"/>
      <c r="J504" s="359"/>
      <c r="K504" s="359"/>
      <c r="L504" s="359"/>
      <c r="M504" s="359"/>
      <c r="N504" s="359"/>
      <c r="O504" s="359"/>
      <c r="P504" s="359"/>
      <c r="Q504" s="359"/>
      <c r="R504" s="359"/>
      <c r="S504" s="359"/>
      <c r="T504" s="359"/>
      <c r="U504" s="359"/>
      <c r="V504" s="359"/>
      <c r="W504" s="359"/>
      <c r="X504" s="359"/>
      <c r="Y504" s="359"/>
      <c r="Z504" s="359"/>
    </row>
    <row r="505" spans="1:26" x14ac:dyDescent="0.2">
      <c r="A505" s="354"/>
      <c r="B505" s="359"/>
      <c r="C505" s="359"/>
      <c r="D505" s="499"/>
      <c r="E505" s="359"/>
      <c r="F505" s="499"/>
      <c r="G505" s="359"/>
      <c r="H505" s="359"/>
      <c r="I505" s="359"/>
      <c r="J505" s="359"/>
      <c r="K505" s="359"/>
      <c r="L505" s="359"/>
      <c r="M505" s="359"/>
      <c r="N505" s="359"/>
      <c r="O505" s="359"/>
      <c r="P505" s="359"/>
      <c r="Q505" s="359"/>
      <c r="R505" s="359"/>
      <c r="S505" s="359"/>
      <c r="T505" s="359"/>
      <c r="U505" s="359"/>
      <c r="V505" s="359"/>
      <c r="W505" s="359"/>
      <c r="X505" s="359"/>
      <c r="Y505" s="359"/>
      <c r="Z505" s="359"/>
    </row>
    <row r="506" spans="1:26" x14ac:dyDescent="0.2">
      <c r="A506" s="354"/>
      <c r="B506" s="359"/>
      <c r="C506" s="359"/>
      <c r="D506" s="499"/>
      <c r="E506" s="359"/>
      <c r="F506" s="499"/>
      <c r="G506" s="359"/>
      <c r="H506" s="359"/>
      <c r="I506" s="359"/>
      <c r="J506" s="359"/>
      <c r="K506" s="359"/>
      <c r="L506" s="359"/>
      <c r="M506" s="359"/>
      <c r="N506" s="359"/>
      <c r="O506" s="359"/>
      <c r="P506" s="359"/>
      <c r="Q506" s="359"/>
      <c r="R506" s="359"/>
      <c r="S506" s="359"/>
      <c r="T506" s="359"/>
      <c r="U506" s="359"/>
      <c r="V506" s="359"/>
      <c r="W506" s="359"/>
      <c r="X506" s="359"/>
      <c r="Y506" s="359"/>
      <c r="Z506" s="359"/>
    </row>
    <row r="507" spans="1:26" x14ac:dyDescent="0.2">
      <c r="A507" s="354"/>
      <c r="B507" s="359"/>
      <c r="C507" s="359"/>
      <c r="D507" s="499"/>
      <c r="E507" s="359"/>
      <c r="F507" s="499"/>
      <c r="G507" s="359"/>
      <c r="H507" s="359"/>
      <c r="I507" s="359"/>
      <c r="J507" s="359"/>
      <c r="K507" s="359"/>
      <c r="L507" s="359"/>
      <c r="M507" s="359"/>
      <c r="N507" s="359"/>
      <c r="O507" s="359"/>
      <c r="P507" s="359"/>
      <c r="Q507" s="359"/>
      <c r="R507" s="359"/>
      <c r="S507" s="359"/>
      <c r="T507" s="359"/>
      <c r="U507" s="359"/>
      <c r="V507" s="359"/>
      <c r="W507" s="359"/>
      <c r="X507" s="359"/>
      <c r="Y507" s="359"/>
      <c r="Z507" s="359"/>
    </row>
    <row r="508" spans="1:26" x14ac:dyDescent="0.2">
      <c r="A508" s="354"/>
      <c r="B508" s="359"/>
      <c r="C508" s="359"/>
      <c r="D508" s="499"/>
      <c r="E508" s="359"/>
      <c r="F508" s="499"/>
      <c r="G508" s="359"/>
      <c r="H508" s="359"/>
      <c r="I508" s="359"/>
      <c r="J508" s="359"/>
      <c r="K508" s="359"/>
      <c r="L508" s="359"/>
      <c r="M508" s="359"/>
      <c r="N508" s="359"/>
      <c r="O508" s="359"/>
      <c r="P508" s="359"/>
      <c r="Q508" s="359"/>
      <c r="R508" s="359"/>
      <c r="S508" s="359"/>
      <c r="T508" s="359"/>
      <c r="U508" s="359"/>
      <c r="V508" s="359"/>
      <c r="W508" s="359"/>
      <c r="X508" s="359"/>
      <c r="Y508" s="359"/>
      <c r="Z508" s="359"/>
    </row>
    <row r="509" spans="1:26" x14ac:dyDescent="0.2">
      <c r="A509" s="354"/>
      <c r="B509" s="359"/>
      <c r="C509" s="359"/>
      <c r="D509" s="499"/>
      <c r="E509" s="359"/>
      <c r="F509" s="499"/>
      <c r="G509" s="359"/>
      <c r="H509" s="359"/>
      <c r="I509" s="359"/>
      <c r="J509" s="359"/>
      <c r="K509" s="359"/>
      <c r="L509" s="359"/>
      <c r="M509" s="359"/>
      <c r="N509" s="359"/>
      <c r="O509" s="359"/>
      <c r="P509" s="359"/>
      <c r="Q509" s="359"/>
      <c r="R509" s="359"/>
      <c r="S509" s="359"/>
      <c r="T509" s="359"/>
      <c r="U509" s="359"/>
      <c r="V509" s="359"/>
      <c r="W509" s="359"/>
      <c r="X509" s="359"/>
      <c r="Y509" s="359"/>
      <c r="Z509" s="359"/>
    </row>
    <row r="510" spans="1:26" x14ac:dyDescent="0.2">
      <c r="A510" s="354"/>
      <c r="B510" s="359"/>
      <c r="C510" s="359"/>
      <c r="D510" s="499"/>
      <c r="E510" s="359"/>
      <c r="F510" s="499"/>
      <c r="G510" s="359"/>
      <c r="H510" s="359"/>
      <c r="I510" s="359"/>
      <c r="J510" s="359"/>
      <c r="K510" s="359"/>
      <c r="L510" s="359"/>
      <c r="M510" s="359"/>
      <c r="N510" s="359"/>
      <c r="O510" s="359"/>
      <c r="P510" s="359"/>
      <c r="Q510" s="359"/>
      <c r="R510" s="359"/>
      <c r="S510" s="359"/>
      <c r="T510" s="359"/>
      <c r="U510" s="359"/>
      <c r="V510" s="359"/>
      <c r="W510" s="359"/>
      <c r="X510" s="359"/>
      <c r="Y510" s="359"/>
      <c r="Z510" s="359"/>
    </row>
    <row r="511" spans="1:26" x14ac:dyDescent="0.2">
      <c r="A511" s="354"/>
      <c r="B511" s="359"/>
      <c r="C511" s="359"/>
      <c r="D511" s="499"/>
      <c r="E511" s="359"/>
      <c r="F511" s="499"/>
      <c r="G511" s="359"/>
      <c r="H511" s="359"/>
      <c r="I511" s="359"/>
      <c r="J511" s="359"/>
      <c r="K511" s="359"/>
      <c r="L511" s="359"/>
      <c r="M511" s="359"/>
      <c r="N511" s="359"/>
      <c r="O511" s="359"/>
      <c r="P511" s="359"/>
      <c r="Q511" s="359"/>
      <c r="R511" s="359"/>
      <c r="S511" s="359"/>
      <c r="T511" s="359"/>
      <c r="U511" s="359"/>
      <c r="V511" s="359"/>
      <c r="W511" s="359"/>
      <c r="X511" s="359"/>
      <c r="Y511" s="359"/>
      <c r="Z511" s="359"/>
    </row>
    <row r="512" spans="1:26" x14ac:dyDescent="0.2">
      <c r="A512" s="354"/>
      <c r="B512" s="359"/>
      <c r="C512" s="359"/>
      <c r="D512" s="499"/>
      <c r="E512" s="359"/>
      <c r="F512" s="499"/>
      <c r="G512" s="359"/>
      <c r="H512" s="359"/>
      <c r="I512" s="359"/>
      <c r="J512" s="359"/>
      <c r="K512" s="359"/>
      <c r="L512" s="359"/>
      <c r="M512" s="359"/>
      <c r="N512" s="359"/>
      <c r="O512" s="359"/>
      <c r="P512" s="359"/>
      <c r="Q512" s="359"/>
      <c r="R512" s="359"/>
      <c r="S512" s="359"/>
      <c r="T512" s="359"/>
      <c r="U512" s="359"/>
      <c r="V512" s="359"/>
      <c r="W512" s="359"/>
      <c r="X512" s="359"/>
      <c r="Y512" s="359"/>
      <c r="Z512" s="359"/>
    </row>
    <row r="513" spans="1:26" x14ac:dyDescent="0.2">
      <c r="A513" s="354"/>
      <c r="B513" s="359"/>
      <c r="C513" s="359"/>
      <c r="D513" s="499"/>
      <c r="E513" s="359"/>
      <c r="F513" s="499"/>
      <c r="G513" s="359"/>
      <c r="H513" s="359"/>
      <c r="I513" s="359"/>
      <c r="J513" s="359"/>
      <c r="K513" s="359"/>
      <c r="L513" s="359"/>
      <c r="M513" s="359"/>
      <c r="N513" s="359"/>
      <c r="O513" s="359"/>
      <c r="P513" s="359"/>
      <c r="Q513" s="359"/>
      <c r="R513" s="359"/>
      <c r="S513" s="359"/>
      <c r="T513" s="359"/>
      <c r="U513" s="359"/>
      <c r="V513" s="359"/>
      <c r="W513" s="359"/>
      <c r="X513" s="359"/>
      <c r="Y513" s="359"/>
      <c r="Z513" s="359"/>
    </row>
    <row r="514" spans="1:26" x14ac:dyDescent="0.2">
      <c r="A514" s="354"/>
      <c r="B514" s="359"/>
      <c r="C514" s="359"/>
      <c r="D514" s="499"/>
      <c r="E514" s="359"/>
      <c r="F514" s="499"/>
      <c r="G514" s="359"/>
      <c r="H514" s="359"/>
      <c r="I514" s="359"/>
      <c r="J514" s="359"/>
      <c r="K514" s="359"/>
      <c r="L514" s="359"/>
      <c r="M514" s="359"/>
      <c r="N514" s="359"/>
      <c r="O514" s="359"/>
      <c r="P514" s="359"/>
      <c r="Q514" s="359"/>
      <c r="R514" s="359"/>
      <c r="S514" s="359"/>
      <c r="T514" s="359"/>
      <c r="U514" s="359"/>
      <c r="V514" s="359"/>
      <c r="W514" s="359"/>
      <c r="X514" s="359"/>
      <c r="Y514" s="359"/>
      <c r="Z514" s="359"/>
    </row>
    <row r="515" spans="1:26" x14ac:dyDescent="0.2">
      <c r="A515" s="354"/>
      <c r="B515" s="359"/>
      <c r="C515" s="359"/>
      <c r="D515" s="499"/>
      <c r="E515" s="359"/>
      <c r="F515" s="499"/>
      <c r="G515" s="359"/>
      <c r="H515" s="359"/>
      <c r="I515" s="359"/>
      <c r="J515" s="359"/>
      <c r="K515" s="359"/>
      <c r="L515" s="359"/>
      <c r="M515" s="359"/>
      <c r="N515" s="359"/>
      <c r="O515" s="359"/>
      <c r="P515" s="359"/>
      <c r="Q515" s="359"/>
      <c r="R515" s="359"/>
      <c r="S515" s="359"/>
      <c r="T515" s="359"/>
      <c r="U515" s="359"/>
      <c r="V515" s="359"/>
      <c r="W515" s="359"/>
      <c r="X515" s="359"/>
      <c r="Y515" s="359"/>
      <c r="Z515" s="359"/>
    </row>
    <row r="516" spans="1:26" x14ac:dyDescent="0.2">
      <c r="A516" s="354"/>
      <c r="B516" s="359"/>
      <c r="C516" s="359"/>
      <c r="D516" s="499"/>
      <c r="E516" s="359"/>
      <c r="F516" s="499"/>
      <c r="G516" s="359"/>
      <c r="H516" s="359"/>
      <c r="I516" s="359"/>
      <c r="J516" s="359"/>
      <c r="K516" s="359"/>
      <c r="L516" s="359"/>
      <c r="M516" s="359"/>
      <c r="N516" s="359"/>
      <c r="O516" s="359"/>
      <c r="P516" s="359"/>
      <c r="Q516" s="359"/>
      <c r="R516" s="359"/>
      <c r="S516" s="359"/>
      <c r="T516" s="359"/>
      <c r="U516" s="359"/>
      <c r="V516" s="359"/>
      <c r="W516" s="359"/>
      <c r="X516" s="359"/>
      <c r="Y516" s="359"/>
      <c r="Z516" s="359"/>
    </row>
    <row r="517" spans="1:26" x14ac:dyDescent="0.2">
      <c r="A517" s="354"/>
      <c r="B517" s="359"/>
      <c r="C517" s="359"/>
      <c r="D517" s="499"/>
      <c r="E517" s="359"/>
      <c r="F517" s="499"/>
      <c r="G517" s="359"/>
      <c r="H517" s="359"/>
      <c r="I517" s="359"/>
      <c r="J517" s="359"/>
      <c r="K517" s="359"/>
      <c r="L517" s="359"/>
      <c r="M517" s="359"/>
      <c r="N517" s="359"/>
      <c r="O517" s="359"/>
      <c r="P517" s="359"/>
      <c r="Q517" s="359"/>
      <c r="R517" s="359"/>
      <c r="S517" s="359"/>
      <c r="T517" s="359"/>
      <c r="U517" s="359"/>
      <c r="V517" s="359"/>
      <c r="W517" s="359"/>
      <c r="X517" s="359"/>
      <c r="Y517" s="359"/>
      <c r="Z517" s="359"/>
    </row>
    <row r="518" spans="1:26" x14ac:dyDescent="0.2">
      <c r="A518" s="354"/>
      <c r="B518" s="359"/>
      <c r="C518" s="359"/>
      <c r="D518" s="499"/>
      <c r="E518" s="359"/>
      <c r="F518" s="499"/>
      <c r="G518" s="359"/>
      <c r="H518" s="359"/>
      <c r="I518" s="359"/>
      <c r="J518" s="359"/>
      <c r="K518" s="359"/>
      <c r="L518" s="359"/>
      <c r="M518" s="359"/>
      <c r="N518" s="359"/>
      <c r="O518" s="359"/>
      <c r="P518" s="359"/>
      <c r="Q518" s="359"/>
      <c r="R518" s="359"/>
      <c r="S518" s="359"/>
      <c r="T518" s="359"/>
      <c r="U518" s="359"/>
      <c r="V518" s="359"/>
      <c r="W518" s="359"/>
      <c r="X518" s="359"/>
      <c r="Y518" s="359"/>
      <c r="Z518" s="359"/>
    </row>
    <row r="519" spans="1:26" x14ac:dyDescent="0.2">
      <c r="A519" s="354"/>
      <c r="B519" s="359"/>
      <c r="C519" s="359"/>
      <c r="D519" s="499"/>
      <c r="E519" s="359"/>
      <c r="F519" s="499"/>
      <c r="G519" s="359"/>
      <c r="H519" s="359"/>
      <c r="I519" s="359"/>
      <c r="J519" s="359"/>
      <c r="K519" s="359"/>
      <c r="L519" s="359"/>
      <c r="M519" s="359"/>
      <c r="N519" s="359"/>
      <c r="O519" s="359"/>
      <c r="P519" s="359"/>
      <c r="Q519" s="359"/>
      <c r="R519" s="359"/>
      <c r="S519" s="359"/>
      <c r="T519" s="359"/>
      <c r="U519" s="359"/>
      <c r="V519" s="359"/>
      <c r="W519" s="359"/>
      <c r="X519" s="359"/>
      <c r="Y519" s="359"/>
      <c r="Z519" s="359"/>
    </row>
    <row r="520" spans="1:26" x14ac:dyDescent="0.2">
      <c r="A520" s="354"/>
      <c r="B520" s="359"/>
      <c r="C520" s="359"/>
      <c r="D520" s="499"/>
      <c r="E520" s="359"/>
      <c r="F520" s="499"/>
      <c r="G520" s="359"/>
      <c r="H520" s="359"/>
      <c r="I520" s="359"/>
      <c r="J520" s="359"/>
      <c r="K520" s="359"/>
      <c r="L520" s="359"/>
      <c r="M520" s="359"/>
      <c r="N520" s="359"/>
      <c r="O520" s="359"/>
      <c r="P520" s="359"/>
      <c r="Q520" s="359"/>
      <c r="R520" s="359"/>
      <c r="S520" s="359"/>
      <c r="T520" s="359"/>
      <c r="U520" s="359"/>
      <c r="V520" s="359"/>
      <c r="W520" s="359"/>
      <c r="X520" s="359"/>
      <c r="Y520" s="359"/>
      <c r="Z520" s="359"/>
    </row>
    <row r="521" spans="1:26" x14ac:dyDescent="0.2">
      <c r="A521" s="354"/>
      <c r="B521" s="359"/>
      <c r="C521" s="359"/>
      <c r="D521" s="499"/>
      <c r="E521" s="359"/>
      <c r="F521" s="499"/>
      <c r="G521" s="359"/>
      <c r="H521" s="359"/>
      <c r="I521" s="359"/>
      <c r="J521" s="359"/>
      <c r="K521" s="359"/>
      <c r="L521" s="359"/>
      <c r="M521" s="359"/>
      <c r="N521" s="359"/>
      <c r="O521" s="359"/>
      <c r="P521" s="359"/>
      <c r="Q521" s="359"/>
      <c r="R521" s="359"/>
      <c r="S521" s="359"/>
      <c r="T521" s="359"/>
      <c r="U521" s="359"/>
      <c r="V521" s="359"/>
      <c r="W521" s="359"/>
      <c r="X521" s="359"/>
      <c r="Y521" s="359"/>
      <c r="Z521" s="359"/>
    </row>
    <row r="522" spans="1:26" x14ac:dyDescent="0.2">
      <c r="A522" s="354"/>
      <c r="B522" s="359"/>
      <c r="C522" s="359"/>
      <c r="D522" s="499"/>
      <c r="E522" s="359"/>
      <c r="F522" s="499"/>
      <c r="G522" s="359"/>
      <c r="H522" s="359"/>
      <c r="I522" s="359"/>
      <c r="J522" s="359"/>
      <c r="K522" s="359"/>
      <c r="L522" s="359"/>
      <c r="M522" s="359"/>
      <c r="N522" s="359"/>
      <c r="O522" s="359"/>
      <c r="P522" s="359"/>
      <c r="Q522" s="359"/>
      <c r="R522" s="359"/>
      <c r="S522" s="359"/>
      <c r="T522" s="359"/>
      <c r="U522" s="359"/>
      <c r="V522" s="359"/>
      <c r="W522" s="359"/>
      <c r="X522" s="359"/>
      <c r="Y522" s="359"/>
      <c r="Z522" s="359"/>
    </row>
    <row r="523" spans="1:26" x14ac:dyDescent="0.2">
      <c r="A523" s="354"/>
      <c r="B523" s="359"/>
      <c r="C523" s="359"/>
      <c r="D523" s="499"/>
      <c r="E523" s="359"/>
      <c r="F523" s="499"/>
      <c r="G523" s="359"/>
      <c r="H523" s="359"/>
      <c r="I523" s="359"/>
      <c r="J523" s="359"/>
      <c r="K523" s="359"/>
      <c r="L523" s="359"/>
      <c r="M523" s="359"/>
      <c r="N523" s="359"/>
      <c r="O523" s="359"/>
      <c r="P523" s="359"/>
      <c r="Q523" s="359"/>
      <c r="R523" s="359"/>
      <c r="S523" s="359"/>
      <c r="T523" s="359"/>
      <c r="U523" s="359"/>
      <c r="V523" s="359"/>
      <c r="W523" s="359"/>
      <c r="X523" s="359"/>
      <c r="Y523" s="359"/>
      <c r="Z523" s="359"/>
    </row>
    <row r="524" spans="1:26" x14ac:dyDescent="0.2">
      <c r="A524" s="354"/>
      <c r="B524" s="359"/>
      <c r="C524" s="359"/>
      <c r="D524" s="499"/>
      <c r="E524" s="359"/>
      <c r="F524" s="499"/>
      <c r="G524" s="359"/>
      <c r="H524" s="359"/>
      <c r="I524" s="359"/>
      <c r="J524" s="359"/>
      <c r="K524" s="359"/>
      <c r="L524" s="359"/>
      <c r="M524" s="359"/>
      <c r="N524" s="359"/>
      <c r="O524" s="359"/>
      <c r="P524" s="359"/>
      <c r="Q524" s="359"/>
      <c r="R524" s="359"/>
      <c r="S524" s="359"/>
      <c r="T524" s="359"/>
      <c r="U524" s="359"/>
      <c r="V524" s="359"/>
      <c r="W524" s="359"/>
      <c r="X524" s="359"/>
      <c r="Y524" s="359"/>
      <c r="Z524" s="359"/>
    </row>
    <row r="525" spans="1:26" x14ac:dyDescent="0.2">
      <c r="A525" s="354"/>
      <c r="B525" s="359"/>
      <c r="C525" s="359"/>
      <c r="D525" s="499"/>
      <c r="E525" s="359"/>
      <c r="F525" s="499"/>
      <c r="G525" s="359"/>
      <c r="H525" s="359"/>
      <c r="I525" s="359"/>
      <c r="J525" s="359"/>
      <c r="K525" s="359"/>
      <c r="L525" s="359"/>
      <c r="M525" s="359"/>
      <c r="N525" s="359"/>
      <c r="O525" s="359"/>
      <c r="P525" s="359"/>
      <c r="Q525" s="359"/>
      <c r="R525" s="359"/>
      <c r="S525" s="359"/>
      <c r="T525" s="359"/>
      <c r="U525" s="359"/>
      <c r="V525" s="359"/>
      <c r="W525" s="359"/>
      <c r="X525" s="359"/>
      <c r="Y525" s="359"/>
      <c r="Z525" s="359"/>
    </row>
    <row r="526" spans="1:26" x14ac:dyDescent="0.2">
      <c r="A526" s="354"/>
      <c r="B526" s="359"/>
      <c r="C526" s="359"/>
      <c r="D526" s="499"/>
      <c r="E526" s="359"/>
      <c r="F526" s="499"/>
      <c r="G526" s="359"/>
      <c r="H526" s="359"/>
      <c r="I526" s="359"/>
      <c r="J526" s="359"/>
      <c r="K526" s="359"/>
      <c r="L526" s="359"/>
      <c r="M526" s="359"/>
      <c r="N526" s="359"/>
      <c r="O526" s="359"/>
      <c r="P526" s="359"/>
      <c r="Q526" s="359"/>
      <c r="R526" s="359"/>
      <c r="S526" s="359"/>
      <c r="T526" s="359"/>
      <c r="U526" s="359"/>
      <c r="V526" s="359"/>
      <c r="W526" s="359"/>
      <c r="X526" s="359"/>
      <c r="Y526" s="359"/>
      <c r="Z526" s="359"/>
    </row>
    <row r="527" spans="1:26" x14ac:dyDescent="0.2">
      <c r="A527" s="354"/>
      <c r="B527" s="359"/>
      <c r="C527" s="359"/>
      <c r="D527" s="499"/>
      <c r="E527" s="359"/>
      <c r="F527" s="499"/>
      <c r="G527" s="359"/>
      <c r="H527" s="359"/>
      <c r="I527" s="359"/>
      <c r="J527" s="359"/>
      <c r="K527" s="359"/>
      <c r="L527" s="359"/>
      <c r="M527" s="359"/>
      <c r="N527" s="359"/>
      <c r="O527" s="359"/>
      <c r="P527" s="359"/>
      <c r="Q527" s="359"/>
      <c r="R527" s="359"/>
      <c r="S527" s="359"/>
      <c r="T527" s="359"/>
      <c r="U527" s="359"/>
      <c r="V527" s="359"/>
      <c r="W527" s="359"/>
      <c r="X527" s="359"/>
      <c r="Y527" s="359"/>
      <c r="Z527" s="359"/>
    </row>
    <row r="528" spans="1:26" x14ac:dyDescent="0.2">
      <c r="A528" s="354"/>
      <c r="B528" s="359"/>
      <c r="C528" s="359"/>
      <c r="D528" s="499"/>
      <c r="E528" s="359"/>
      <c r="F528" s="499"/>
      <c r="G528" s="359"/>
      <c r="H528" s="359"/>
      <c r="I528" s="359"/>
      <c r="J528" s="359"/>
      <c r="K528" s="359"/>
      <c r="L528" s="359"/>
      <c r="M528" s="359"/>
      <c r="N528" s="359"/>
      <c r="O528" s="359"/>
      <c r="P528" s="359"/>
      <c r="Q528" s="359"/>
      <c r="R528" s="359"/>
      <c r="S528" s="359"/>
      <c r="T528" s="359"/>
      <c r="U528" s="359"/>
      <c r="V528" s="359"/>
      <c r="W528" s="359"/>
      <c r="X528" s="359"/>
      <c r="Y528" s="359"/>
      <c r="Z528" s="359"/>
    </row>
    <row r="529" spans="1:26" x14ac:dyDescent="0.2">
      <c r="A529" s="354"/>
      <c r="B529" s="359"/>
      <c r="C529" s="359"/>
      <c r="D529" s="499"/>
      <c r="E529" s="359"/>
      <c r="F529" s="499"/>
      <c r="G529" s="359"/>
      <c r="H529" s="359"/>
      <c r="I529" s="359"/>
      <c r="J529" s="359"/>
      <c r="K529" s="359"/>
      <c r="L529" s="359"/>
      <c r="M529" s="359"/>
      <c r="N529" s="359"/>
      <c r="O529" s="359"/>
      <c r="P529" s="359"/>
      <c r="Q529" s="359"/>
      <c r="R529" s="359"/>
      <c r="S529" s="359"/>
      <c r="T529" s="359"/>
      <c r="U529" s="359"/>
      <c r="V529" s="359"/>
      <c r="W529" s="359"/>
      <c r="X529" s="359"/>
      <c r="Y529" s="359"/>
      <c r="Z529" s="359"/>
    </row>
    <row r="530" spans="1:26" x14ac:dyDescent="0.2">
      <c r="A530" s="354"/>
      <c r="B530" s="359"/>
      <c r="C530" s="359"/>
      <c r="D530" s="499"/>
      <c r="E530" s="359"/>
      <c r="F530" s="499"/>
      <c r="G530" s="359"/>
      <c r="H530" s="359"/>
      <c r="I530" s="359"/>
      <c r="J530" s="359"/>
      <c r="K530" s="359"/>
      <c r="L530" s="359"/>
      <c r="M530" s="359"/>
      <c r="N530" s="359"/>
      <c r="O530" s="359"/>
      <c r="P530" s="359"/>
      <c r="Q530" s="359"/>
      <c r="R530" s="359"/>
      <c r="S530" s="359"/>
      <c r="T530" s="359"/>
      <c r="U530" s="359"/>
      <c r="V530" s="359"/>
      <c r="W530" s="359"/>
      <c r="X530" s="359"/>
      <c r="Y530" s="359"/>
      <c r="Z530" s="359"/>
    </row>
    <row r="531" spans="1:26" x14ac:dyDescent="0.2">
      <c r="A531" s="354"/>
      <c r="B531" s="359"/>
      <c r="C531" s="359"/>
      <c r="D531" s="499"/>
      <c r="E531" s="359"/>
      <c r="F531" s="499"/>
      <c r="G531" s="359"/>
      <c r="H531" s="359"/>
      <c r="I531" s="359"/>
      <c r="J531" s="359"/>
      <c r="K531" s="359"/>
      <c r="L531" s="359"/>
      <c r="M531" s="359"/>
      <c r="N531" s="359"/>
      <c r="O531" s="359"/>
      <c r="P531" s="359"/>
      <c r="Q531" s="359"/>
      <c r="R531" s="359"/>
      <c r="S531" s="359"/>
      <c r="T531" s="359"/>
      <c r="U531" s="359"/>
      <c r="V531" s="359"/>
      <c r="W531" s="359"/>
      <c r="X531" s="359"/>
      <c r="Y531" s="359"/>
      <c r="Z531" s="359"/>
    </row>
    <row r="532" spans="1:26" x14ac:dyDescent="0.2">
      <c r="A532" s="354"/>
      <c r="B532" s="359"/>
      <c r="C532" s="359"/>
      <c r="D532" s="499"/>
      <c r="E532" s="359"/>
      <c r="F532" s="499"/>
      <c r="G532" s="359"/>
      <c r="H532" s="359"/>
      <c r="I532" s="359"/>
      <c r="J532" s="359"/>
      <c r="K532" s="359"/>
      <c r="L532" s="359"/>
      <c r="M532" s="359"/>
      <c r="N532" s="359"/>
      <c r="O532" s="359"/>
      <c r="P532" s="359"/>
      <c r="Q532" s="359"/>
      <c r="R532" s="359"/>
      <c r="S532" s="359"/>
      <c r="T532" s="359"/>
      <c r="U532" s="359"/>
      <c r="V532" s="359"/>
      <c r="W532" s="359"/>
      <c r="X532" s="359"/>
      <c r="Y532" s="359"/>
      <c r="Z532" s="359"/>
    </row>
    <row r="533" spans="1:26" x14ac:dyDescent="0.2">
      <c r="A533" s="354"/>
      <c r="B533" s="359"/>
      <c r="C533" s="359"/>
      <c r="D533" s="499"/>
      <c r="E533" s="359"/>
      <c r="F533" s="499"/>
      <c r="G533" s="359"/>
      <c r="H533" s="359"/>
      <c r="I533" s="359"/>
      <c r="J533" s="359"/>
      <c r="K533" s="359"/>
      <c r="L533" s="359"/>
      <c r="M533" s="359"/>
      <c r="N533" s="359"/>
      <c r="O533" s="359"/>
      <c r="P533" s="359"/>
      <c r="Q533" s="359"/>
      <c r="R533" s="359"/>
      <c r="S533" s="359"/>
      <c r="T533" s="359"/>
      <c r="U533" s="359"/>
      <c r="V533" s="359"/>
      <c r="W533" s="359"/>
      <c r="X533" s="359"/>
      <c r="Y533" s="359"/>
      <c r="Z533" s="359"/>
    </row>
    <row r="534" spans="1:26" x14ac:dyDescent="0.2">
      <c r="A534" s="354"/>
      <c r="B534" s="359"/>
      <c r="C534" s="359"/>
      <c r="D534" s="499"/>
      <c r="E534" s="359"/>
      <c r="F534" s="499"/>
      <c r="G534" s="359"/>
      <c r="H534" s="359"/>
      <c r="I534" s="359"/>
      <c r="J534" s="359"/>
      <c r="K534" s="359"/>
      <c r="L534" s="359"/>
      <c r="M534" s="359"/>
      <c r="N534" s="359"/>
      <c r="O534" s="359"/>
      <c r="P534" s="359"/>
      <c r="Q534" s="359"/>
      <c r="R534" s="359"/>
      <c r="S534" s="359"/>
      <c r="T534" s="359"/>
      <c r="U534" s="359"/>
      <c r="V534" s="359"/>
      <c r="W534" s="359"/>
      <c r="X534" s="359"/>
      <c r="Y534" s="359"/>
      <c r="Z534" s="359"/>
    </row>
    <row r="535" spans="1:26" x14ac:dyDescent="0.2">
      <c r="A535" s="354"/>
      <c r="B535" s="359"/>
      <c r="C535" s="359"/>
      <c r="D535" s="499"/>
      <c r="E535" s="359"/>
      <c r="F535" s="499"/>
      <c r="G535" s="359"/>
      <c r="H535" s="359"/>
      <c r="I535" s="359"/>
      <c r="J535" s="359"/>
      <c r="K535" s="359"/>
      <c r="L535" s="359"/>
      <c r="M535" s="359"/>
      <c r="N535" s="359"/>
      <c r="O535" s="359"/>
      <c r="P535" s="359"/>
      <c r="Q535" s="359"/>
      <c r="R535" s="359"/>
      <c r="S535" s="359"/>
      <c r="T535" s="359"/>
      <c r="U535" s="359"/>
      <c r="V535" s="359"/>
      <c r="W535" s="359"/>
      <c r="X535" s="359"/>
      <c r="Y535" s="359"/>
      <c r="Z535" s="359"/>
    </row>
    <row r="536" spans="1:26" x14ac:dyDescent="0.2">
      <c r="A536" s="354"/>
      <c r="B536" s="359"/>
      <c r="C536" s="359"/>
      <c r="D536" s="499"/>
      <c r="E536" s="359"/>
      <c r="F536" s="499"/>
      <c r="G536" s="359"/>
      <c r="H536" s="359"/>
      <c r="I536" s="359"/>
      <c r="J536" s="359"/>
      <c r="K536" s="359"/>
      <c r="L536" s="359"/>
      <c r="M536" s="359"/>
      <c r="N536" s="359"/>
      <c r="O536" s="359"/>
      <c r="P536" s="359"/>
      <c r="Q536" s="359"/>
      <c r="R536" s="359"/>
      <c r="S536" s="359"/>
      <c r="T536" s="359"/>
      <c r="U536" s="359"/>
      <c r="V536" s="359"/>
      <c r="W536" s="359"/>
      <c r="X536" s="359"/>
      <c r="Y536" s="359"/>
      <c r="Z536" s="359"/>
    </row>
    <row r="537" spans="1:26" x14ac:dyDescent="0.2">
      <c r="A537" s="354"/>
      <c r="B537" s="359"/>
      <c r="C537" s="359"/>
      <c r="D537" s="499"/>
      <c r="E537" s="359"/>
      <c r="F537" s="499"/>
      <c r="G537" s="359"/>
      <c r="H537" s="359"/>
      <c r="I537" s="359"/>
      <c r="J537" s="359"/>
      <c r="K537" s="359"/>
      <c r="L537" s="359"/>
      <c r="M537" s="359"/>
      <c r="N537" s="359"/>
      <c r="O537" s="359"/>
      <c r="P537" s="359"/>
      <c r="Q537" s="359"/>
      <c r="R537" s="359"/>
      <c r="S537" s="359"/>
      <c r="T537" s="359"/>
      <c r="U537" s="359"/>
      <c r="V537" s="359"/>
      <c r="W537" s="359"/>
      <c r="X537" s="359"/>
      <c r="Y537" s="359"/>
      <c r="Z537" s="359"/>
    </row>
    <row r="538" spans="1:26" x14ac:dyDescent="0.2">
      <c r="A538" s="354"/>
      <c r="B538" s="359"/>
      <c r="C538" s="359"/>
      <c r="D538" s="499"/>
      <c r="E538" s="359"/>
      <c r="F538" s="499"/>
      <c r="G538" s="359"/>
      <c r="H538" s="359"/>
      <c r="I538" s="359"/>
      <c r="J538" s="359"/>
      <c r="K538" s="359"/>
      <c r="L538" s="359"/>
      <c r="M538" s="359"/>
      <c r="N538" s="359"/>
      <c r="O538" s="359"/>
      <c r="P538" s="359"/>
      <c r="Q538" s="359"/>
      <c r="R538" s="359"/>
      <c r="S538" s="359"/>
      <c r="T538" s="359"/>
      <c r="U538" s="359"/>
      <c r="V538" s="359"/>
      <c r="W538" s="359"/>
      <c r="X538" s="359"/>
      <c r="Y538" s="359"/>
      <c r="Z538" s="359"/>
    </row>
    <row r="539" spans="1:26" x14ac:dyDescent="0.2">
      <c r="A539" s="354"/>
      <c r="B539" s="359"/>
      <c r="C539" s="359"/>
      <c r="D539" s="499"/>
      <c r="E539" s="359"/>
      <c r="F539" s="499"/>
      <c r="G539" s="359"/>
      <c r="H539" s="359"/>
      <c r="I539" s="359"/>
      <c r="J539" s="359"/>
      <c r="K539" s="359"/>
      <c r="L539" s="359"/>
      <c r="M539" s="359"/>
      <c r="N539" s="359"/>
      <c r="O539" s="359"/>
      <c r="P539" s="359"/>
      <c r="Q539" s="359"/>
      <c r="R539" s="359"/>
      <c r="S539" s="359"/>
      <c r="T539" s="359"/>
      <c r="U539" s="359"/>
      <c r="V539" s="359"/>
      <c r="W539" s="359"/>
      <c r="X539" s="359"/>
      <c r="Y539" s="359"/>
      <c r="Z539" s="359"/>
    </row>
    <row r="540" spans="1:26" x14ac:dyDescent="0.2">
      <c r="A540" s="354"/>
      <c r="B540" s="359"/>
      <c r="C540" s="359"/>
      <c r="D540" s="499"/>
      <c r="E540" s="359"/>
      <c r="F540" s="499"/>
      <c r="G540" s="359"/>
      <c r="H540" s="359"/>
      <c r="I540" s="359"/>
      <c r="J540" s="359"/>
      <c r="K540" s="359"/>
      <c r="L540" s="359"/>
      <c r="M540" s="359"/>
      <c r="N540" s="359"/>
      <c r="O540" s="359"/>
      <c r="P540" s="359"/>
      <c r="Q540" s="359"/>
      <c r="R540" s="359"/>
      <c r="S540" s="359"/>
      <c r="T540" s="359"/>
      <c r="U540" s="359"/>
      <c r="V540" s="359"/>
      <c r="W540" s="359"/>
      <c r="X540" s="359"/>
      <c r="Y540" s="359"/>
      <c r="Z540" s="359"/>
    </row>
    <row r="541" spans="1:26" x14ac:dyDescent="0.2">
      <c r="A541" s="354"/>
      <c r="B541" s="359"/>
      <c r="C541" s="359"/>
      <c r="D541" s="499"/>
      <c r="E541" s="359"/>
      <c r="F541" s="499"/>
      <c r="G541" s="359"/>
      <c r="H541" s="359"/>
      <c r="I541" s="359"/>
      <c r="J541" s="359"/>
      <c r="K541" s="359"/>
      <c r="L541" s="359"/>
      <c r="M541" s="359"/>
      <c r="N541" s="359"/>
      <c r="O541" s="359"/>
      <c r="P541" s="359"/>
      <c r="Q541" s="359"/>
      <c r="R541" s="359"/>
      <c r="S541" s="359"/>
      <c r="T541" s="359"/>
      <c r="U541" s="359"/>
      <c r="V541" s="359"/>
      <c r="W541" s="359"/>
      <c r="X541" s="359"/>
      <c r="Y541" s="359"/>
      <c r="Z541" s="359"/>
    </row>
    <row r="542" spans="1:26" x14ac:dyDescent="0.2">
      <c r="A542" s="354"/>
      <c r="B542" s="359"/>
      <c r="C542" s="359"/>
      <c r="D542" s="499"/>
      <c r="E542" s="359"/>
      <c r="F542" s="499"/>
      <c r="G542" s="359"/>
      <c r="H542" s="359"/>
      <c r="I542" s="359"/>
      <c r="J542" s="359"/>
      <c r="K542" s="359"/>
      <c r="L542" s="359"/>
      <c r="M542" s="359"/>
      <c r="N542" s="359"/>
      <c r="O542" s="359"/>
      <c r="P542" s="359"/>
      <c r="Q542" s="359"/>
      <c r="R542" s="359"/>
      <c r="S542" s="359"/>
      <c r="T542" s="359"/>
      <c r="U542" s="359"/>
      <c r="V542" s="359"/>
      <c r="W542" s="359"/>
      <c r="X542" s="359"/>
      <c r="Y542" s="359"/>
      <c r="Z542" s="359"/>
    </row>
    <row r="543" spans="1:26" x14ac:dyDescent="0.2">
      <c r="A543" s="354"/>
      <c r="B543" s="359"/>
      <c r="C543" s="359"/>
      <c r="D543" s="499"/>
      <c r="E543" s="359"/>
      <c r="F543" s="499"/>
      <c r="G543" s="359"/>
      <c r="H543" s="359"/>
      <c r="I543" s="359"/>
      <c r="J543" s="359"/>
      <c r="K543" s="359"/>
      <c r="L543" s="359"/>
      <c r="M543" s="359"/>
      <c r="N543" s="359"/>
      <c r="O543" s="359"/>
      <c r="P543" s="359"/>
      <c r="Q543" s="359"/>
      <c r="R543" s="359"/>
      <c r="S543" s="359"/>
      <c r="T543" s="359"/>
      <c r="U543" s="359"/>
      <c r="V543" s="359"/>
      <c r="W543" s="359"/>
      <c r="X543" s="359"/>
      <c r="Y543" s="359"/>
      <c r="Z543" s="359"/>
    </row>
    <row r="544" spans="1:26" x14ac:dyDescent="0.2">
      <c r="A544" s="354"/>
      <c r="B544" s="359"/>
      <c r="C544" s="359"/>
      <c r="D544" s="499"/>
      <c r="E544" s="359"/>
      <c r="F544" s="499"/>
      <c r="G544" s="359"/>
      <c r="H544" s="359"/>
      <c r="I544" s="359"/>
      <c r="J544" s="359"/>
      <c r="K544" s="359"/>
      <c r="L544" s="359"/>
      <c r="M544" s="359"/>
      <c r="N544" s="359"/>
      <c r="O544" s="359"/>
      <c r="P544" s="359"/>
      <c r="Q544" s="359"/>
      <c r="R544" s="359"/>
      <c r="S544" s="359"/>
      <c r="T544" s="359"/>
      <c r="U544" s="359"/>
      <c r="V544" s="359"/>
      <c r="W544" s="359"/>
      <c r="X544" s="359"/>
      <c r="Y544" s="359"/>
      <c r="Z544" s="359"/>
    </row>
    <row r="545" spans="1:26" x14ac:dyDescent="0.2">
      <c r="A545" s="354"/>
      <c r="B545" s="359"/>
      <c r="C545" s="359"/>
      <c r="D545" s="499"/>
      <c r="E545" s="359"/>
      <c r="F545" s="499"/>
      <c r="G545" s="359"/>
      <c r="H545" s="359"/>
      <c r="I545" s="359"/>
      <c r="J545" s="359"/>
      <c r="K545" s="359"/>
      <c r="L545" s="359"/>
      <c r="M545" s="359"/>
      <c r="N545" s="359"/>
      <c r="O545" s="359"/>
      <c r="P545" s="359"/>
      <c r="Q545" s="359"/>
      <c r="R545" s="359"/>
      <c r="S545" s="359"/>
      <c r="T545" s="359"/>
      <c r="U545" s="359"/>
      <c r="V545" s="359"/>
      <c r="W545" s="359"/>
      <c r="X545" s="359"/>
      <c r="Y545" s="359"/>
      <c r="Z545" s="359"/>
    </row>
    <row r="546" spans="1:26" x14ac:dyDescent="0.2">
      <c r="A546" s="354"/>
      <c r="B546" s="359"/>
      <c r="C546" s="359"/>
      <c r="D546" s="499"/>
      <c r="E546" s="359"/>
      <c r="F546" s="499"/>
      <c r="G546" s="359"/>
      <c r="H546" s="359"/>
      <c r="I546" s="359"/>
      <c r="J546" s="359"/>
      <c r="K546" s="359"/>
      <c r="L546" s="359"/>
      <c r="M546" s="359"/>
      <c r="N546" s="359"/>
      <c r="O546" s="359"/>
      <c r="P546" s="359"/>
      <c r="Q546" s="359"/>
      <c r="R546" s="359"/>
      <c r="S546" s="359"/>
      <c r="T546" s="359"/>
      <c r="U546" s="359"/>
      <c r="V546" s="359"/>
      <c r="W546" s="359"/>
      <c r="X546" s="359"/>
      <c r="Y546" s="359"/>
      <c r="Z546" s="359"/>
    </row>
    <row r="547" spans="1:26" x14ac:dyDescent="0.2">
      <c r="A547" s="354"/>
      <c r="B547" s="359"/>
      <c r="C547" s="359"/>
      <c r="D547" s="499"/>
      <c r="E547" s="359"/>
      <c r="F547" s="499"/>
      <c r="G547" s="359"/>
      <c r="H547" s="359"/>
      <c r="I547" s="359"/>
      <c r="J547" s="359"/>
      <c r="K547" s="359"/>
      <c r="L547" s="359"/>
      <c r="M547" s="359"/>
      <c r="N547" s="359"/>
      <c r="O547" s="359"/>
      <c r="P547" s="359"/>
      <c r="Q547" s="359"/>
      <c r="R547" s="359"/>
      <c r="S547" s="359"/>
      <c r="T547" s="359"/>
      <c r="U547" s="359"/>
      <c r="V547" s="359"/>
      <c r="W547" s="359"/>
      <c r="X547" s="359"/>
      <c r="Y547" s="359"/>
      <c r="Z547" s="359"/>
    </row>
    <row r="548" spans="1:26" x14ac:dyDescent="0.2">
      <c r="A548" s="354"/>
      <c r="B548" s="359"/>
      <c r="C548" s="359"/>
      <c r="D548" s="499"/>
      <c r="E548" s="359"/>
      <c r="F548" s="499"/>
      <c r="G548" s="359"/>
      <c r="H548" s="359"/>
      <c r="I548" s="359"/>
      <c r="J548" s="359"/>
      <c r="K548" s="359"/>
      <c r="L548" s="359"/>
      <c r="M548" s="359"/>
      <c r="N548" s="359"/>
      <c r="O548" s="359"/>
      <c r="P548" s="359"/>
      <c r="Q548" s="359"/>
      <c r="R548" s="359"/>
      <c r="S548" s="359"/>
      <c r="T548" s="359"/>
      <c r="U548" s="359"/>
      <c r="V548" s="359"/>
      <c r="W548" s="359"/>
      <c r="X548" s="359"/>
      <c r="Y548" s="359"/>
      <c r="Z548" s="359"/>
    </row>
    <row r="549" spans="1:26" x14ac:dyDescent="0.2">
      <c r="A549" s="354"/>
      <c r="B549" s="359"/>
      <c r="C549" s="359"/>
      <c r="D549" s="499"/>
      <c r="E549" s="359"/>
      <c r="F549" s="499"/>
      <c r="G549" s="359"/>
      <c r="H549" s="359"/>
      <c r="I549" s="359"/>
      <c r="J549" s="359"/>
      <c r="K549" s="359"/>
      <c r="L549" s="359"/>
      <c r="M549" s="359"/>
      <c r="N549" s="359"/>
      <c r="O549" s="359"/>
      <c r="P549" s="359"/>
      <c r="Q549" s="359"/>
      <c r="R549" s="359"/>
      <c r="S549" s="359"/>
      <c r="T549" s="359"/>
      <c r="U549" s="359"/>
      <c r="V549" s="359"/>
      <c r="W549" s="359"/>
      <c r="X549" s="359"/>
      <c r="Y549" s="359"/>
      <c r="Z549" s="359"/>
    </row>
    <row r="550" spans="1:26" x14ac:dyDescent="0.2">
      <c r="A550" s="354"/>
      <c r="B550" s="359"/>
      <c r="C550" s="359"/>
      <c r="D550" s="499"/>
      <c r="E550" s="359"/>
      <c r="F550" s="499"/>
      <c r="G550" s="359"/>
      <c r="H550" s="359"/>
      <c r="I550" s="359"/>
      <c r="J550" s="359"/>
      <c r="K550" s="359"/>
      <c r="L550" s="359"/>
      <c r="M550" s="359"/>
      <c r="N550" s="359"/>
      <c r="O550" s="359"/>
      <c r="P550" s="359"/>
      <c r="Q550" s="359"/>
      <c r="R550" s="359"/>
      <c r="S550" s="359"/>
      <c r="T550" s="359"/>
      <c r="U550" s="359"/>
      <c r="V550" s="359"/>
      <c r="W550" s="359"/>
      <c r="X550" s="359"/>
      <c r="Y550" s="359"/>
      <c r="Z550" s="359"/>
    </row>
    <row r="551" spans="1:26" x14ac:dyDescent="0.2">
      <c r="A551" s="354"/>
      <c r="B551" s="359"/>
      <c r="C551" s="359"/>
      <c r="D551" s="499"/>
      <c r="E551" s="359"/>
      <c r="F551" s="499"/>
      <c r="G551" s="359"/>
      <c r="H551" s="359"/>
      <c r="I551" s="359"/>
      <c r="J551" s="359"/>
      <c r="K551" s="359"/>
      <c r="L551" s="359"/>
      <c r="M551" s="359"/>
      <c r="N551" s="359"/>
      <c r="O551" s="359"/>
      <c r="P551" s="359"/>
      <c r="Q551" s="359"/>
      <c r="R551" s="359"/>
      <c r="S551" s="359"/>
      <c r="T551" s="359"/>
      <c r="U551" s="359"/>
      <c r="V551" s="359"/>
      <c r="W551" s="359"/>
      <c r="X551" s="359"/>
      <c r="Y551" s="359"/>
      <c r="Z551" s="359"/>
    </row>
    <row r="552" spans="1:26" x14ac:dyDescent="0.2">
      <c r="A552" s="354"/>
      <c r="B552" s="359"/>
      <c r="C552" s="359"/>
      <c r="D552" s="499"/>
      <c r="E552" s="359"/>
      <c r="F552" s="499"/>
      <c r="G552" s="359"/>
      <c r="H552" s="359"/>
      <c r="I552" s="359"/>
      <c r="J552" s="359"/>
      <c r="K552" s="359"/>
      <c r="L552" s="359"/>
      <c r="M552" s="359"/>
      <c r="N552" s="359"/>
      <c r="O552" s="359"/>
      <c r="P552" s="359"/>
      <c r="Q552" s="359"/>
      <c r="R552" s="359"/>
      <c r="S552" s="359"/>
      <c r="T552" s="359"/>
      <c r="U552" s="359"/>
      <c r="V552" s="359"/>
      <c r="W552" s="359"/>
      <c r="X552" s="359"/>
      <c r="Y552" s="359"/>
      <c r="Z552" s="359"/>
    </row>
    <row r="553" spans="1:26" x14ac:dyDescent="0.2">
      <c r="A553" s="354"/>
      <c r="B553" s="359"/>
      <c r="C553" s="359"/>
      <c r="D553" s="499"/>
      <c r="E553" s="359"/>
      <c r="F553" s="499"/>
      <c r="G553" s="359"/>
      <c r="H553" s="359"/>
      <c r="I553" s="359"/>
      <c r="J553" s="359"/>
      <c r="K553" s="359"/>
      <c r="L553" s="359"/>
      <c r="M553" s="359"/>
      <c r="N553" s="359"/>
      <c r="O553" s="359"/>
      <c r="P553" s="359"/>
      <c r="Q553" s="359"/>
      <c r="R553" s="359"/>
      <c r="S553" s="359"/>
      <c r="T553" s="359"/>
      <c r="U553" s="359"/>
      <c r="V553" s="359"/>
      <c r="W553" s="359"/>
      <c r="X553" s="359"/>
      <c r="Y553" s="359"/>
      <c r="Z553" s="359"/>
    </row>
    <row r="554" spans="1:26" x14ac:dyDescent="0.2">
      <c r="A554" s="354"/>
      <c r="B554" s="359"/>
      <c r="C554" s="359"/>
      <c r="D554" s="499"/>
      <c r="E554" s="359"/>
      <c r="F554" s="499"/>
      <c r="G554" s="359"/>
      <c r="H554" s="359"/>
      <c r="I554" s="359"/>
      <c r="J554" s="359"/>
      <c r="K554" s="359"/>
      <c r="L554" s="359"/>
      <c r="M554" s="359"/>
      <c r="N554" s="359"/>
      <c r="O554" s="359"/>
      <c r="P554" s="359"/>
      <c r="Q554" s="359"/>
      <c r="R554" s="359"/>
      <c r="S554" s="359"/>
      <c r="T554" s="359"/>
      <c r="U554" s="359"/>
      <c r="V554" s="359"/>
      <c r="W554" s="359"/>
      <c r="X554" s="359"/>
      <c r="Y554" s="359"/>
      <c r="Z554" s="359"/>
    </row>
    <row r="555" spans="1:26" x14ac:dyDescent="0.2">
      <c r="A555" s="354"/>
      <c r="B555" s="359"/>
      <c r="C555" s="359"/>
      <c r="D555" s="499"/>
      <c r="E555" s="359"/>
      <c r="F555" s="499"/>
      <c r="G555" s="359"/>
      <c r="H555" s="359"/>
      <c r="I555" s="359"/>
      <c r="J555" s="359"/>
      <c r="K555" s="359"/>
      <c r="L555" s="359"/>
      <c r="M555" s="359"/>
      <c r="N555" s="359"/>
      <c r="O555" s="359"/>
      <c r="P555" s="359"/>
      <c r="Q555" s="359"/>
      <c r="R555" s="359"/>
      <c r="S555" s="359"/>
      <c r="T555" s="359"/>
      <c r="U555" s="359"/>
      <c r="V555" s="359"/>
      <c r="W555" s="359"/>
      <c r="X555" s="359"/>
      <c r="Y555" s="359"/>
      <c r="Z555" s="359"/>
    </row>
    <row r="556" spans="1:26" x14ac:dyDescent="0.2">
      <c r="A556" s="354"/>
      <c r="B556" s="359"/>
      <c r="C556" s="359"/>
      <c r="D556" s="499"/>
      <c r="E556" s="359"/>
      <c r="F556" s="499"/>
      <c r="G556" s="359"/>
      <c r="H556" s="359"/>
      <c r="I556" s="359"/>
      <c r="J556" s="359"/>
      <c r="K556" s="359"/>
      <c r="L556" s="359"/>
      <c r="M556" s="359"/>
      <c r="N556" s="359"/>
      <c r="O556" s="359"/>
      <c r="P556" s="359"/>
      <c r="Q556" s="359"/>
      <c r="R556" s="359"/>
      <c r="S556" s="359"/>
      <c r="T556" s="359"/>
      <c r="U556" s="359"/>
      <c r="V556" s="359"/>
      <c r="W556" s="359"/>
      <c r="X556" s="359"/>
      <c r="Y556" s="359"/>
      <c r="Z556" s="359"/>
    </row>
    <row r="557" spans="1:26" x14ac:dyDescent="0.2">
      <c r="A557" s="354"/>
      <c r="B557" s="359"/>
      <c r="C557" s="359"/>
      <c r="D557" s="499"/>
      <c r="E557" s="359"/>
      <c r="F557" s="499"/>
      <c r="G557" s="359"/>
      <c r="H557" s="359"/>
      <c r="I557" s="359"/>
      <c r="J557" s="359"/>
      <c r="K557" s="359"/>
      <c r="L557" s="359"/>
      <c r="M557" s="359"/>
      <c r="N557" s="359"/>
      <c r="O557" s="359"/>
      <c r="P557" s="359"/>
      <c r="Q557" s="359"/>
      <c r="R557" s="359"/>
      <c r="S557" s="359"/>
      <c r="T557" s="359"/>
      <c r="U557" s="359"/>
      <c r="V557" s="359"/>
      <c r="W557" s="359"/>
      <c r="X557" s="359"/>
      <c r="Y557" s="359"/>
      <c r="Z557" s="359"/>
    </row>
    <row r="558" spans="1:26" x14ac:dyDescent="0.2">
      <c r="A558" s="354"/>
      <c r="B558" s="359"/>
      <c r="C558" s="359"/>
      <c r="D558" s="499"/>
      <c r="E558" s="359"/>
      <c r="F558" s="499"/>
      <c r="G558" s="359"/>
      <c r="H558" s="359"/>
      <c r="I558" s="359"/>
      <c r="J558" s="359"/>
      <c r="K558" s="359"/>
      <c r="L558" s="359"/>
      <c r="M558" s="359"/>
      <c r="N558" s="359"/>
      <c r="O558" s="359"/>
      <c r="P558" s="359"/>
      <c r="Q558" s="359"/>
      <c r="R558" s="359"/>
      <c r="S558" s="359"/>
      <c r="T558" s="359"/>
      <c r="U558" s="359"/>
      <c r="V558" s="359"/>
      <c r="W558" s="359"/>
      <c r="X558" s="359"/>
      <c r="Y558" s="359"/>
      <c r="Z558" s="359"/>
    </row>
    <row r="559" spans="1:26" x14ac:dyDescent="0.2">
      <c r="A559" s="354"/>
      <c r="B559" s="359"/>
      <c r="C559" s="359"/>
      <c r="D559" s="499"/>
      <c r="E559" s="359"/>
      <c r="F559" s="499"/>
      <c r="G559" s="359"/>
      <c r="H559" s="359"/>
      <c r="I559" s="359"/>
      <c r="J559" s="359"/>
      <c r="K559" s="359"/>
      <c r="L559" s="359"/>
      <c r="M559" s="359"/>
      <c r="N559" s="359"/>
      <c r="O559" s="359"/>
      <c r="P559" s="359"/>
      <c r="Q559" s="359"/>
      <c r="R559" s="359"/>
      <c r="S559" s="359"/>
      <c r="T559" s="359"/>
      <c r="U559" s="359"/>
      <c r="V559" s="359"/>
      <c r="W559" s="359"/>
      <c r="X559" s="359"/>
      <c r="Y559" s="359"/>
      <c r="Z559" s="359"/>
    </row>
    <row r="560" spans="1:26" x14ac:dyDescent="0.2">
      <c r="A560" s="354"/>
      <c r="B560" s="359"/>
      <c r="C560" s="359"/>
      <c r="D560" s="499"/>
      <c r="E560" s="359"/>
      <c r="F560" s="499"/>
      <c r="G560" s="359"/>
      <c r="H560" s="359"/>
      <c r="I560" s="359"/>
      <c r="J560" s="359"/>
      <c r="K560" s="359"/>
      <c r="L560" s="359"/>
      <c r="M560" s="359"/>
      <c r="N560" s="359"/>
      <c r="O560" s="359"/>
      <c r="P560" s="359"/>
      <c r="Q560" s="359"/>
      <c r="R560" s="359"/>
      <c r="S560" s="359"/>
      <c r="T560" s="359"/>
      <c r="U560" s="359"/>
      <c r="V560" s="359"/>
      <c r="W560" s="359"/>
      <c r="X560" s="359"/>
      <c r="Y560" s="359"/>
      <c r="Z560" s="359"/>
    </row>
    <row r="561" spans="1:26" x14ac:dyDescent="0.2">
      <c r="A561" s="354"/>
      <c r="B561" s="359"/>
      <c r="C561" s="359"/>
      <c r="D561" s="499"/>
      <c r="E561" s="359"/>
      <c r="F561" s="499"/>
      <c r="G561" s="359"/>
      <c r="H561" s="359"/>
      <c r="I561" s="359"/>
      <c r="J561" s="359"/>
      <c r="K561" s="359"/>
      <c r="L561" s="359"/>
      <c r="M561" s="359"/>
      <c r="N561" s="359"/>
      <c r="O561" s="359"/>
      <c r="P561" s="359"/>
      <c r="Q561" s="359"/>
      <c r="R561" s="359"/>
      <c r="S561" s="359"/>
      <c r="T561" s="359"/>
      <c r="U561" s="359"/>
      <c r="V561" s="359"/>
      <c r="W561" s="359"/>
      <c r="X561" s="359"/>
      <c r="Y561" s="359"/>
      <c r="Z561" s="359"/>
    </row>
    <row r="562" spans="1:26" x14ac:dyDescent="0.2">
      <c r="A562" s="354"/>
      <c r="B562" s="359"/>
      <c r="C562" s="359"/>
      <c r="D562" s="499"/>
      <c r="E562" s="359"/>
      <c r="F562" s="499"/>
      <c r="G562" s="359"/>
      <c r="H562" s="359"/>
      <c r="I562" s="359"/>
      <c r="J562" s="359"/>
      <c r="K562" s="359"/>
      <c r="L562" s="359"/>
      <c r="M562" s="359"/>
      <c r="N562" s="359"/>
      <c r="O562" s="359"/>
      <c r="P562" s="359"/>
      <c r="Q562" s="359"/>
      <c r="R562" s="359"/>
      <c r="S562" s="359"/>
      <c r="T562" s="359"/>
      <c r="U562" s="359"/>
      <c r="V562" s="359"/>
      <c r="W562" s="359"/>
      <c r="X562" s="359"/>
      <c r="Y562" s="359"/>
      <c r="Z562" s="359"/>
    </row>
    <row r="563" spans="1:26" x14ac:dyDescent="0.2">
      <c r="A563" s="354"/>
      <c r="B563" s="359"/>
      <c r="C563" s="359"/>
      <c r="D563" s="499"/>
      <c r="E563" s="359"/>
      <c r="F563" s="499"/>
      <c r="G563" s="359"/>
      <c r="H563" s="359"/>
      <c r="I563" s="359"/>
      <c r="J563" s="359"/>
      <c r="K563" s="359"/>
      <c r="L563" s="359"/>
      <c r="M563" s="359"/>
      <c r="N563" s="359"/>
      <c r="O563" s="359"/>
      <c r="P563" s="359"/>
      <c r="Q563" s="359"/>
      <c r="R563" s="359"/>
      <c r="S563" s="359"/>
      <c r="T563" s="359"/>
      <c r="U563" s="359"/>
      <c r="V563" s="359"/>
      <c r="W563" s="359"/>
      <c r="X563" s="359"/>
      <c r="Y563" s="359"/>
      <c r="Z563" s="359"/>
    </row>
    <row r="564" spans="1:26" x14ac:dyDescent="0.2">
      <c r="A564" s="354"/>
      <c r="B564" s="359"/>
      <c r="C564" s="359"/>
      <c r="D564" s="499"/>
      <c r="E564" s="359"/>
      <c r="F564" s="499"/>
      <c r="G564" s="359"/>
      <c r="H564" s="359"/>
      <c r="I564" s="359"/>
      <c r="J564" s="359"/>
      <c r="K564" s="359"/>
      <c r="L564" s="359"/>
      <c r="M564" s="359"/>
      <c r="N564" s="359"/>
      <c r="O564" s="359"/>
      <c r="P564" s="359"/>
      <c r="Q564" s="359"/>
      <c r="R564" s="359"/>
      <c r="S564" s="359"/>
      <c r="T564" s="359"/>
      <c r="U564" s="359"/>
      <c r="V564" s="359"/>
      <c r="W564" s="359"/>
      <c r="X564" s="359"/>
      <c r="Y564" s="359"/>
      <c r="Z564" s="359"/>
    </row>
    <row r="565" spans="1:26" x14ac:dyDescent="0.2">
      <c r="A565" s="354"/>
      <c r="B565" s="359"/>
      <c r="C565" s="359"/>
      <c r="D565" s="499"/>
      <c r="E565" s="359"/>
      <c r="F565" s="499"/>
      <c r="G565" s="359"/>
      <c r="H565" s="359"/>
      <c r="I565" s="359"/>
      <c r="J565" s="359"/>
      <c r="K565" s="359"/>
      <c r="L565" s="359"/>
      <c r="M565" s="359"/>
      <c r="N565" s="359"/>
      <c r="O565" s="359"/>
      <c r="P565" s="359"/>
      <c r="Q565" s="359"/>
      <c r="R565" s="359"/>
      <c r="S565" s="359"/>
      <c r="T565" s="359"/>
      <c r="U565" s="359"/>
      <c r="V565" s="359"/>
      <c r="W565" s="359"/>
      <c r="X565" s="359"/>
      <c r="Y565" s="359"/>
      <c r="Z565" s="359"/>
    </row>
    <row r="566" spans="1:26" x14ac:dyDescent="0.2">
      <c r="A566" s="354"/>
      <c r="B566" s="359"/>
      <c r="C566" s="359"/>
      <c r="D566" s="499"/>
      <c r="E566" s="359"/>
      <c r="F566" s="499"/>
      <c r="G566" s="359"/>
      <c r="H566" s="359"/>
      <c r="I566" s="359"/>
      <c r="J566" s="359"/>
      <c r="K566" s="359"/>
      <c r="L566" s="359"/>
      <c r="M566" s="359"/>
      <c r="N566" s="359"/>
      <c r="O566" s="359"/>
      <c r="P566" s="359"/>
      <c r="Q566" s="359"/>
      <c r="R566" s="359"/>
      <c r="S566" s="359"/>
      <c r="T566" s="359"/>
      <c r="U566" s="359"/>
      <c r="V566" s="359"/>
      <c r="W566" s="359"/>
      <c r="X566" s="359"/>
      <c r="Y566" s="359"/>
      <c r="Z566" s="359"/>
    </row>
    <row r="567" spans="1:26" x14ac:dyDescent="0.2">
      <c r="A567" s="354"/>
      <c r="B567" s="359"/>
      <c r="C567" s="359"/>
      <c r="D567" s="499"/>
      <c r="E567" s="359"/>
      <c r="F567" s="499"/>
      <c r="G567" s="359"/>
      <c r="H567" s="359"/>
      <c r="I567" s="359"/>
      <c r="J567" s="359"/>
      <c r="K567" s="359"/>
      <c r="L567" s="359"/>
      <c r="M567" s="359"/>
      <c r="N567" s="359"/>
      <c r="O567" s="359"/>
      <c r="P567" s="359"/>
      <c r="Q567" s="359"/>
      <c r="R567" s="359"/>
      <c r="S567" s="359"/>
      <c r="T567" s="359"/>
      <c r="U567" s="359"/>
      <c r="V567" s="359"/>
      <c r="W567" s="359"/>
      <c r="X567" s="359"/>
      <c r="Y567" s="359"/>
      <c r="Z567" s="359"/>
    </row>
    <row r="568" spans="1:26" x14ac:dyDescent="0.2">
      <c r="A568" s="354"/>
      <c r="B568" s="359"/>
      <c r="C568" s="359"/>
      <c r="D568" s="499"/>
      <c r="E568" s="359"/>
      <c r="F568" s="499"/>
      <c r="G568" s="359"/>
      <c r="H568" s="359"/>
      <c r="I568" s="359"/>
      <c r="J568" s="359"/>
      <c r="K568" s="359"/>
      <c r="L568" s="359"/>
      <c r="M568" s="359"/>
      <c r="N568" s="359"/>
      <c r="O568" s="359"/>
      <c r="P568" s="359"/>
      <c r="Q568" s="359"/>
      <c r="R568" s="359"/>
      <c r="S568" s="359"/>
      <c r="T568" s="359"/>
      <c r="U568" s="359"/>
      <c r="V568" s="359"/>
      <c r="W568" s="359"/>
      <c r="X568" s="359"/>
      <c r="Y568" s="359"/>
      <c r="Z568" s="359"/>
    </row>
    <row r="569" spans="1:26" x14ac:dyDescent="0.2">
      <c r="A569" s="354"/>
      <c r="B569" s="359"/>
      <c r="C569" s="359"/>
      <c r="D569" s="499"/>
      <c r="E569" s="359"/>
      <c r="F569" s="499"/>
      <c r="G569" s="359"/>
      <c r="H569" s="359"/>
      <c r="I569" s="359"/>
      <c r="J569" s="359"/>
      <c r="K569" s="359"/>
      <c r="L569" s="359"/>
      <c r="M569" s="359"/>
      <c r="N569" s="359"/>
      <c r="O569" s="359"/>
      <c r="P569" s="359"/>
      <c r="Q569" s="359"/>
      <c r="R569" s="359"/>
      <c r="S569" s="359"/>
      <c r="T569" s="359"/>
      <c r="U569" s="359"/>
      <c r="V569" s="359"/>
      <c r="W569" s="359"/>
      <c r="X569" s="359"/>
      <c r="Y569" s="359"/>
      <c r="Z569" s="359"/>
    </row>
    <row r="570" spans="1:26" x14ac:dyDescent="0.2">
      <c r="A570" s="354"/>
      <c r="B570" s="359"/>
      <c r="C570" s="359"/>
      <c r="D570" s="499"/>
      <c r="E570" s="359"/>
      <c r="F570" s="499"/>
      <c r="G570" s="359"/>
      <c r="H570" s="359"/>
      <c r="I570" s="359"/>
      <c r="J570" s="359"/>
      <c r="K570" s="359"/>
      <c r="L570" s="359"/>
      <c r="M570" s="359"/>
      <c r="N570" s="359"/>
      <c r="O570" s="359"/>
      <c r="P570" s="359"/>
      <c r="Q570" s="359"/>
      <c r="R570" s="359"/>
      <c r="S570" s="359"/>
      <c r="T570" s="359"/>
      <c r="U570" s="359"/>
      <c r="V570" s="359"/>
      <c r="W570" s="359"/>
      <c r="X570" s="359"/>
      <c r="Y570" s="359"/>
      <c r="Z570" s="359"/>
    </row>
    <row r="571" spans="1:26" x14ac:dyDescent="0.2">
      <c r="A571" s="354"/>
      <c r="B571" s="359"/>
      <c r="C571" s="359"/>
      <c r="D571" s="499"/>
      <c r="E571" s="359"/>
      <c r="F571" s="499"/>
      <c r="G571" s="359"/>
      <c r="H571" s="359"/>
      <c r="I571" s="359"/>
      <c r="J571" s="359"/>
      <c r="K571" s="359"/>
      <c r="L571" s="359"/>
      <c r="M571" s="359"/>
      <c r="N571" s="359"/>
      <c r="O571" s="359"/>
      <c r="P571" s="359"/>
      <c r="Q571" s="359"/>
      <c r="R571" s="359"/>
      <c r="S571" s="359"/>
      <c r="T571" s="359"/>
      <c r="U571" s="359"/>
      <c r="V571" s="359"/>
      <c r="W571" s="359"/>
      <c r="X571" s="359"/>
      <c r="Y571" s="359"/>
      <c r="Z571" s="359"/>
    </row>
    <row r="572" spans="1:26" x14ac:dyDescent="0.2">
      <c r="A572" s="354"/>
      <c r="B572" s="359"/>
      <c r="C572" s="359"/>
      <c r="D572" s="499"/>
      <c r="E572" s="359"/>
      <c r="F572" s="499"/>
      <c r="G572" s="359"/>
      <c r="H572" s="359"/>
      <c r="I572" s="359"/>
      <c r="J572" s="359"/>
      <c r="K572" s="359"/>
      <c r="L572" s="359"/>
      <c r="M572" s="359"/>
      <c r="N572" s="359"/>
      <c r="O572" s="359"/>
      <c r="P572" s="359"/>
      <c r="Q572" s="359"/>
      <c r="R572" s="359"/>
      <c r="S572" s="359"/>
      <c r="T572" s="359"/>
      <c r="U572" s="359"/>
      <c r="V572" s="359"/>
      <c r="W572" s="359"/>
      <c r="X572" s="359"/>
      <c r="Y572" s="359"/>
      <c r="Z572" s="359"/>
    </row>
    <row r="573" spans="1:26" x14ac:dyDescent="0.2">
      <c r="A573" s="354"/>
      <c r="B573" s="359"/>
      <c r="C573" s="359"/>
      <c r="D573" s="499"/>
      <c r="E573" s="359"/>
      <c r="F573" s="499"/>
      <c r="G573" s="359"/>
      <c r="H573" s="359"/>
      <c r="I573" s="359"/>
      <c r="J573" s="359"/>
      <c r="K573" s="359"/>
      <c r="L573" s="359"/>
      <c r="M573" s="359"/>
      <c r="N573" s="359"/>
      <c r="O573" s="359"/>
      <c r="P573" s="359"/>
      <c r="Q573" s="359"/>
      <c r="R573" s="359"/>
      <c r="S573" s="359"/>
      <c r="T573" s="359"/>
      <c r="U573" s="359"/>
      <c r="V573" s="359"/>
      <c r="W573" s="359"/>
      <c r="X573" s="359"/>
      <c r="Y573" s="359"/>
      <c r="Z573" s="359"/>
    </row>
    <row r="574" spans="1:26" x14ac:dyDescent="0.2">
      <c r="A574" s="354"/>
      <c r="B574" s="359"/>
      <c r="C574" s="359"/>
      <c r="D574" s="499"/>
      <c r="E574" s="359"/>
      <c r="F574" s="499"/>
      <c r="G574" s="359"/>
      <c r="H574" s="359"/>
      <c r="I574" s="359"/>
      <c r="J574" s="359"/>
      <c r="K574" s="359"/>
      <c r="L574" s="359"/>
      <c r="M574" s="359"/>
      <c r="N574" s="359"/>
      <c r="O574" s="359"/>
      <c r="P574" s="359"/>
      <c r="Q574" s="359"/>
      <c r="R574" s="359"/>
      <c r="S574" s="359"/>
      <c r="T574" s="359"/>
      <c r="U574" s="359"/>
      <c r="V574" s="359"/>
      <c r="W574" s="359"/>
      <c r="X574" s="359"/>
      <c r="Y574" s="359"/>
      <c r="Z574" s="359"/>
    </row>
    <row r="575" spans="1:26" x14ac:dyDescent="0.2">
      <c r="A575" s="354"/>
      <c r="B575" s="359"/>
      <c r="C575" s="359"/>
      <c r="D575" s="499"/>
      <c r="E575" s="359"/>
      <c r="F575" s="499"/>
      <c r="G575" s="359"/>
      <c r="H575" s="359"/>
      <c r="I575" s="359"/>
      <c r="J575" s="359"/>
      <c r="K575" s="359"/>
      <c r="L575" s="359"/>
      <c r="M575" s="359"/>
      <c r="N575" s="359"/>
      <c r="O575" s="359"/>
      <c r="P575" s="359"/>
      <c r="Q575" s="359"/>
      <c r="R575" s="359"/>
      <c r="S575" s="359"/>
      <c r="T575" s="359"/>
      <c r="U575" s="359"/>
      <c r="V575" s="359"/>
      <c r="W575" s="359"/>
      <c r="X575" s="359"/>
      <c r="Y575" s="359"/>
      <c r="Z575" s="359"/>
    </row>
    <row r="576" spans="1:26" x14ac:dyDescent="0.2">
      <c r="A576" s="354"/>
      <c r="B576" s="359"/>
      <c r="C576" s="359"/>
      <c r="D576" s="499"/>
      <c r="E576" s="359"/>
      <c r="F576" s="499"/>
      <c r="G576" s="359"/>
      <c r="H576" s="359"/>
      <c r="I576" s="359"/>
      <c r="J576" s="359"/>
      <c r="K576" s="359"/>
      <c r="L576" s="359"/>
      <c r="M576" s="359"/>
      <c r="N576" s="359"/>
      <c r="O576" s="359"/>
      <c r="P576" s="359"/>
      <c r="Q576" s="359"/>
      <c r="R576" s="359"/>
      <c r="S576" s="359"/>
      <c r="T576" s="359"/>
      <c r="U576" s="359"/>
      <c r="V576" s="359"/>
      <c r="W576" s="359"/>
      <c r="X576" s="359"/>
      <c r="Y576" s="359"/>
      <c r="Z576" s="359"/>
    </row>
    <row r="577" spans="1:26" x14ac:dyDescent="0.2">
      <c r="A577" s="354"/>
      <c r="B577" s="359"/>
      <c r="C577" s="359"/>
      <c r="D577" s="499"/>
      <c r="E577" s="359"/>
      <c r="F577" s="499"/>
      <c r="G577" s="359"/>
      <c r="H577" s="359"/>
      <c r="I577" s="359"/>
      <c r="J577" s="359"/>
      <c r="K577" s="359"/>
      <c r="L577" s="359"/>
      <c r="M577" s="359"/>
      <c r="N577" s="359"/>
      <c r="O577" s="359"/>
      <c r="P577" s="359"/>
      <c r="Q577" s="359"/>
      <c r="R577" s="359"/>
      <c r="S577" s="359"/>
      <c r="T577" s="359"/>
      <c r="U577" s="359"/>
      <c r="V577" s="359"/>
      <c r="W577" s="359"/>
      <c r="X577" s="359"/>
      <c r="Y577" s="359"/>
      <c r="Z577" s="359"/>
    </row>
    <row r="578" spans="1:26" x14ac:dyDescent="0.2">
      <c r="A578" s="354"/>
      <c r="B578" s="359"/>
      <c r="C578" s="359"/>
      <c r="D578" s="499"/>
      <c r="E578" s="359"/>
      <c r="F578" s="499"/>
      <c r="G578" s="359"/>
      <c r="H578" s="359"/>
      <c r="I578" s="359"/>
      <c r="J578" s="359"/>
      <c r="K578" s="359"/>
      <c r="L578" s="359"/>
      <c r="M578" s="359"/>
      <c r="N578" s="359"/>
      <c r="O578" s="359"/>
      <c r="P578" s="359"/>
      <c r="Q578" s="359"/>
      <c r="R578" s="359"/>
      <c r="S578" s="359"/>
      <c r="T578" s="359"/>
      <c r="U578" s="359"/>
      <c r="V578" s="359"/>
      <c r="W578" s="359"/>
      <c r="X578" s="359"/>
      <c r="Y578" s="359"/>
      <c r="Z578" s="359"/>
    </row>
    <row r="579" spans="1:26" x14ac:dyDescent="0.2">
      <c r="A579" s="354"/>
      <c r="B579" s="359"/>
      <c r="C579" s="359"/>
      <c r="D579" s="499"/>
      <c r="E579" s="359"/>
      <c r="F579" s="499"/>
      <c r="G579" s="359"/>
      <c r="H579" s="359"/>
      <c r="I579" s="359"/>
      <c r="J579" s="359"/>
      <c r="K579" s="359"/>
      <c r="L579" s="359"/>
      <c r="M579" s="359"/>
      <c r="N579" s="359"/>
      <c r="O579" s="359"/>
      <c r="P579" s="359"/>
      <c r="Q579" s="359"/>
      <c r="R579" s="359"/>
      <c r="S579" s="359"/>
      <c r="T579" s="359"/>
      <c r="U579" s="359"/>
      <c r="V579" s="359"/>
      <c r="W579" s="359"/>
      <c r="X579" s="359"/>
      <c r="Y579" s="359"/>
      <c r="Z579" s="359"/>
    </row>
    <row r="580" spans="1:26" x14ac:dyDescent="0.2">
      <c r="A580" s="354"/>
      <c r="B580" s="359"/>
      <c r="C580" s="359"/>
      <c r="D580" s="499"/>
      <c r="E580" s="359"/>
      <c r="F580" s="499"/>
      <c r="G580" s="359"/>
      <c r="H580" s="359"/>
      <c r="I580" s="359"/>
      <c r="J580" s="359"/>
      <c r="K580" s="359"/>
      <c r="L580" s="359"/>
      <c r="M580" s="359"/>
      <c r="N580" s="359"/>
      <c r="O580" s="359"/>
      <c r="P580" s="359"/>
      <c r="Q580" s="359"/>
      <c r="R580" s="359"/>
      <c r="S580" s="359"/>
      <c r="T580" s="359"/>
      <c r="U580" s="359"/>
      <c r="V580" s="359"/>
      <c r="W580" s="359"/>
      <c r="X580" s="359"/>
      <c r="Y580" s="359"/>
      <c r="Z580" s="359"/>
    </row>
    <row r="581" spans="1:26" x14ac:dyDescent="0.2">
      <c r="A581" s="354"/>
      <c r="B581" s="359"/>
      <c r="C581" s="359"/>
      <c r="D581" s="499"/>
      <c r="E581" s="359"/>
      <c r="F581" s="499"/>
      <c r="G581" s="359"/>
      <c r="H581" s="359"/>
      <c r="I581" s="359"/>
      <c r="J581" s="359"/>
      <c r="K581" s="359"/>
      <c r="L581" s="359"/>
      <c r="M581" s="359"/>
      <c r="N581" s="359"/>
      <c r="O581" s="359"/>
      <c r="P581" s="359"/>
      <c r="Q581" s="359"/>
      <c r="R581" s="359"/>
      <c r="S581" s="359"/>
      <c r="T581" s="359"/>
      <c r="U581" s="359"/>
      <c r="V581" s="359"/>
      <c r="W581" s="359"/>
      <c r="X581" s="359"/>
      <c r="Y581" s="359"/>
      <c r="Z581" s="359"/>
    </row>
    <row r="582" spans="1:26" x14ac:dyDescent="0.2">
      <c r="A582" s="354"/>
      <c r="B582" s="359"/>
      <c r="C582" s="359"/>
      <c r="D582" s="499"/>
      <c r="E582" s="359"/>
      <c r="F582" s="499"/>
      <c r="G582" s="359"/>
      <c r="H582" s="359"/>
      <c r="I582" s="359"/>
      <c r="J582" s="359"/>
      <c r="K582" s="359"/>
      <c r="L582" s="359"/>
      <c r="M582" s="359"/>
      <c r="N582" s="359"/>
      <c r="O582" s="359"/>
      <c r="P582" s="359"/>
      <c r="Q582" s="359"/>
      <c r="R582" s="359"/>
      <c r="S582" s="359"/>
      <c r="T582" s="359"/>
      <c r="U582" s="359"/>
      <c r="V582" s="359"/>
      <c r="W582" s="359"/>
      <c r="X582" s="359"/>
      <c r="Y582" s="359"/>
      <c r="Z582" s="359"/>
    </row>
    <row r="583" spans="1:26" x14ac:dyDescent="0.2">
      <c r="A583" s="354"/>
      <c r="B583" s="359"/>
      <c r="C583" s="359"/>
      <c r="D583" s="499"/>
      <c r="E583" s="359"/>
      <c r="F583" s="499"/>
      <c r="G583" s="359"/>
      <c r="H583" s="359"/>
      <c r="I583" s="359"/>
      <c r="J583" s="359"/>
      <c r="K583" s="359"/>
      <c r="L583" s="359"/>
      <c r="M583" s="359"/>
      <c r="N583" s="359"/>
      <c r="O583" s="359"/>
      <c r="P583" s="359"/>
      <c r="Q583" s="359"/>
      <c r="R583" s="359"/>
      <c r="S583" s="359"/>
      <c r="T583" s="359"/>
      <c r="U583" s="359"/>
      <c r="V583" s="359"/>
      <c r="W583" s="359"/>
      <c r="X583" s="359"/>
      <c r="Y583" s="359"/>
      <c r="Z583" s="359"/>
    </row>
    <row r="584" spans="1:26" x14ac:dyDescent="0.2">
      <c r="A584" s="354"/>
      <c r="B584" s="359"/>
      <c r="C584" s="359"/>
      <c r="D584" s="499"/>
      <c r="E584" s="359"/>
      <c r="F584" s="499"/>
      <c r="G584" s="359"/>
      <c r="H584" s="359"/>
      <c r="I584" s="359"/>
      <c r="J584" s="359"/>
      <c r="K584" s="359"/>
      <c r="L584" s="359"/>
      <c r="M584" s="359"/>
      <c r="N584" s="359"/>
      <c r="O584" s="359"/>
      <c r="P584" s="359"/>
      <c r="Q584" s="359"/>
      <c r="R584" s="359"/>
      <c r="S584" s="359"/>
      <c r="T584" s="359"/>
      <c r="U584" s="359"/>
      <c r="V584" s="359"/>
      <c r="W584" s="359"/>
      <c r="X584" s="359"/>
      <c r="Y584" s="359"/>
      <c r="Z584" s="359"/>
    </row>
    <row r="585" spans="1:26" x14ac:dyDescent="0.2">
      <c r="A585" s="354"/>
      <c r="B585" s="359"/>
      <c r="C585" s="359"/>
      <c r="D585" s="499"/>
      <c r="E585" s="359"/>
      <c r="F585" s="499"/>
      <c r="G585" s="359"/>
      <c r="H585" s="359"/>
      <c r="I585" s="359"/>
      <c r="J585" s="359"/>
      <c r="K585" s="359"/>
      <c r="L585" s="359"/>
      <c r="M585" s="359"/>
      <c r="N585" s="359"/>
      <c r="O585" s="359"/>
      <c r="P585" s="359"/>
      <c r="Q585" s="359"/>
      <c r="R585" s="359"/>
      <c r="S585" s="359"/>
      <c r="T585" s="359"/>
      <c r="U585" s="359"/>
      <c r="V585" s="359"/>
      <c r="W585" s="359"/>
      <c r="X585" s="359"/>
      <c r="Y585" s="359"/>
      <c r="Z585" s="359"/>
    </row>
  </sheetData>
  <dataConsolidate link="1"/>
  <mergeCells count="80">
    <mergeCell ref="H7:H9"/>
    <mergeCell ref="I7:J9"/>
    <mergeCell ref="K7:K9"/>
    <mergeCell ref="L7:L9"/>
    <mergeCell ref="H10:H12"/>
    <mergeCell ref="I10:J12"/>
    <mergeCell ref="K10:K12"/>
    <mergeCell ref="L10:L12"/>
    <mergeCell ref="I31:J31"/>
    <mergeCell ref="I32:J32"/>
    <mergeCell ref="I25:J25"/>
    <mergeCell ref="I26:J26"/>
    <mergeCell ref="I27:J27"/>
    <mergeCell ref="I28:J28"/>
    <mergeCell ref="I29:J29"/>
    <mergeCell ref="I30:J30"/>
    <mergeCell ref="K21:K22"/>
    <mergeCell ref="L21:L22"/>
    <mergeCell ref="B23:B24"/>
    <mergeCell ref="D23:D24"/>
    <mergeCell ref="E23:E24"/>
    <mergeCell ref="F23:F24"/>
    <mergeCell ref="H23:H24"/>
    <mergeCell ref="I23:J24"/>
    <mergeCell ref="K23:K24"/>
    <mergeCell ref="L23:L24"/>
    <mergeCell ref="B21:B22"/>
    <mergeCell ref="D21:D22"/>
    <mergeCell ref="E21:E22"/>
    <mergeCell ref="F21:F22"/>
    <mergeCell ref="H21:H22"/>
    <mergeCell ref="I21:J22"/>
    <mergeCell ref="K17:K18"/>
    <mergeCell ref="L17:L18"/>
    <mergeCell ref="B19:B20"/>
    <mergeCell ref="D19:D20"/>
    <mergeCell ref="E19:E20"/>
    <mergeCell ref="F19:F20"/>
    <mergeCell ref="H19:H20"/>
    <mergeCell ref="I19:J20"/>
    <mergeCell ref="K19:K20"/>
    <mergeCell ref="L19:L20"/>
    <mergeCell ref="B17:B18"/>
    <mergeCell ref="D17:D18"/>
    <mergeCell ref="E17:E18"/>
    <mergeCell ref="F17:F18"/>
    <mergeCell ref="H17:H18"/>
    <mergeCell ref="I17:J18"/>
    <mergeCell ref="I15:J16"/>
    <mergeCell ref="K15:K16"/>
    <mergeCell ref="L15:L16"/>
    <mergeCell ref="B13:B14"/>
    <mergeCell ref="D13:D14"/>
    <mergeCell ref="E13:E14"/>
    <mergeCell ref="F13:F14"/>
    <mergeCell ref="H13:H14"/>
    <mergeCell ref="I13:J14"/>
    <mergeCell ref="B15:B16"/>
    <mergeCell ref="D15:D16"/>
    <mergeCell ref="E15:E16"/>
    <mergeCell ref="F15:F16"/>
    <mergeCell ref="H15:H16"/>
    <mergeCell ref="K13:K14"/>
    <mergeCell ref="L13:L14"/>
    <mergeCell ref="G10:G11"/>
    <mergeCell ref="A1:M2"/>
    <mergeCell ref="D5:F5"/>
    <mergeCell ref="I5:J5"/>
    <mergeCell ref="B6:L6"/>
    <mergeCell ref="C7:C8"/>
    <mergeCell ref="G7:G8"/>
    <mergeCell ref="B7:B9"/>
    <mergeCell ref="D7:D9"/>
    <mergeCell ref="F7:F9"/>
    <mergeCell ref="E7:E9"/>
    <mergeCell ref="B10:B12"/>
    <mergeCell ref="D10:D12"/>
    <mergeCell ref="F10:F12"/>
    <mergeCell ref="E10:E11"/>
    <mergeCell ref="C10:C11"/>
  </mergeCells>
  <conditionalFormatting sqref="A62:A63 A5:A6 A10 A19 A26:A28 A30:A32 A34:A36 A38:A40 A42:A44 A46:A48 A50:A52 A54:A56 A58:A60 A13 A15 A21 A23">
    <cfRule type="expression" dxfId="103" priority="26" stopIfTrue="1">
      <formula>IF(AND($C$5=3,$C$6=3,#REF!=3,$C$7=3),1,0)</formula>
    </cfRule>
  </conditionalFormatting>
  <conditionalFormatting sqref="B6 B33:L33 B37:L38 B42:L43 B47:L48 B52:L53 B57:L58 B62:L63 I32 K7:L7 I19 I27:I28 K27:L28 K32:L32 B5:D5 G5:L5 L10 L19 L21">
    <cfRule type="expression" dxfId="102" priority="27" stopIfTrue="1">
      <formula>IF(AND($C$5=3,$C$6=3,#REF!=3,$C$7=3),1,0)</formula>
    </cfRule>
  </conditionalFormatting>
  <conditionalFormatting sqref="I13 L13 L15 I15">
    <cfRule type="expression" dxfId="101" priority="25" stopIfTrue="1">
      <formula>IF(AND($C$5=3,$C$6=3,#REF!=3,$C$7=3),1,0)</formula>
    </cfRule>
  </conditionalFormatting>
  <conditionalFormatting sqref="I17 L17">
    <cfRule type="expression" dxfId="100" priority="24" stopIfTrue="1">
      <formula>IF(AND($C$5=3,$C$6=3,#REF!=3,$C$7=3),1,0)</formula>
    </cfRule>
  </conditionalFormatting>
  <conditionalFormatting sqref="I25 L23 K25:L25">
    <cfRule type="expression" dxfId="99" priority="23" stopIfTrue="1">
      <formula>IF(AND($C$5=3,$C$6=3,#REF!=3,$C$7=3),1,0)</formula>
    </cfRule>
  </conditionalFormatting>
  <conditionalFormatting sqref="I26 K26:L26">
    <cfRule type="expression" dxfId="98" priority="22" stopIfTrue="1">
      <formula>IF(AND($C$5=3,$C$6=3,#REF!=3,$C$7=3),1,0)</formula>
    </cfRule>
  </conditionalFormatting>
  <conditionalFormatting sqref="I29:I30 K29:L30">
    <cfRule type="expression" dxfId="97" priority="21" stopIfTrue="1">
      <formula>IF(AND($C$5=3,$C$6=3,#REF!=3,$C$7=3),1,0)</formula>
    </cfRule>
  </conditionalFormatting>
  <conditionalFormatting sqref="I31 K31:L31">
    <cfRule type="expression" dxfId="96" priority="20" stopIfTrue="1">
      <formula>IF(AND($C$5=3,$C$6=3,#REF!=3,$C$7=3),1,0)</formula>
    </cfRule>
  </conditionalFormatting>
  <conditionalFormatting sqref="B34:L35">
    <cfRule type="expression" dxfId="95" priority="19" stopIfTrue="1">
      <formula>IF(AND($C$5=3,$C$6=3,#REF!=3,$C$7=3),1,0)</formula>
    </cfRule>
  </conditionalFormatting>
  <conditionalFormatting sqref="B36:L36">
    <cfRule type="expression" dxfId="94" priority="18" stopIfTrue="1">
      <formula>IF(AND($C$5=3,$C$6=3,#REF!=3,$C$7=3),1,0)</formula>
    </cfRule>
  </conditionalFormatting>
  <conditionalFormatting sqref="B39:L40">
    <cfRule type="expression" dxfId="93" priority="17" stopIfTrue="1">
      <formula>IF(AND($C$5=3,$C$6=3,#REF!=3,$C$7=3),1,0)</formula>
    </cfRule>
  </conditionalFormatting>
  <conditionalFormatting sqref="B41:L41">
    <cfRule type="expression" dxfId="92" priority="16" stopIfTrue="1">
      <formula>IF(AND($C$5=3,$C$6=3,#REF!=3,$C$7=3),1,0)</formula>
    </cfRule>
  </conditionalFormatting>
  <conditionalFormatting sqref="B44:L45">
    <cfRule type="expression" dxfId="91" priority="15" stopIfTrue="1">
      <formula>IF(AND($C$5=3,$C$6=3,#REF!=3,$C$7=3),1,0)</formula>
    </cfRule>
  </conditionalFormatting>
  <conditionalFormatting sqref="B46:L46">
    <cfRule type="expression" dxfId="90" priority="14" stopIfTrue="1">
      <formula>IF(AND($C$5=3,$C$6=3,#REF!=3,$C$7=3),1,0)</formula>
    </cfRule>
  </conditionalFormatting>
  <conditionalFormatting sqref="B49:L50">
    <cfRule type="expression" dxfId="89" priority="13" stopIfTrue="1">
      <formula>IF(AND($C$5=3,$C$6=3,#REF!=3,$C$7=3),1,0)</formula>
    </cfRule>
  </conditionalFormatting>
  <conditionalFormatting sqref="B51:L51">
    <cfRule type="expression" dxfId="88" priority="12" stopIfTrue="1">
      <formula>IF(AND($C$5=3,$C$6=3,#REF!=3,$C$7=3),1,0)</formula>
    </cfRule>
  </conditionalFormatting>
  <conditionalFormatting sqref="B54:L55">
    <cfRule type="expression" dxfId="87" priority="11" stopIfTrue="1">
      <formula>IF(AND($C$5=3,$C$6=3,#REF!=3,$C$7=3),1,0)</formula>
    </cfRule>
  </conditionalFormatting>
  <conditionalFormatting sqref="B56:L56">
    <cfRule type="expression" dxfId="86" priority="10" stopIfTrue="1">
      <formula>IF(AND($C$5=3,$C$6=3,#REF!=3,$C$7=3),1,0)</formula>
    </cfRule>
  </conditionalFormatting>
  <conditionalFormatting sqref="B59:L60">
    <cfRule type="expression" dxfId="85" priority="9" stopIfTrue="1">
      <formula>IF(AND($C$5=3,$C$6=3,#REF!=3,$C$7=3),1,0)</formula>
    </cfRule>
  </conditionalFormatting>
  <conditionalFormatting sqref="B61:L61">
    <cfRule type="expression" dxfId="84" priority="8" stopIfTrue="1">
      <formula>IF(AND($C$5=3,$C$6=3,#REF!=3,$C$7=3),1,0)</formula>
    </cfRule>
  </conditionalFormatting>
  <conditionalFormatting sqref="I23">
    <cfRule type="expression" dxfId="83" priority="7" stopIfTrue="1">
      <formula>IF(AND($C$5=3,$C$6=3,#REF!=3,$C$7=3),1,0)</formula>
    </cfRule>
  </conditionalFormatting>
  <conditionalFormatting sqref="K10 K13 K15 K17 K19 K21 K23">
    <cfRule type="expression" dxfId="82" priority="6" stopIfTrue="1">
      <formula>IF(AND($C$5=3,$C$6=3,#REF!=3,$C$7=3),1,0)</formula>
    </cfRule>
  </conditionalFormatting>
  <conditionalFormatting sqref="I10">
    <cfRule type="expression" dxfId="81" priority="5" stopIfTrue="1">
      <formula>IF(AND($C$5=3,$C$6=3,#REF!=3,$C$7=3),1,0)</formula>
    </cfRule>
  </conditionalFormatting>
  <conditionalFormatting sqref="I21">
    <cfRule type="expression" dxfId="80" priority="4" stopIfTrue="1">
      <formula>IF(AND($C$5=3,$C$6=3,#REF!=3,$C$7=3),1,0)</formula>
    </cfRule>
  </conditionalFormatting>
  <conditionalFormatting sqref="I7">
    <cfRule type="expression" dxfId="79" priority="1" stopIfTrue="1">
      <formula>IF(AND($C$5=3,$C$6=3,#REF!=3,$C$7=3),1,0)</formula>
    </cfRule>
  </conditionalFormatting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83"/>
  <sheetViews>
    <sheetView showGridLines="0" tabSelected="1" showOutlineSymbols="0" workbookViewId="0">
      <selection activeCell="H9" sqref="H9:H10"/>
    </sheetView>
  </sheetViews>
  <sheetFormatPr baseColWidth="10" defaultRowHeight="12.75" x14ac:dyDescent="0.2"/>
  <cols>
    <col min="1" max="1" width="26.28515625" style="116" customWidth="1"/>
    <col min="2" max="2" width="8.7109375" style="116" bestFit="1" customWidth="1"/>
    <col min="3" max="3" width="24.140625" style="116" bestFit="1" customWidth="1"/>
    <col min="4" max="4" width="4.28515625" style="116" customWidth="1"/>
    <col min="5" max="5" width="4.5703125" style="116" bestFit="1" customWidth="1"/>
    <col min="6" max="6" width="4.5703125" style="116" customWidth="1"/>
    <col min="7" max="7" width="27.28515625" style="116" bestFit="1" customWidth="1"/>
    <col min="8" max="8" width="16.42578125" style="116" customWidth="1"/>
    <col min="9" max="9" width="6.140625" style="116" bestFit="1" customWidth="1"/>
    <col min="10" max="10" width="8.7109375" style="116" customWidth="1"/>
    <col min="11" max="11" width="23.85546875" style="116" customWidth="1"/>
    <col min="12" max="12" width="15.7109375" style="116" customWidth="1"/>
    <col min="13" max="13" width="5.7109375" style="116" customWidth="1"/>
    <col min="14" max="15" width="26.28515625" style="116" customWidth="1"/>
    <col min="16" max="16" width="5.7109375" style="116" customWidth="1"/>
    <col min="17" max="17" width="7.7109375" style="116" customWidth="1"/>
    <col min="18" max="16384" width="11.42578125" style="116"/>
  </cols>
  <sheetData>
    <row r="1" spans="1:40" s="174" customFormat="1" ht="55.5" customHeight="1" x14ac:dyDescent="0.2">
      <c r="A1" s="606" t="s">
        <v>351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419"/>
      <c r="O1" s="419"/>
      <c r="P1" s="419"/>
      <c r="Q1" s="419"/>
      <c r="R1" s="375"/>
      <c r="S1" s="375"/>
      <c r="T1" s="375"/>
      <c r="U1" s="375"/>
      <c r="V1" s="357"/>
      <c r="W1" s="357"/>
      <c r="X1" s="376"/>
      <c r="Y1" s="376"/>
      <c r="Z1" s="376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</row>
    <row r="2" spans="1:40" s="174" customFormat="1" ht="55.5" customHeight="1" x14ac:dyDescent="0.2">
      <c r="A2" s="606"/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419"/>
      <c r="O2" s="419"/>
      <c r="P2" s="419"/>
      <c r="Q2" s="419"/>
      <c r="R2" s="375"/>
      <c r="S2" s="375"/>
      <c r="T2" s="375"/>
      <c r="U2" s="375"/>
      <c r="V2" s="357"/>
      <c r="W2" s="357"/>
      <c r="X2" s="376"/>
      <c r="Y2" s="376"/>
      <c r="Z2" s="376"/>
      <c r="AA2" s="358"/>
      <c r="AB2" s="358"/>
      <c r="AC2" s="358"/>
      <c r="AD2" s="358"/>
      <c r="AE2" s="358"/>
      <c r="AF2" s="358"/>
      <c r="AG2" s="358"/>
      <c r="AH2" s="358"/>
      <c r="AI2" s="358"/>
      <c r="AJ2" s="358"/>
      <c r="AK2" s="358"/>
      <c r="AL2" s="358"/>
      <c r="AM2" s="358"/>
      <c r="AN2" s="358"/>
    </row>
    <row r="3" spans="1:40" ht="21" customHeight="1" x14ac:dyDescent="0.2">
      <c r="A3" s="354"/>
      <c r="B3" s="359"/>
      <c r="C3" s="359"/>
      <c r="D3" s="359"/>
      <c r="E3" s="359"/>
      <c r="F3" s="359"/>
      <c r="G3" s="360"/>
      <c r="H3" s="359"/>
      <c r="I3" s="359"/>
      <c r="J3" s="359"/>
      <c r="K3" s="359"/>
      <c r="L3" s="359"/>
      <c r="M3" s="359"/>
      <c r="N3" s="360"/>
      <c r="O3" s="360"/>
      <c r="P3" s="360"/>
      <c r="Q3" s="360"/>
      <c r="R3" s="360"/>
      <c r="S3" s="359"/>
      <c r="T3" s="359"/>
      <c r="U3" s="359"/>
      <c r="V3" s="359"/>
      <c r="W3" s="359"/>
      <c r="X3" s="359"/>
      <c r="Y3" s="359"/>
      <c r="Z3" s="359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</row>
    <row r="4" spans="1:40" ht="14.25" thickBot="1" x14ac:dyDescent="0.3">
      <c r="A4" s="354"/>
      <c r="B4" s="359"/>
      <c r="C4" s="359"/>
      <c r="D4" s="359"/>
      <c r="E4" s="359"/>
      <c r="F4" s="359"/>
      <c r="G4" s="360"/>
      <c r="H4" s="359"/>
      <c r="I4" s="359"/>
      <c r="J4" s="359"/>
      <c r="K4" s="359"/>
      <c r="L4" s="359"/>
      <c r="M4" s="359"/>
      <c r="N4" s="377"/>
      <c r="O4" s="378"/>
      <c r="P4" s="360"/>
      <c r="Q4" s="416"/>
      <c r="R4" s="360"/>
      <c r="S4" s="359"/>
      <c r="T4" s="359"/>
      <c r="U4" s="359"/>
      <c r="V4" s="359"/>
      <c r="W4" s="359"/>
      <c r="X4" s="359"/>
      <c r="Y4" s="359"/>
      <c r="Z4" s="359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</row>
    <row r="5" spans="1:40" ht="17.850000000000001" customHeight="1" x14ac:dyDescent="0.25">
      <c r="A5" s="390"/>
      <c r="B5" s="445" t="s">
        <v>281</v>
      </c>
      <c r="C5" s="446" t="s">
        <v>279</v>
      </c>
      <c r="D5" s="615"/>
      <c r="E5" s="616"/>
      <c r="F5" s="617"/>
      <c r="G5" s="446" t="s">
        <v>280</v>
      </c>
      <c r="H5" s="446" t="s">
        <v>117</v>
      </c>
      <c r="I5" s="622" t="s">
        <v>118</v>
      </c>
      <c r="J5" s="622"/>
      <c r="K5" s="446" t="s">
        <v>303</v>
      </c>
      <c r="L5" s="447" t="s">
        <v>119</v>
      </c>
      <c r="M5" s="360"/>
      <c r="N5" s="379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0"/>
      <c r="AM5" s="380"/>
      <c r="AN5" s="380"/>
    </row>
    <row r="6" spans="1:40" ht="3" customHeight="1" x14ac:dyDescent="0.2">
      <c r="A6" s="397"/>
      <c r="B6" s="618"/>
      <c r="C6" s="619"/>
      <c r="D6" s="619"/>
      <c r="E6" s="619"/>
      <c r="F6" s="619"/>
      <c r="G6" s="619"/>
      <c r="H6" s="619"/>
      <c r="I6" s="619"/>
      <c r="J6" s="619"/>
      <c r="K6" s="619"/>
      <c r="L6" s="620"/>
      <c r="M6" s="360"/>
      <c r="N6" s="360"/>
      <c r="O6" s="360"/>
      <c r="P6" s="360"/>
      <c r="Q6" s="360"/>
      <c r="R6" s="360"/>
      <c r="S6" s="359"/>
      <c r="T6" s="359"/>
      <c r="U6" s="359"/>
      <c r="V6" s="359"/>
      <c r="W6" s="359"/>
      <c r="X6" s="359"/>
      <c r="Y6" s="359"/>
      <c r="Z6" s="359"/>
      <c r="AA6" s="356"/>
      <c r="AB6" s="380"/>
      <c r="AC6" s="356"/>
      <c r="AD6" s="356"/>
      <c r="AE6" s="356"/>
      <c r="AF6" s="356"/>
      <c r="AG6" s="356"/>
      <c r="AH6" s="356"/>
      <c r="AI6" s="356"/>
      <c r="AJ6" s="356"/>
      <c r="AK6" s="356"/>
      <c r="AL6" s="356"/>
      <c r="AM6" s="356"/>
      <c r="AN6" s="356"/>
    </row>
    <row r="7" spans="1:40" ht="19.5" customHeight="1" x14ac:dyDescent="0.2">
      <c r="A7" s="397"/>
      <c r="B7" s="715" t="s">
        <v>53</v>
      </c>
      <c r="C7" s="660" t="s">
        <v>358</v>
      </c>
      <c r="D7" s="635"/>
      <c r="E7" s="631" t="s">
        <v>275</v>
      </c>
      <c r="F7" s="631"/>
      <c r="G7" s="660" t="s">
        <v>177</v>
      </c>
      <c r="H7" s="705">
        <v>41985</v>
      </c>
      <c r="I7" s="718">
        <v>0.625</v>
      </c>
      <c r="J7" s="718"/>
      <c r="K7" s="668" t="s">
        <v>348</v>
      </c>
      <c r="L7" s="623"/>
      <c r="M7" s="360"/>
      <c r="N7" s="360"/>
      <c r="O7" s="360"/>
      <c r="P7" s="360"/>
      <c r="Q7" s="360"/>
      <c r="R7" s="360"/>
      <c r="S7" s="359"/>
      <c r="T7" s="359"/>
      <c r="U7" s="359"/>
      <c r="V7" s="359"/>
      <c r="W7" s="359"/>
      <c r="X7" s="359"/>
      <c r="Y7" s="359"/>
      <c r="Z7" s="359"/>
      <c r="AA7" s="356"/>
      <c r="AB7" s="356"/>
      <c r="AC7" s="356"/>
      <c r="AD7" s="356"/>
      <c r="AE7" s="356"/>
      <c r="AF7" s="356"/>
      <c r="AG7" s="356"/>
      <c r="AH7" s="356"/>
      <c r="AI7" s="356"/>
      <c r="AJ7" s="356"/>
      <c r="AK7" s="356"/>
      <c r="AL7" s="356"/>
      <c r="AM7" s="356"/>
      <c r="AN7" s="356"/>
    </row>
    <row r="8" spans="1:40" ht="19.5" customHeight="1" thickBot="1" x14ac:dyDescent="0.25">
      <c r="A8" s="397"/>
      <c r="B8" s="633"/>
      <c r="C8" s="675"/>
      <c r="D8" s="716"/>
      <c r="E8" s="639"/>
      <c r="F8" s="639"/>
      <c r="G8" s="675"/>
      <c r="H8" s="717"/>
      <c r="I8" s="719"/>
      <c r="J8" s="719"/>
      <c r="K8" s="672"/>
      <c r="L8" s="720"/>
      <c r="M8" s="360"/>
      <c r="N8" s="360"/>
      <c r="O8" s="360"/>
      <c r="P8" s="360"/>
      <c r="Q8" s="360"/>
      <c r="R8" s="360"/>
      <c r="S8" s="359"/>
      <c r="T8" s="359"/>
      <c r="U8" s="359"/>
      <c r="V8" s="359"/>
      <c r="W8" s="359"/>
      <c r="X8" s="359"/>
      <c r="Y8" s="359"/>
      <c r="Z8" s="359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K8" s="356"/>
      <c r="AL8" s="356"/>
      <c r="AM8" s="356"/>
      <c r="AN8" s="356"/>
    </row>
    <row r="9" spans="1:40" ht="17.850000000000001" customHeight="1" x14ac:dyDescent="0.2">
      <c r="A9" s="397"/>
      <c r="B9" s="679"/>
      <c r="C9" s="425"/>
      <c r="D9" s="681"/>
      <c r="E9" s="680"/>
      <c r="F9" s="680"/>
      <c r="G9" s="425"/>
      <c r="H9" s="721"/>
      <c r="I9" s="683"/>
      <c r="J9" s="683"/>
      <c r="K9" s="677"/>
      <c r="L9" s="677"/>
      <c r="M9" s="360"/>
      <c r="N9" s="360"/>
      <c r="O9" s="360"/>
      <c r="P9" s="360"/>
      <c r="Q9" s="360"/>
      <c r="R9" s="360"/>
      <c r="S9" s="359"/>
      <c r="T9" s="359"/>
      <c r="U9" s="359"/>
      <c r="V9" s="359"/>
      <c r="W9" s="359"/>
      <c r="X9" s="359"/>
      <c r="Y9" s="359"/>
      <c r="Z9" s="359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</row>
    <row r="10" spans="1:40" ht="9" customHeight="1" x14ac:dyDescent="0.2">
      <c r="A10" s="397"/>
      <c r="B10" s="679"/>
      <c r="C10" s="450"/>
      <c r="D10" s="681"/>
      <c r="E10" s="680"/>
      <c r="F10" s="680"/>
      <c r="G10" s="450"/>
      <c r="H10" s="679"/>
      <c r="I10" s="683"/>
      <c r="J10" s="683"/>
      <c r="K10" s="677"/>
      <c r="L10" s="677"/>
      <c r="M10" s="360"/>
      <c r="N10" s="360"/>
      <c r="O10" s="360"/>
      <c r="P10" s="360"/>
      <c r="Q10" s="360"/>
      <c r="R10" s="360"/>
      <c r="S10" s="359"/>
      <c r="T10" s="359"/>
      <c r="U10" s="359"/>
      <c r="V10" s="359"/>
      <c r="W10" s="359"/>
      <c r="X10" s="359"/>
      <c r="Y10" s="359"/>
      <c r="Z10" s="359"/>
      <c r="AA10" s="356"/>
      <c r="AB10" s="356"/>
      <c r="AC10" s="356"/>
      <c r="AD10" s="356"/>
      <c r="AE10" s="356"/>
      <c r="AF10" s="356"/>
      <c r="AG10" s="356"/>
      <c r="AH10" s="356"/>
      <c r="AI10" s="356"/>
      <c r="AJ10" s="356"/>
      <c r="AK10" s="356"/>
      <c r="AL10" s="356"/>
      <c r="AM10" s="356"/>
      <c r="AN10" s="356"/>
    </row>
    <row r="11" spans="1:40" ht="15" x14ac:dyDescent="0.2">
      <c r="A11" s="397"/>
      <c r="B11" s="679"/>
      <c r="C11" s="425"/>
      <c r="D11" s="680"/>
      <c r="E11" s="680"/>
      <c r="F11" s="681"/>
      <c r="G11" s="425"/>
      <c r="H11" s="679"/>
      <c r="I11" s="683"/>
      <c r="J11" s="683"/>
      <c r="K11" s="677"/>
      <c r="L11" s="677"/>
      <c r="M11" s="360"/>
      <c r="N11" s="360"/>
      <c r="O11" s="360"/>
      <c r="P11" s="360"/>
      <c r="Q11" s="360"/>
      <c r="R11" s="360"/>
      <c r="S11" s="359"/>
      <c r="T11" s="359"/>
      <c r="U11" s="359"/>
      <c r="V11" s="359"/>
      <c r="W11" s="359"/>
      <c r="X11" s="359"/>
      <c r="Y11" s="359"/>
      <c r="Z11" s="359"/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</row>
    <row r="12" spans="1:40" ht="9" customHeight="1" x14ac:dyDescent="0.2">
      <c r="A12" s="397"/>
      <c r="B12" s="680"/>
      <c r="C12" s="450"/>
      <c r="D12" s="680"/>
      <c r="E12" s="680"/>
      <c r="F12" s="681"/>
      <c r="G12" s="450"/>
      <c r="H12" s="679"/>
      <c r="I12" s="683"/>
      <c r="J12" s="683"/>
      <c r="K12" s="677"/>
      <c r="L12" s="677"/>
      <c r="M12" s="360"/>
      <c r="N12" s="360"/>
      <c r="O12" s="360"/>
      <c r="P12" s="360"/>
      <c r="Q12" s="360"/>
      <c r="R12" s="360"/>
      <c r="S12" s="359"/>
      <c r="T12" s="359"/>
      <c r="U12" s="359"/>
      <c r="V12" s="359"/>
      <c r="W12" s="359"/>
      <c r="X12" s="359"/>
      <c r="Y12" s="359"/>
      <c r="Z12" s="359"/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</row>
    <row r="13" spans="1:40" ht="15" x14ac:dyDescent="0.2">
      <c r="A13" s="397"/>
      <c r="B13" s="679"/>
      <c r="C13" s="425"/>
      <c r="D13" s="680"/>
      <c r="E13" s="680"/>
      <c r="F13" s="681"/>
      <c r="G13" s="425"/>
      <c r="H13" s="679"/>
      <c r="I13" s="683"/>
      <c r="J13" s="683"/>
      <c r="K13" s="677"/>
      <c r="L13" s="677"/>
      <c r="M13" s="360"/>
      <c r="N13" s="360"/>
      <c r="O13" s="360"/>
      <c r="P13" s="360"/>
      <c r="Q13" s="360"/>
      <c r="R13" s="360"/>
      <c r="S13" s="359"/>
      <c r="T13" s="359"/>
      <c r="U13" s="359"/>
      <c r="V13" s="359"/>
      <c r="W13" s="359"/>
      <c r="X13" s="359"/>
      <c r="Y13" s="359"/>
      <c r="Z13" s="359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</row>
    <row r="14" spans="1:40" ht="9.75" customHeight="1" x14ac:dyDescent="0.2">
      <c r="A14" s="397"/>
      <c r="B14" s="679"/>
      <c r="C14" s="450"/>
      <c r="D14" s="680"/>
      <c r="E14" s="680"/>
      <c r="F14" s="681"/>
      <c r="G14" s="450"/>
      <c r="H14" s="684"/>
      <c r="I14" s="683"/>
      <c r="J14" s="683"/>
      <c r="K14" s="677"/>
      <c r="L14" s="677"/>
      <c r="M14" s="360"/>
      <c r="N14" s="360"/>
      <c r="O14" s="360"/>
      <c r="P14" s="360"/>
      <c r="Q14" s="360"/>
      <c r="R14" s="360"/>
      <c r="S14" s="359"/>
      <c r="T14" s="359"/>
      <c r="U14" s="359"/>
      <c r="V14" s="359"/>
      <c r="W14" s="359"/>
      <c r="X14" s="359"/>
      <c r="Y14" s="359"/>
      <c r="Z14" s="359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</row>
    <row r="15" spans="1:40" ht="15" x14ac:dyDescent="0.2">
      <c r="A15" s="397"/>
      <c r="B15" s="679"/>
      <c r="C15" s="425"/>
      <c r="D15" s="680"/>
      <c r="E15" s="680"/>
      <c r="F15" s="681"/>
      <c r="G15" s="425"/>
      <c r="H15" s="679"/>
      <c r="I15" s="683"/>
      <c r="J15" s="683"/>
      <c r="K15" s="677"/>
      <c r="L15" s="678"/>
      <c r="M15" s="360"/>
      <c r="N15" s="360"/>
      <c r="O15" s="360"/>
      <c r="P15" s="360"/>
      <c r="Q15" s="360"/>
      <c r="R15" s="360"/>
      <c r="S15" s="359"/>
      <c r="T15" s="359"/>
      <c r="U15" s="359"/>
      <c r="V15" s="359"/>
      <c r="W15" s="359"/>
      <c r="X15" s="359"/>
      <c r="Y15" s="359"/>
      <c r="Z15" s="359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</row>
    <row r="16" spans="1:40" ht="9" customHeight="1" x14ac:dyDescent="0.2">
      <c r="A16" s="397"/>
      <c r="B16" s="680"/>
      <c r="C16" s="450"/>
      <c r="D16" s="680"/>
      <c r="E16" s="680"/>
      <c r="F16" s="681"/>
      <c r="G16" s="450"/>
      <c r="H16" s="679"/>
      <c r="I16" s="683"/>
      <c r="J16" s="683"/>
      <c r="K16" s="677"/>
      <c r="L16" s="678"/>
      <c r="M16" s="360"/>
      <c r="N16" s="360"/>
      <c r="O16" s="360"/>
      <c r="P16" s="360"/>
      <c r="Q16" s="360"/>
      <c r="R16" s="360"/>
      <c r="S16" s="359"/>
      <c r="T16" s="359"/>
      <c r="U16" s="359"/>
      <c r="V16" s="359"/>
      <c r="W16" s="359"/>
      <c r="X16" s="359"/>
      <c r="Y16" s="359"/>
      <c r="Z16" s="359"/>
      <c r="AA16" s="356"/>
      <c r="AB16" s="356"/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</row>
    <row r="17" spans="1:40" ht="17.25" customHeight="1" x14ac:dyDescent="0.2">
      <c r="A17" s="397"/>
      <c r="B17" s="679"/>
      <c r="C17" s="425"/>
      <c r="D17" s="681"/>
      <c r="E17" s="680"/>
      <c r="F17" s="680"/>
      <c r="G17" s="425"/>
      <c r="H17" s="679"/>
      <c r="I17" s="682"/>
      <c r="J17" s="682"/>
      <c r="K17" s="677"/>
      <c r="L17" s="677"/>
      <c r="M17" s="360"/>
      <c r="N17" s="360"/>
      <c r="O17" s="360"/>
      <c r="P17" s="360"/>
      <c r="Q17" s="360"/>
      <c r="R17" s="360"/>
      <c r="S17" s="359"/>
      <c r="T17" s="359"/>
      <c r="U17" s="359"/>
      <c r="V17" s="359"/>
      <c r="W17" s="359"/>
      <c r="X17" s="359"/>
      <c r="Y17" s="359"/>
      <c r="Z17" s="359"/>
      <c r="AA17" s="356"/>
      <c r="AB17" s="356"/>
      <c r="AC17" s="356"/>
      <c r="AD17" s="356"/>
      <c r="AE17" s="356"/>
      <c r="AF17" s="356"/>
      <c r="AG17" s="356"/>
      <c r="AH17" s="356"/>
      <c r="AI17" s="356"/>
      <c r="AJ17" s="356"/>
      <c r="AK17" s="356"/>
      <c r="AL17" s="356"/>
      <c r="AM17" s="356"/>
      <c r="AN17" s="356"/>
    </row>
    <row r="18" spans="1:40" ht="9" customHeight="1" x14ac:dyDescent="0.2">
      <c r="A18" s="397"/>
      <c r="B18" s="680"/>
      <c r="C18" s="450"/>
      <c r="D18" s="681"/>
      <c r="E18" s="680"/>
      <c r="F18" s="680"/>
      <c r="G18" s="450"/>
      <c r="H18" s="679"/>
      <c r="I18" s="682"/>
      <c r="J18" s="682"/>
      <c r="K18" s="677"/>
      <c r="L18" s="677"/>
      <c r="M18" s="360"/>
      <c r="N18" s="360"/>
      <c r="O18" s="360"/>
      <c r="P18" s="360"/>
      <c r="Q18" s="360"/>
      <c r="R18" s="360"/>
      <c r="S18" s="359"/>
      <c r="T18" s="359"/>
      <c r="U18" s="359"/>
      <c r="V18" s="359"/>
      <c r="W18" s="359"/>
      <c r="X18" s="359"/>
      <c r="Y18" s="359"/>
      <c r="Z18" s="359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</row>
    <row r="19" spans="1:40" ht="18" customHeight="1" x14ac:dyDescent="0.2">
      <c r="A19" s="397"/>
      <c r="B19" s="679"/>
      <c r="C19" s="425"/>
      <c r="D19" s="680"/>
      <c r="E19" s="680"/>
      <c r="F19" s="680"/>
      <c r="G19" s="425"/>
      <c r="H19" s="679"/>
      <c r="I19" s="682"/>
      <c r="J19" s="682"/>
      <c r="K19" s="677"/>
      <c r="L19" s="677"/>
      <c r="M19" s="360"/>
      <c r="N19" s="360"/>
      <c r="O19" s="360"/>
      <c r="P19" s="360"/>
      <c r="Q19" s="360"/>
      <c r="R19" s="360"/>
      <c r="S19" s="359"/>
      <c r="T19" s="359"/>
      <c r="U19" s="359"/>
      <c r="V19" s="359"/>
      <c r="W19" s="359"/>
      <c r="X19" s="359"/>
      <c r="Y19" s="359"/>
      <c r="Z19" s="359"/>
      <c r="AA19" s="356"/>
      <c r="AB19" s="356"/>
      <c r="AC19" s="356"/>
      <c r="AD19" s="356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</row>
    <row r="20" spans="1:40" ht="8.25" customHeight="1" x14ac:dyDescent="0.2">
      <c r="A20" s="397"/>
      <c r="B20" s="680"/>
      <c r="C20" s="450"/>
      <c r="D20" s="680"/>
      <c r="E20" s="680"/>
      <c r="F20" s="680"/>
      <c r="G20" s="450"/>
      <c r="H20" s="679"/>
      <c r="I20" s="682"/>
      <c r="J20" s="682"/>
      <c r="K20" s="677"/>
      <c r="L20" s="677"/>
      <c r="M20" s="360"/>
      <c r="N20" s="360"/>
      <c r="O20" s="360"/>
      <c r="P20" s="360"/>
      <c r="Q20" s="360"/>
      <c r="R20" s="360"/>
      <c r="S20" s="359"/>
      <c r="T20" s="359"/>
      <c r="U20" s="359"/>
      <c r="V20" s="359"/>
      <c r="W20" s="359"/>
      <c r="X20" s="359"/>
      <c r="Y20" s="359"/>
      <c r="Z20" s="359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</row>
    <row r="21" spans="1:40" ht="15" x14ac:dyDescent="0.2">
      <c r="A21" s="397"/>
      <c r="B21" s="679"/>
      <c r="C21" s="425"/>
      <c r="D21" s="681"/>
      <c r="E21" s="680"/>
      <c r="F21" s="680"/>
      <c r="G21" s="425"/>
      <c r="H21" s="684"/>
      <c r="I21" s="685"/>
      <c r="J21" s="685"/>
      <c r="K21" s="677"/>
      <c r="L21" s="677"/>
      <c r="M21" s="360"/>
      <c r="N21" s="360"/>
      <c r="O21" s="360"/>
      <c r="P21" s="360"/>
      <c r="Q21" s="360"/>
      <c r="R21" s="360"/>
      <c r="S21" s="359"/>
      <c r="T21" s="359"/>
      <c r="U21" s="359"/>
      <c r="V21" s="359"/>
      <c r="W21" s="359"/>
      <c r="X21" s="359"/>
      <c r="Y21" s="359"/>
      <c r="Z21" s="359"/>
      <c r="AA21" s="356"/>
      <c r="AB21" s="356"/>
      <c r="AC21" s="356"/>
      <c r="AD21" s="356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</row>
    <row r="22" spans="1:40" ht="9" customHeight="1" x14ac:dyDescent="0.2">
      <c r="A22" s="397"/>
      <c r="B22" s="680"/>
      <c r="C22" s="450"/>
      <c r="D22" s="681"/>
      <c r="E22" s="680"/>
      <c r="F22" s="680"/>
      <c r="G22" s="450"/>
      <c r="H22" s="684"/>
      <c r="I22" s="685"/>
      <c r="J22" s="685"/>
      <c r="K22" s="677"/>
      <c r="L22" s="677"/>
      <c r="M22" s="360"/>
      <c r="N22" s="360"/>
      <c r="O22" s="360"/>
      <c r="P22" s="360"/>
      <c r="Q22" s="360"/>
      <c r="R22" s="360"/>
      <c r="S22" s="359"/>
      <c r="T22" s="359"/>
      <c r="U22" s="359"/>
      <c r="V22" s="359"/>
      <c r="W22" s="359"/>
      <c r="X22" s="359"/>
      <c r="Y22" s="359"/>
      <c r="Z22" s="359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</row>
    <row r="23" spans="1:40" ht="15" x14ac:dyDescent="0.25">
      <c r="A23" s="397"/>
      <c r="B23" s="453"/>
      <c r="C23" s="418"/>
      <c r="D23" s="453"/>
      <c r="E23" s="423"/>
      <c r="F23" s="454"/>
      <c r="G23" s="423"/>
      <c r="H23" s="418"/>
      <c r="I23" s="686"/>
      <c r="J23" s="686"/>
      <c r="K23" s="372"/>
      <c r="L23" s="412"/>
      <c r="M23" s="360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</row>
    <row r="24" spans="1:40" ht="15" x14ac:dyDescent="0.25">
      <c r="A24" s="397"/>
      <c r="B24" s="452"/>
      <c r="C24" s="418"/>
      <c r="D24" s="453"/>
      <c r="E24" s="414"/>
      <c r="F24" s="452"/>
      <c r="G24" s="414"/>
      <c r="H24" s="414"/>
      <c r="I24" s="605"/>
      <c r="J24" s="605"/>
      <c r="K24" s="372"/>
      <c r="L24" s="372"/>
      <c r="M24" s="360"/>
      <c r="N24" s="359"/>
      <c r="O24" s="359"/>
      <c r="P24" s="359"/>
      <c r="Q24" s="359"/>
      <c r="R24" s="359"/>
      <c r="S24" s="359"/>
      <c r="T24" s="359"/>
      <c r="U24" s="359"/>
      <c r="V24" s="359"/>
      <c r="W24" s="359"/>
      <c r="X24" s="359"/>
      <c r="Y24" s="359"/>
      <c r="Z24" s="359"/>
    </row>
    <row r="25" spans="1:40" ht="15" x14ac:dyDescent="0.25">
      <c r="A25" s="397"/>
      <c r="B25" s="453"/>
      <c r="C25" s="423"/>
      <c r="D25" s="454"/>
      <c r="E25" s="423"/>
      <c r="F25" s="453"/>
      <c r="G25" s="418"/>
      <c r="H25" s="418"/>
      <c r="I25" s="607"/>
      <c r="J25" s="607"/>
      <c r="K25" s="372"/>
      <c r="L25" s="372"/>
      <c r="M25" s="360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</row>
    <row r="26" spans="1:40" ht="15" x14ac:dyDescent="0.25">
      <c r="A26" s="397"/>
      <c r="B26" s="452"/>
      <c r="C26" s="414"/>
      <c r="D26" s="452"/>
      <c r="E26" s="414"/>
      <c r="F26" s="453"/>
      <c r="G26" s="418"/>
      <c r="H26" s="414"/>
      <c r="I26" s="605"/>
      <c r="J26" s="605"/>
      <c r="K26" s="372"/>
      <c r="L26" s="372"/>
      <c r="M26" s="360"/>
      <c r="N26" s="359"/>
      <c r="O26" s="359"/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359"/>
    </row>
    <row r="27" spans="1:40" ht="15" x14ac:dyDescent="0.25">
      <c r="A27" s="397"/>
      <c r="B27" s="452"/>
      <c r="C27" s="418"/>
      <c r="D27" s="453"/>
      <c r="E27" s="414"/>
      <c r="F27" s="452"/>
      <c r="G27" s="414"/>
      <c r="H27" s="414"/>
      <c r="I27" s="605"/>
      <c r="J27" s="605"/>
      <c r="K27" s="372"/>
      <c r="L27" s="412"/>
      <c r="M27" s="360"/>
      <c r="N27" s="359"/>
      <c r="O27" s="359"/>
      <c r="P27" s="359"/>
      <c r="Q27" s="359"/>
      <c r="R27" s="359"/>
      <c r="S27" s="359"/>
      <c r="T27" s="359"/>
      <c r="U27" s="359"/>
      <c r="V27" s="359"/>
      <c r="W27" s="359"/>
      <c r="X27" s="359"/>
      <c r="Y27" s="359"/>
      <c r="Z27" s="359"/>
    </row>
    <row r="28" spans="1:40" ht="15" x14ac:dyDescent="0.25">
      <c r="A28" s="397"/>
      <c r="B28" s="452"/>
      <c r="C28" s="418"/>
      <c r="D28" s="453"/>
      <c r="E28" s="414"/>
      <c r="F28" s="452"/>
      <c r="G28" s="414"/>
      <c r="H28" s="422"/>
      <c r="I28" s="605"/>
      <c r="J28" s="605"/>
      <c r="K28" s="372"/>
      <c r="L28" s="372"/>
      <c r="M28" s="360"/>
      <c r="N28" s="359"/>
      <c r="O28" s="359"/>
      <c r="P28" s="359"/>
      <c r="Q28" s="359"/>
      <c r="R28" s="359"/>
      <c r="S28" s="359"/>
      <c r="T28" s="359"/>
      <c r="U28" s="359"/>
      <c r="V28" s="359"/>
      <c r="W28" s="359"/>
      <c r="X28" s="359"/>
      <c r="Y28" s="359"/>
      <c r="Z28" s="359"/>
    </row>
    <row r="29" spans="1:40" ht="15" x14ac:dyDescent="0.25">
      <c r="A29" s="397"/>
      <c r="B29" s="452"/>
      <c r="C29" s="414"/>
      <c r="D29" s="452"/>
      <c r="E29" s="414"/>
      <c r="F29" s="452"/>
      <c r="G29" s="414"/>
      <c r="H29" s="414"/>
      <c r="I29" s="605"/>
      <c r="J29" s="605"/>
      <c r="K29" s="372"/>
      <c r="L29" s="372"/>
      <c r="M29" s="360"/>
      <c r="N29" s="359"/>
      <c r="O29" s="359"/>
      <c r="P29" s="359"/>
      <c r="Q29" s="359"/>
      <c r="R29" s="359"/>
      <c r="S29" s="359"/>
      <c r="T29" s="359"/>
      <c r="U29" s="359"/>
      <c r="V29" s="359"/>
      <c r="W29" s="359"/>
      <c r="X29" s="359"/>
      <c r="Y29" s="359"/>
      <c r="Z29" s="359"/>
    </row>
    <row r="30" spans="1:40" ht="15" x14ac:dyDescent="0.25">
      <c r="A30" s="397"/>
      <c r="B30" s="452"/>
      <c r="C30" s="418"/>
      <c r="D30" s="453"/>
      <c r="E30" s="414"/>
      <c r="F30" s="452"/>
      <c r="G30" s="414"/>
      <c r="H30" s="414"/>
      <c r="I30" s="605"/>
      <c r="J30" s="605"/>
      <c r="K30" s="372"/>
      <c r="L30" s="372"/>
      <c r="M30" s="360"/>
      <c r="N30" s="359"/>
      <c r="O30" s="359"/>
      <c r="P30" s="359"/>
      <c r="Q30" s="359"/>
      <c r="R30" s="359"/>
      <c r="S30" s="359"/>
      <c r="T30" s="359"/>
      <c r="U30" s="359"/>
      <c r="V30" s="359"/>
      <c r="W30" s="359"/>
      <c r="X30" s="359"/>
      <c r="Y30" s="359"/>
      <c r="Z30" s="359"/>
    </row>
    <row r="31" spans="1:40" x14ac:dyDescent="0.2">
      <c r="A31" s="397"/>
      <c r="B31" s="408"/>
      <c r="C31" s="409"/>
      <c r="D31" s="409"/>
      <c r="E31" s="410"/>
      <c r="F31" s="410"/>
      <c r="G31" s="411"/>
      <c r="H31" s="372"/>
      <c r="I31" s="372"/>
      <c r="J31" s="372"/>
      <c r="K31" s="372"/>
      <c r="L31" s="412"/>
      <c r="M31" s="360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59"/>
      <c r="Y31" s="359"/>
      <c r="Z31" s="359"/>
    </row>
    <row r="32" spans="1:40" x14ac:dyDescent="0.2">
      <c r="A32" s="397"/>
      <c r="B32" s="451"/>
      <c r="C32" s="451"/>
      <c r="D32" s="451"/>
      <c r="E32" s="451"/>
      <c r="F32" s="451"/>
      <c r="G32" s="405"/>
      <c r="H32" s="406"/>
      <c r="I32" s="407"/>
      <c r="J32" s="372"/>
      <c r="K32" s="372"/>
      <c r="L32" s="372"/>
      <c r="M32" s="360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</row>
    <row r="33" spans="1:26" x14ac:dyDescent="0.2">
      <c r="A33" s="397"/>
      <c r="B33" s="451"/>
      <c r="C33" s="451"/>
      <c r="D33" s="451"/>
      <c r="E33" s="451"/>
      <c r="F33" s="451"/>
      <c r="G33" s="372"/>
      <c r="H33" s="372"/>
      <c r="I33" s="372"/>
      <c r="J33" s="372"/>
      <c r="K33" s="372"/>
      <c r="L33" s="372"/>
      <c r="M33" s="360"/>
      <c r="N33" s="359"/>
      <c r="O33" s="359"/>
      <c r="P33" s="359"/>
      <c r="Q33" s="359"/>
      <c r="R33" s="359"/>
      <c r="S33" s="359"/>
      <c r="T33" s="352"/>
      <c r="U33" s="352"/>
      <c r="V33" s="359"/>
      <c r="W33" s="359"/>
      <c r="X33" s="359"/>
      <c r="Y33" s="359"/>
      <c r="Z33" s="359"/>
    </row>
    <row r="34" spans="1:26" x14ac:dyDescent="0.2">
      <c r="A34" s="397"/>
      <c r="B34" s="451"/>
      <c r="C34" s="451"/>
      <c r="D34" s="451"/>
      <c r="E34" s="451"/>
      <c r="F34" s="451"/>
      <c r="G34" s="372"/>
      <c r="H34" s="372"/>
      <c r="I34" s="372"/>
      <c r="J34" s="372"/>
      <c r="K34" s="372"/>
      <c r="L34" s="372"/>
      <c r="M34" s="360"/>
      <c r="N34" s="359"/>
      <c r="O34" s="359"/>
      <c r="P34" s="359"/>
      <c r="Q34" s="359"/>
      <c r="R34" s="359"/>
      <c r="S34" s="359"/>
      <c r="T34" s="352"/>
      <c r="U34" s="353"/>
      <c r="V34" s="359"/>
      <c r="W34" s="359"/>
      <c r="X34" s="359"/>
      <c r="Y34" s="359"/>
      <c r="Z34" s="359"/>
    </row>
    <row r="35" spans="1:26" x14ac:dyDescent="0.2">
      <c r="A35" s="397"/>
      <c r="B35" s="451"/>
      <c r="C35" s="451"/>
      <c r="D35" s="451"/>
      <c r="E35" s="451"/>
      <c r="F35" s="451"/>
      <c r="G35" s="372"/>
      <c r="H35" s="372"/>
      <c r="I35" s="372"/>
      <c r="J35" s="372"/>
      <c r="K35" s="372"/>
      <c r="L35" s="372"/>
      <c r="M35" s="360"/>
      <c r="N35" s="359"/>
      <c r="O35" s="359"/>
      <c r="P35" s="359"/>
      <c r="Q35" s="359"/>
      <c r="R35" s="359"/>
      <c r="S35" s="359"/>
      <c r="T35" s="359"/>
      <c r="U35" s="359"/>
      <c r="V35" s="359"/>
      <c r="W35" s="359"/>
      <c r="X35" s="359"/>
      <c r="Y35" s="359"/>
      <c r="Z35" s="359"/>
    </row>
    <row r="36" spans="1:26" x14ac:dyDescent="0.2">
      <c r="A36" s="397"/>
      <c r="B36" s="451"/>
      <c r="C36" s="451"/>
      <c r="D36" s="451"/>
      <c r="E36" s="451"/>
      <c r="F36" s="451"/>
      <c r="G36" s="405"/>
      <c r="H36" s="406"/>
      <c r="I36" s="407"/>
      <c r="J36" s="372"/>
      <c r="K36" s="372"/>
      <c r="L36" s="372"/>
      <c r="M36" s="360"/>
      <c r="N36" s="359"/>
      <c r="O36" s="359"/>
      <c r="P36" s="359"/>
      <c r="Q36" s="359"/>
      <c r="R36" s="359"/>
      <c r="S36" s="359"/>
      <c r="T36" s="359"/>
      <c r="U36" s="359"/>
      <c r="V36" s="359"/>
      <c r="W36" s="359"/>
      <c r="X36" s="359"/>
      <c r="Y36" s="359"/>
      <c r="Z36" s="359"/>
    </row>
    <row r="37" spans="1:26" x14ac:dyDescent="0.2">
      <c r="A37" s="397"/>
      <c r="B37" s="408"/>
      <c r="C37" s="409"/>
      <c r="D37" s="409"/>
      <c r="E37" s="410"/>
      <c r="F37" s="410"/>
      <c r="G37" s="411"/>
      <c r="H37" s="372"/>
      <c r="I37" s="372"/>
      <c r="J37" s="372"/>
      <c r="K37" s="372"/>
      <c r="L37" s="412"/>
      <c r="M37" s="360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</row>
    <row r="38" spans="1:26" x14ac:dyDescent="0.2">
      <c r="A38" s="397"/>
      <c r="B38" s="451"/>
      <c r="C38" s="451"/>
      <c r="D38" s="451"/>
      <c r="E38" s="451"/>
      <c r="F38" s="451"/>
      <c r="G38" s="405"/>
      <c r="H38" s="406"/>
      <c r="I38" s="407"/>
      <c r="J38" s="372"/>
      <c r="K38" s="372"/>
      <c r="L38" s="372"/>
      <c r="M38" s="360"/>
      <c r="N38" s="359"/>
      <c r="O38" s="359"/>
      <c r="P38" s="359"/>
      <c r="Q38" s="359"/>
      <c r="R38" s="359"/>
      <c r="S38" s="359"/>
      <c r="T38" s="359"/>
      <c r="U38" s="359"/>
      <c r="V38" s="359"/>
      <c r="W38" s="359"/>
      <c r="X38" s="359"/>
      <c r="Y38" s="359"/>
      <c r="Z38" s="359"/>
    </row>
    <row r="39" spans="1:26" x14ac:dyDescent="0.2">
      <c r="A39" s="397"/>
      <c r="B39" s="451"/>
      <c r="C39" s="451"/>
      <c r="D39" s="451"/>
      <c r="E39" s="451"/>
      <c r="F39" s="451"/>
      <c r="G39" s="372"/>
      <c r="H39" s="372"/>
      <c r="I39" s="372"/>
      <c r="J39" s="372"/>
      <c r="K39" s="372"/>
      <c r="L39" s="372"/>
      <c r="M39" s="360"/>
      <c r="N39" s="359"/>
      <c r="O39" s="359"/>
      <c r="P39" s="359"/>
      <c r="Q39" s="359"/>
      <c r="R39" s="359"/>
      <c r="S39" s="359"/>
      <c r="T39" s="359"/>
      <c r="U39" s="359"/>
      <c r="V39" s="359"/>
      <c r="W39" s="359"/>
      <c r="X39" s="359"/>
      <c r="Y39" s="359"/>
      <c r="Z39" s="359"/>
    </row>
    <row r="40" spans="1:26" x14ac:dyDescent="0.2">
      <c r="A40" s="397"/>
      <c r="B40" s="451"/>
      <c r="C40" s="451"/>
      <c r="D40" s="451"/>
      <c r="E40" s="451"/>
      <c r="F40" s="451"/>
      <c r="G40" s="405"/>
      <c r="H40" s="406"/>
      <c r="I40" s="407"/>
      <c r="J40" s="372"/>
      <c r="K40" s="372"/>
      <c r="L40" s="372"/>
      <c r="M40" s="360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59"/>
    </row>
    <row r="41" spans="1:26" x14ac:dyDescent="0.2">
      <c r="A41" s="397"/>
      <c r="B41" s="408"/>
      <c r="C41" s="409"/>
      <c r="D41" s="409"/>
      <c r="E41" s="410"/>
      <c r="F41" s="410"/>
      <c r="G41" s="411"/>
      <c r="H41" s="372"/>
      <c r="I41" s="372"/>
      <c r="J41" s="372"/>
      <c r="K41" s="372"/>
      <c r="L41" s="412"/>
      <c r="M41" s="360"/>
      <c r="N41" s="359"/>
      <c r="O41" s="359"/>
      <c r="P41" s="359"/>
      <c r="Q41" s="359"/>
      <c r="R41" s="359"/>
      <c r="S41" s="359"/>
      <c r="T41" s="359"/>
      <c r="U41" s="359"/>
      <c r="V41" s="359"/>
      <c r="W41" s="359"/>
      <c r="X41" s="359"/>
      <c r="Y41" s="359"/>
      <c r="Z41" s="359"/>
    </row>
    <row r="42" spans="1:26" x14ac:dyDescent="0.2">
      <c r="A42" s="397"/>
      <c r="B42" s="451"/>
      <c r="C42" s="451"/>
      <c r="D42" s="451"/>
      <c r="E42" s="451"/>
      <c r="F42" s="451"/>
      <c r="G42" s="405"/>
      <c r="H42" s="406"/>
      <c r="I42" s="407"/>
      <c r="J42" s="372"/>
      <c r="K42" s="372"/>
      <c r="L42" s="372"/>
      <c r="M42" s="360"/>
      <c r="N42" s="359"/>
      <c r="O42" s="359"/>
      <c r="P42" s="359"/>
      <c r="Q42" s="359"/>
      <c r="R42" s="359"/>
      <c r="S42" s="359"/>
      <c r="T42" s="359"/>
      <c r="U42" s="359"/>
      <c r="V42" s="359"/>
      <c r="W42" s="359"/>
      <c r="X42" s="359"/>
      <c r="Y42" s="359"/>
      <c r="Z42" s="359"/>
    </row>
    <row r="43" spans="1:26" x14ac:dyDescent="0.2">
      <c r="A43" s="397"/>
      <c r="B43" s="451"/>
      <c r="C43" s="451"/>
      <c r="D43" s="451"/>
      <c r="E43" s="451"/>
      <c r="F43" s="451"/>
      <c r="G43" s="372"/>
      <c r="H43" s="372"/>
      <c r="I43" s="372"/>
      <c r="J43" s="372"/>
      <c r="K43" s="372"/>
      <c r="L43" s="372"/>
      <c r="M43" s="360"/>
      <c r="N43" s="359"/>
      <c r="O43" s="359"/>
      <c r="P43" s="359"/>
      <c r="Q43" s="359"/>
      <c r="R43" s="359"/>
      <c r="S43" s="359"/>
      <c r="T43" s="359"/>
      <c r="U43" s="359"/>
      <c r="V43" s="359"/>
      <c r="W43" s="359"/>
      <c r="X43" s="359"/>
      <c r="Y43" s="359"/>
      <c r="Z43" s="359"/>
    </row>
    <row r="44" spans="1:26" x14ac:dyDescent="0.2">
      <c r="A44" s="397"/>
      <c r="B44" s="451"/>
      <c r="C44" s="451"/>
      <c r="D44" s="451"/>
      <c r="E44" s="451"/>
      <c r="F44" s="451"/>
      <c r="G44" s="405"/>
      <c r="H44" s="406"/>
      <c r="I44" s="407"/>
      <c r="J44" s="372"/>
      <c r="K44" s="372"/>
      <c r="L44" s="372"/>
      <c r="M44" s="360"/>
      <c r="N44" s="359"/>
      <c r="O44" s="359"/>
      <c r="P44" s="359"/>
      <c r="Q44" s="359"/>
      <c r="R44" s="359"/>
      <c r="S44" s="359"/>
      <c r="T44" s="359"/>
      <c r="U44" s="359"/>
      <c r="V44" s="359"/>
      <c r="W44" s="359"/>
      <c r="X44" s="359"/>
      <c r="Y44" s="359"/>
      <c r="Z44" s="359"/>
    </row>
    <row r="45" spans="1:26" x14ac:dyDescent="0.2">
      <c r="A45" s="397"/>
      <c r="B45" s="408"/>
      <c r="C45" s="409"/>
      <c r="D45" s="409"/>
      <c r="E45" s="410"/>
      <c r="F45" s="410"/>
      <c r="G45" s="411"/>
      <c r="H45" s="372"/>
      <c r="I45" s="372"/>
      <c r="J45" s="372"/>
      <c r="K45" s="372"/>
      <c r="L45" s="412"/>
      <c r="M45" s="360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</row>
    <row r="46" spans="1:26" x14ac:dyDescent="0.2">
      <c r="A46" s="397"/>
      <c r="B46" s="451"/>
      <c r="C46" s="451"/>
      <c r="D46" s="451"/>
      <c r="E46" s="451"/>
      <c r="F46" s="451"/>
      <c r="G46" s="405"/>
      <c r="H46" s="406"/>
      <c r="I46" s="407"/>
      <c r="J46" s="372"/>
      <c r="K46" s="372"/>
      <c r="L46" s="372"/>
      <c r="M46" s="360"/>
      <c r="N46" s="359"/>
      <c r="O46" s="359"/>
      <c r="P46" s="359"/>
      <c r="Q46" s="359"/>
      <c r="R46" s="359"/>
      <c r="S46" s="359"/>
      <c r="T46" s="359"/>
      <c r="U46" s="359"/>
      <c r="V46" s="359"/>
      <c r="W46" s="359"/>
      <c r="X46" s="359"/>
      <c r="Y46" s="359"/>
      <c r="Z46" s="359"/>
    </row>
    <row r="47" spans="1:26" x14ac:dyDescent="0.2">
      <c r="A47" s="390"/>
      <c r="B47" s="338"/>
      <c r="C47" s="338"/>
      <c r="D47" s="338"/>
      <c r="E47" s="338"/>
      <c r="F47" s="338"/>
      <c r="G47" s="360"/>
      <c r="H47" s="360"/>
      <c r="I47" s="360"/>
      <c r="J47" s="360"/>
      <c r="K47" s="360"/>
      <c r="L47" s="360"/>
      <c r="M47" s="360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</row>
    <row r="48" spans="1:26" x14ac:dyDescent="0.2">
      <c r="A48" s="390"/>
      <c r="B48" s="338"/>
      <c r="C48" s="338"/>
      <c r="D48" s="338"/>
      <c r="E48" s="338"/>
      <c r="F48" s="338"/>
      <c r="G48" s="360"/>
      <c r="H48" s="360"/>
      <c r="I48" s="360"/>
      <c r="J48" s="360"/>
      <c r="K48" s="360"/>
      <c r="L48" s="360"/>
      <c r="M48" s="360"/>
      <c r="N48" s="359"/>
      <c r="O48" s="359"/>
      <c r="P48" s="359"/>
      <c r="Q48" s="359"/>
      <c r="R48" s="359"/>
      <c r="S48" s="359"/>
      <c r="T48" s="359"/>
      <c r="U48" s="359"/>
      <c r="V48" s="359"/>
      <c r="W48" s="359"/>
      <c r="X48" s="359"/>
      <c r="Y48" s="359"/>
      <c r="Z48" s="359"/>
    </row>
    <row r="49" spans="1:26" x14ac:dyDescent="0.2">
      <c r="A49" s="390"/>
      <c r="B49" s="360"/>
      <c r="C49" s="360"/>
      <c r="D49" s="360"/>
      <c r="E49" s="360"/>
      <c r="F49" s="360"/>
      <c r="G49" s="360"/>
      <c r="H49" s="360"/>
      <c r="I49" s="360"/>
      <c r="J49" s="360"/>
      <c r="K49" s="360"/>
      <c r="L49" s="360"/>
      <c r="M49" s="360"/>
      <c r="N49" s="359"/>
      <c r="O49" s="359"/>
      <c r="P49" s="359"/>
      <c r="Q49" s="359"/>
      <c r="R49" s="359"/>
      <c r="S49" s="359"/>
      <c r="T49" s="359"/>
      <c r="U49" s="359"/>
      <c r="V49" s="359"/>
      <c r="W49" s="359"/>
      <c r="X49" s="359"/>
      <c r="Y49" s="359"/>
      <c r="Z49" s="359"/>
    </row>
    <row r="50" spans="1:26" x14ac:dyDescent="0.2">
      <c r="A50" s="390"/>
      <c r="B50" s="360"/>
      <c r="C50" s="360"/>
      <c r="D50" s="360"/>
      <c r="E50" s="360"/>
      <c r="F50" s="360"/>
      <c r="G50" s="360"/>
      <c r="H50" s="360"/>
      <c r="I50" s="360"/>
      <c r="J50" s="360"/>
      <c r="K50" s="360"/>
      <c r="L50" s="360"/>
      <c r="M50" s="360"/>
      <c r="N50" s="359"/>
      <c r="O50" s="359"/>
      <c r="P50" s="359"/>
      <c r="Q50" s="359"/>
      <c r="R50" s="359"/>
      <c r="S50" s="359"/>
      <c r="T50" s="359"/>
      <c r="U50" s="359"/>
      <c r="V50" s="359"/>
      <c r="W50" s="359"/>
      <c r="X50" s="359"/>
      <c r="Y50" s="359"/>
      <c r="Z50" s="359"/>
    </row>
    <row r="51" spans="1:26" x14ac:dyDescent="0.2">
      <c r="A51" s="390"/>
      <c r="B51" s="360"/>
      <c r="C51" s="360"/>
      <c r="D51" s="360"/>
      <c r="E51" s="360"/>
      <c r="F51" s="360"/>
      <c r="G51" s="360"/>
      <c r="H51" s="360"/>
      <c r="I51" s="360"/>
      <c r="J51" s="360"/>
      <c r="K51" s="360"/>
      <c r="L51" s="360"/>
      <c r="M51" s="360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</row>
    <row r="52" spans="1:26" x14ac:dyDescent="0.2">
      <c r="A52" s="354"/>
      <c r="B52" s="359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359"/>
      <c r="T52" s="359"/>
      <c r="U52" s="359"/>
      <c r="V52" s="359"/>
      <c r="W52" s="359"/>
      <c r="X52" s="359"/>
      <c r="Y52" s="359"/>
      <c r="Z52" s="359"/>
    </row>
    <row r="53" spans="1:26" x14ac:dyDescent="0.2">
      <c r="A53" s="354"/>
      <c r="B53" s="359"/>
      <c r="C53" s="359"/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359"/>
      <c r="O53" s="359"/>
      <c r="P53" s="359"/>
      <c r="Q53" s="359"/>
      <c r="R53" s="359"/>
      <c r="S53" s="359"/>
      <c r="T53" s="359"/>
      <c r="U53" s="359"/>
      <c r="V53" s="359"/>
      <c r="W53" s="359"/>
      <c r="X53" s="359"/>
      <c r="Y53" s="359"/>
      <c r="Z53" s="359"/>
    </row>
    <row r="54" spans="1:26" x14ac:dyDescent="0.2">
      <c r="A54" s="354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</row>
    <row r="55" spans="1:26" x14ac:dyDescent="0.2">
      <c r="A55" s="354"/>
      <c r="B55" s="359"/>
      <c r="C55" s="359"/>
      <c r="D55" s="359"/>
      <c r="E55" s="359"/>
      <c r="F55" s="359"/>
      <c r="G55" s="359"/>
      <c r="H55" s="359"/>
      <c r="I55" s="359"/>
      <c r="J55" s="359"/>
      <c r="K55" s="359"/>
      <c r="L55" s="359"/>
      <c r="M55" s="359"/>
      <c r="N55" s="359"/>
      <c r="O55" s="359"/>
      <c r="P55" s="359"/>
      <c r="Q55" s="359"/>
      <c r="R55" s="359"/>
      <c r="S55" s="359"/>
      <c r="T55" s="359"/>
      <c r="U55" s="359"/>
      <c r="V55" s="359"/>
      <c r="W55" s="359"/>
      <c r="X55" s="359"/>
      <c r="Y55" s="359"/>
      <c r="Z55" s="359"/>
    </row>
    <row r="56" spans="1:26" x14ac:dyDescent="0.2">
      <c r="A56" s="354"/>
      <c r="B56" s="359"/>
      <c r="C56" s="359"/>
      <c r="D56" s="359"/>
      <c r="E56" s="359"/>
      <c r="F56" s="359"/>
      <c r="G56" s="359"/>
      <c r="H56" s="359"/>
      <c r="I56" s="359"/>
      <c r="J56" s="359"/>
      <c r="K56" s="359"/>
      <c r="L56" s="359"/>
      <c r="M56" s="359"/>
      <c r="N56" s="359"/>
      <c r="O56" s="359"/>
      <c r="P56" s="359"/>
      <c r="Q56" s="359"/>
      <c r="R56" s="359"/>
      <c r="S56" s="359"/>
      <c r="T56" s="359"/>
      <c r="U56" s="359"/>
      <c r="V56" s="359"/>
      <c r="W56" s="359"/>
      <c r="X56" s="359"/>
      <c r="Y56" s="359"/>
      <c r="Z56" s="359"/>
    </row>
    <row r="57" spans="1:26" x14ac:dyDescent="0.2">
      <c r="A57" s="354"/>
      <c r="B57" s="359"/>
      <c r="C57" s="359"/>
      <c r="D57" s="359"/>
      <c r="E57" s="359"/>
      <c r="F57" s="359"/>
      <c r="G57" s="359"/>
      <c r="H57" s="359"/>
      <c r="I57" s="359"/>
      <c r="J57" s="359"/>
      <c r="K57" s="359"/>
      <c r="L57" s="359"/>
      <c r="M57" s="359"/>
      <c r="N57" s="359"/>
      <c r="O57" s="359"/>
      <c r="P57" s="359"/>
      <c r="Q57" s="359"/>
      <c r="R57" s="359"/>
      <c r="S57" s="359"/>
      <c r="T57" s="359"/>
      <c r="U57" s="359"/>
      <c r="V57" s="359"/>
      <c r="W57" s="359"/>
      <c r="X57" s="359"/>
      <c r="Y57" s="359"/>
      <c r="Z57" s="359"/>
    </row>
    <row r="58" spans="1:26" x14ac:dyDescent="0.2">
      <c r="A58" s="354"/>
      <c r="B58" s="359"/>
      <c r="C58" s="359"/>
      <c r="D58" s="359"/>
      <c r="E58" s="359"/>
      <c r="F58" s="359"/>
      <c r="G58" s="359"/>
      <c r="H58" s="359"/>
      <c r="I58" s="359"/>
      <c r="J58" s="359"/>
      <c r="K58" s="359"/>
      <c r="L58" s="359"/>
      <c r="M58" s="359"/>
      <c r="N58" s="359"/>
      <c r="O58" s="359"/>
      <c r="P58" s="359"/>
      <c r="Q58" s="359"/>
      <c r="R58" s="359"/>
      <c r="S58" s="359"/>
      <c r="T58" s="359"/>
      <c r="U58" s="359"/>
      <c r="V58" s="359"/>
      <c r="W58" s="359"/>
      <c r="X58" s="359"/>
      <c r="Y58" s="359"/>
      <c r="Z58" s="359"/>
    </row>
    <row r="59" spans="1:26" x14ac:dyDescent="0.2">
      <c r="A59" s="354"/>
      <c r="B59" s="359"/>
      <c r="C59" s="359"/>
      <c r="D59" s="359"/>
      <c r="E59" s="359"/>
      <c r="F59" s="359"/>
      <c r="G59" s="359"/>
      <c r="H59" s="359"/>
      <c r="I59" s="359"/>
      <c r="J59" s="359"/>
      <c r="K59" s="359"/>
      <c r="L59" s="359"/>
      <c r="M59" s="359"/>
      <c r="N59" s="359"/>
      <c r="O59" s="359"/>
      <c r="P59" s="359"/>
      <c r="Q59" s="359"/>
      <c r="R59" s="359"/>
      <c r="S59" s="359"/>
      <c r="T59" s="359"/>
      <c r="U59" s="359"/>
      <c r="V59" s="359"/>
      <c r="W59" s="359"/>
      <c r="X59" s="359"/>
      <c r="Y59" s="359"/>
      <c r="Z59" s="359"/>
    </row>
    <row r="60" spans="1:26" x14ac:dyDescent="0.2">
      <c r="A60" s="354"/>
      <c r="B60" s="359"/>
      <c r="C60" s="359"/>
      <c r="D60" s="359"/>
      <c r="E60" s="359"/>
      <c r="F60" s="359"/>
      <c r="G60" s="359"/>
      <c r="H60" s="359"/>
      <c r="I60" s="359"/>
      <c r="J60" s="359"/>
      <c r="K60" s="359"/>
      <c r="L60" s="359"/>
      <c r="M60" s="359"/>
      <c r="N60" s="359"/>
      <c r="O60" s="359"/>
      <c r="P60" s="359"/>
      <c r="Q60" s="359"/>
      <c r="R60" s="359"/>
      <c r="S60" s="359"/>
      <c r="T60" s="359"/>
      <c r="U60" s="359"/>
      <c r="V60" s="359"/>
      <c r="W60" s="359"/>
      <c r="X60" s="359"/>
      <c r="Y60" s="359"/>
      <c r="Z60" s="359"/>
    </row>
    <row r="61" spans="1:26" x14ac:dyDescent="0.2">
      <c r="A61" s="354"/>
      <c r="B61" s="359"/>
      <c r="C61" s="359"/>
      <c r="D61" s="359"/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59"/>
      <c r="S61" s="359"/>
      <c r="T61" s="359"/>
      <c r="U61" s="359"/>
      <c r="V61" s="359"/>
      <c r="W61" s="359"/>
      <c r="X61" s="359"/>
      <c r="Y61" s="359"/>
      <c r="Z61" s="359"/>
    </row>
    <row r="62" spans="1:26" x14ac:dyDescent="0.2">
      <c r="A62" s="354"/>
      <c r="B62" s="359"/>
      <c r="C62" s="359"/>
      <c r="D62" s="359"/>
      <c r="E62" s="359"/>
      <c r="F62" s="359"/>
      <c r="G62" s="359"/>
      <c r="H62" s="359"/>
      <c r="I62" s="359"/>
      <c r="J62" s="359"/>
      <c r="K62" s="359"/>
      <c r="L62" s="359"/>
      <c r="M62" s="359"/>
      <c r="N62" s="359"/>
      <c r="O62" s="359"/>
      <c r="P62" s="359"/>
      <c r="Q62" s="359"/>
      <c r="R62" s="359"/>
      <c r="S62" s="359"/>
      <c r="T62" s="359"/>
      <c r="U62" s="359"/>
      <c r="V62" s="359"/>
      <c r="W62" s="359"/>
      <c r="X62" s="359"/>
      <c r="Y62" s="359"/>
      <c r="Z62" s="359"/>
    </row>
    <row r="63" spans="1:26" x14ac:dyDescent="0.2">
      <c r="A63" s="354"/>
      <c r="B63" s="359"/>
      <c r="C63" s="359"/>
      <c r="D63" s="359"/>
      <c r="E63" s="359"/>
      <c r="F63" s="359"/>
      <c r="G63" s="359"/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S63" s="359"/>
      <c r="T63" s="359"/>
      <c r="U63" s="359"/>
      <c r="V63" s="359"/>
      <c r="W63" s="359"/>
      <c r="X63" s="359"/>
      <c r="Y63" s="359"/>
      <c r="Z63" s="359"/>
    </row>
    <row r="64" spans="1:26" x14ac:dyDescent="0.2">
      <c r="A64" s="354"/>
      <c r="B64" s="359"/>
      <c r="C64" s="359"/>
      <c r="D64" s="359"/>
      <c r="E64" s="359"/>
      <c r="F64" s="359"/>
      <c r="G64" s="359"/>
      <c r="H64" s="359"/>
      <c r="I64" s="359"/>
      <c r="J64" s="359"/>
      <c r="K64" s="359"/>
      <c r="L64" s="359"/>
      <c r="M64" s="359"/>
      <c r="N64" s="359"/>
      <c r="O64" s="359"/>
      <c r="P64" s="359"/>
      <c r="Q64" s="359"/>
      <c r="R64" s="359"/>
      <c r="S64" s="359"/>
      <c r="T64" s="359"/>
      <c r="U64" s="359"/>
      <c r="V64" s="359"/>
      <c r="W64" s="359"/>
      <c r="X64" s="359"/>
      <c r="Y64" s="359"/>
      <c r="Z64" s="359"/>
    </row>
    <row r="65" spans="1:26" x14ac:dyDescent="0.2">
      <c r="A65" s="354"/>
      <c r="B65" s="359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S65" s="359"/>
      <c r="T65" s="359"/>
      <c r="U65" s="359"/>
      <c r="V65" s="359"/>
      <c r="W65" s="359"/>
      <c r="X65" s="359"/>
      <c r="Y65" s="359"/>
      <c r="Z65" s="359"/>
    </row>
    <row r="66" spans="1:26" x14ac:dyDescent="0.2">
      <c r="A66" s="354"/>
      <c r="B66" s="359"/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359"/>
      <c r="Q66" s="359"/>
      <c r="R66" s="359"/>
      <c r="S66" s="359"/>
      <c r="T66" s="359"/>
      <c r="U66" s="359"/>
      <c r="V66" s="359"/>
      <c r="W66" s="359"/>
      <c r="X66" s="359"/>
      <c r="Y66" s="359"/>
      <c r="Z66" s="359"/>
    </row>
    <row r="67" spans="1:26" x14ac:dyDescent="0.2">
      <c r="A67" s="354"/>
      <c r="B67" s="359"/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359"/>
      <c r="T67" s="359"/>
      <c r="U67" s="359"/>
      <c r="V67" s="359"/>
      <c r="W67" s="359"/>
      <c r="X67" s="359"/>
      <c r="Y67" s="359"/>
      <c r="Z67" s="359"/>
    </row>
    <row r="68" spans="1:26" x14ac:dyDescent="0.2">
      <c r="A68" s="354"/>
      <c r="B68" s="359"/>
      <c r="C68" s="359"/>
      <c r="D68" s="359"/>
      <c r="E68" s="359"/>
      <c r="F68" s="359"/>
      <c r="G68" s="359"/>
      <c r="H68" s="359"/>
      <c r="I68" s="359"/>
      <c r="J68" s="359"/>
      <c r="K68" s="359"/>
      <c r="L68" s="359"/>
      <c r="M68" s="359"/>
      <c r="N68" s="359"/>
      <c r="O68" s="359"/>
      <c r="P68" s="359"/>
      <c r="Q68" s="359"/>
      <c r="R68" s="359"/>
      <c r="S68" s="359"/>
      <c r="T68" s="359"/>
      <c r="U68" s="359"/>
      <c r="V68" s="359"/>
      <c r="W68" s="359"/>
      <c r="X68" s="359"/>
      <c r="Y68" s="359"/>
      <c r="Z68" s="359"/>
    </row>
    <row r="69" spans="1:26" x14ac:dyDescent="0.2">
      <c r="A69" s="354"/>
      <c r="B69" s="359"/>
      <c r="C69" s="359"/>
      <c r="D69" s="359"/>
      <c r="E69" s="359"/>
      <c r="F69" s="359"/>
      <c r="G69" s="359"/>
      <c r="H69" s="359"/>
      <c r="I69" s="359"/>
      <c r="J69" s="359"/>
      <c r="K69" s="359"/>
      <c r="L69" s="359"/>
      <c r="M69" s="359"/>
      <c r="N69" s="359"/>
      <c r="O69" s="359"/>
      <c r="P69" s="359"/>
      <c r="Q69" s="359"/>
      <c r="R69" s="359"/>
      <c r="S69" s="359"/>
      <c r="T69" s="359"/>
      <c r="U69" s="359"/>
      <c r="V69" s="359"/>
      <c r="W69" s="359"/>
      <c r="X69" s="359"/>
      <c r="Y69" s="359"/>
      <c r="Z69" s="359"/>
    </row>
    <row r="70" spans="1:26" x14ac:dyDescent="0.2">
      <c r="A70" s="354"/>
      <c r="B70" s="359"/>
      <c r="C70" s="359"/>
      <c r="D70" s="359"/>
      <c r="E70" s="359"/>
      <c r="F70" s="359"/>
      <c r="G70" s="359"/>
      <c r="H70" s="359"/>
      <c r="I70" s="359"/>
      <c r="J70" s="359"/>
      <c r="K70" s="359"/>
      <c r="L70" s="359"/>
      <c r="M70" s="359"/>
      <c r="N70" s="359"/>
      <c r="O70" s="359"/>
      <c r="P70" s="359"/>
      <c r="Q70" s="359"/>
      <c r="R70" s="359"/>
      <c r="S70" s="359"/>
      <c r="T70" s="359"/>
      <c r="U70" s="359"/>
      <c r="V70" s="359"/>
      <c r="W70" s="359"/>
      <c r="X70" s="359"/>
      <c r="Y70" s="359"/>
      <c r="Z70" s="359"/>
    </row>
    <row r="71" spans="1:26" x14ac:dyDescent="0.2">
      <c r="A71" s="354"/>
      <c r="B71" s="359"/>
      <c r="C71" s="359"/>
      <c r="D71" s="359"/>
      <c r="E71" s="359"/>
      <c r="F71" s="359"/>
      <c r="G71" s="359"/>
      <c r="H71" s="359"/>
      <c r="I71" s="359"/>
      <c r="J71" s="359"/>
      <c r="K71" s="359"/>
      <c r="L71" s="359"/>
      <c r="M71" s="359"/>
      <c r="N71" s="359"/>
      <c r="O71" s="359"/>
      <c r="P71" s="359"/>
      <c r="Q71" s="359"/>
      <c r="R71" s="359"/>
      <c r="S71" s="359"/>
      <c r="T71" s="359"/>
      <c r="U71" s="359"/>
      <c r="V71" s="359"/>
      <c r="W71" s="359"/>
      <c r="X71" s="359"/>
      <c r="Y71" s="359"/>
      <c r="Z71" s="359"/>
    </row>
    <row r="72" spans="1:26" x14ac:dyDescent="0.2">
      <c r="A72" s="354"/>
      <c r="B72" s="359"/>
      <c r="C72" s="359"/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359"/>
      <c r="O72" s="359"/>
      <c r="P72" s="359"/>
      <c r="Q72" s="359"/>
      <c r="R72" s="359"/>
      <c r="S72" s="359"/>
      <c r="T72" s="359"/>
      <c r="U72" s="359"/>
      <c r="V72" s="359"/>
      <c r="W72" s="359"/>
      <c r="X72" s="359"/>
      <c r="Y72" s="359"/>
      <c r="Z72" s="359"/>
    </row>
    <row r="73" spans="1:26" x14ac:dyDescent="0.2">
      <c r="A73" s="354"/>
      <c r="B73" s="359"/>
      <c r="C73" s="359"/>
      <c r="D73" s="359"/>
      <c r="E73" s="359"/>
      <c r="F73" s="359"/>
      <c r="G73" s="359"/>
      <c r="H73" s="359"/>
      <c r="I73" s="359"/>
      <c r="J73" s="359"/>
      <c r="K73" s="359"/>
      <c r="L73" s="359"/>
      <c r="M73" s="359"/>
      <c r="N73" s="359"/>
      <c r="O73" s="359"/>
      <c r="P73" s="359"/>
      <c r="Q73" s="359"/>
      <c r="R73" s="359"/>
      <c r="S73" s="359"/>
      <c r="T73" s="359"/>
      <c r="U73" s="359"/>
      <c r="V73" s="359"/>
      <c r="W73" s="359"/>
      <c r="X73" s="359"/>
      <c r="Y73" s="359"/>
      <c r="Z73" s="359"/>
    </row>
    <row r="74" spans="1:26" x14ac:dyDescent="0.2">
      <c r="A74" s="354"/>
      <c r="B74" s="359"/>
      <c r="C74" s="359"/>
      <c r="D74" s="359"/>
      <c r="E74" s="359"/>
      <c r="F74" s="359"/>
      <c r="G74" s="359"/>
      <c r="H74" s="359"/>
      <c r="I74" s="359"/>
      <c r="J74" s="359"/>
      <c r="K74" s="359"/>
      <c r="L74" s="359"/>
      <c r="M74" s="359"/>
      <c r="N74" s="359"/>
      <c r="O74" s="359"/>
      <c r="P74" s="359"/>
      <c r="Q74" s="359"/>
      <c r="R74" s="359"/>
      <c r="S74" s="359"/>
      <c r="T74" s="359"/>
      <c r="U74" s="359"/>
      <c r="V74" s="359"/>
      <c r="W74" s="359"/>
      <c r="X74" s="359"/>
      <c r="Y74" s="359"/>
      <c r="Z74" s="359"/>
    </row>
    <row r="75" spans="1:26" x14ac:dyDescent="0.2">
      <c r="A75" s="354"/>
      <c r="B75" s="359"/>
      <c r="C75" s="359"/>
      <c r="D75" s="359"/>
      <c r="E75" s="359"/>
      <c r="F75" s="359"/>
      <c r="G75" s="359"/>
      <c r="H75" s="359"/>
      <c r="I75" s="359"/>
      <c r="J75" s="359"/>
      <c r="K75" s="359"/>
      <c r="L75" s="359"/>
      <c r="M75" s="359"/>
      <c r="N75" s="359"/>
      <c r="O75" s="359"/>
      <c r="P75" s="359"/>
      <c r="Q75" s="359"/>
      <c r="R75" s="359"/>
      <c r="S75" s="359"/>
      <c r="T75" s="359"/>
      <c r="U75" s="359"/>
      <c r="V75" s="359"/>
      <c r="W75" s="359"/>
      <c r="X75" s="359"/>
      <c r="Y75" s="359"/>
      <c r="Z75" s="359"/>
    </row>
    <row r="76" spans="1:26" x14ac:dyDescent="0.2">
      <c r="A76" s="354"/>
      <c r="B76" s="359"/>
      <c r="C76" s="359"/>
      <c r="D76" s="359"/>
      <c r="E76" s="359"/>
      <c r="F76" s="359"/>
      <c r="G76" s="359"/>
      <c r="H76" s="359"/>
      <c r="I76" s="359"/>
      <c r="J76" s="359"/>
      <c r="K76" s="359"/>
      <c r="L76" s="359"/>
      <c r="M76" s="359"/>
      <c r="N76" s="359"/>
      <c r="O76" s="359"/>
      <c r="P76" s="359"/>
      <c r="Q76" s="359"/>
      <c r="R76" s="359"/>
      <c r="S76" s="359"/>
      <c r="T76" s="359"/>
      <c r="U76" s="359"/>
      <c r="V76" s="359"/>
      <c r="W76" s="359"/>
      <c r="X76" s="359"/>
      <c r="Y76" s="359"/>
      <c r="Z76" s="359"/>
    </row>
    <row r="77" spans="1:26" x14ac:dyDescent="0.2">
      <c r="A77" s="354"/>
      <c r="B77" s="359"/>
      <c r="C77" s="359"/>
      <c r="D77" s="359"/>
      <c r="E77" s="359"/>
      <c r="F77" s="359"/>
      <c r="G77" s="359"/>
      <c r="H77" s="359"/>
      <c r="I77" s="359"/>
      <c r="J77" s="359"/>
      <c r="K77" s="359"/>
      <c r="L77" s="359"/>
      <c r="M77" s="359"/>
      <c r="N77" s="359"/>
      <c r="O77" s="359"/>
      <c r="P77" s="359"/>
      <c r="Q77" s="359"/>
      <c r="R77" s="359"/>
      <c r="S77" s="359"/>
      <c r="T77" s="359"/>
      <c r="U77" s="359"/>
      <c r="V77" s="359"/>
      <c r="W77" s="359"/>
      <c r="X77" s="359"/>
      <c r="Y77" s="359"/>
      <c r="Z77" s="359"/>
    </row>
    <row r="78" spans="1:26" x14ac:dyDescent="0.2">
      <c r="A78" s="354"/>
      <c r="B78" s="359"/>
      <c r="C78" s="359"/>
      <c r="D78" s="359"/>
      <c r="E78" s="359"/>
      <c r="F78" s="359"/>
      <c r="G78" s="359"/>
      <c r="H78" s="359"/>
      <c r="I78" s="359"/>
      <c r="J78" s="359"/>
      <c r="K78" s="359"/>
      <c r="L78" s="359"/>
      <c r="M78" s="359"/>
      <c r="N78" s="359"/>
      <c r="O78" s="359"/>
      <c r="P78" s="359"/>
      <c r="Q78" s="359"/>
      <c r="R78" s="359"/>
      <c r="S78" s="359"/>
      <c r="T78" s="359"/>
      <c r="U78" s="359"/>
      <c r="V78" s="359"/>
      <c r="W78" s="359"/>
      <c r="X78" s="359"/>
      <c r="Y78" s="359"/>
      <c r="Z78" s="359"/>
    </row>
    <row r="79" spans="1:26" x14ac:dyDescent="0.2">
      <c r="A79" s="354"/>
      <c r="B79" s="359"/>
      <c r="C79" s="359"/>
      <c r="D79" s="359"/>
      <c r="E79" s="359"/>
      <c r="F79" s="359"/>
      <c r="G79" s="359"/>
      <c r="H79" s="359"/>
      <c r="I79" s="359"/>
      <c r="J79" s="359"/>
      <c r="K79" s="359"/>
      <c r="L79" s="359"/>
      <c r="M79" s="359"/>
      <c r="N79" s="359"/>
      <c r="O79" s="359"/>
      <c r="P79" s="359"/>
      <c r="Q79" s="359"/>
      <c r="R79" s="359"/>
      <c r="S79" s="359"/>
      <c r="T79" s="359"/>
      <c r="U79" s="359"/>
      <c r="V79" s="359"/>
      <c r="W79" s="359"/>
      <c r="X79" s="359"/>
      <c r="Y79" s="359"/>
      <c r="Z79" s="359"/>
    </row>
    <row r="80" spans="1:26" x14ac:dyDescent="0.2">
      <c r="A80" s="354"/>
      <c r="B80" s="359"/>
      <c r="C80" s="359"/>
      <c r="D80" s="359"/>
      <c r="E80" s="359"/>
      <c r="F80" s="359"/>
      <c r="G80" s="359"/>
      <c r="H80" s="359"/>
      <c r="I80" s="359"/>
      <c r="J80" s="359"/>
      <c r="K80" s="359"/>
      <c r="L80" s="359"/>
      <c r="M80" s="359"/>
      <c r="N80" s="359"/>
      <c r="O80" s="359"/>
      <c r="P80" s="359"/>
      <c r="Q80" s="359"/>
      <c r="R80" s="359"/>
      <c r="S80" s="359"/>
      <c r="T80" s="359"/>
      <c r="U80" s="359"/>
      <c r="V80" s="359"/>
      <c r="W80" s="359"/>
      <c r="X80" s="359"/>
      <c r="Y80" s="359"/>
      <c r="Z80" s="359"/>
    </row>
    <row r="81" spans="1:26" x14ac:dyDescent="0.2">
      <c r="A81" s="354"/>
      <c r="B81" s="359"/>
      <c r="C81" s="359"/>
      <c r="D81" s="359"/>
      <c r="E81" s="359"/>
      <c r="F81" s="359"/>
      <c r="G81" s="359"/>
      <c r="H81" s="359"/>
      <c r="I81" s="359"/>
      <c r="J81" s="359"/>
      <c r="K81" s="359"/>
      <c r="L81" s="359"/>
      <c r="M81" s="359"/>
      <c r="N81" s="359"/>
      <c r="O81" s="359"/>
      <c r="P81" s="359"/>
      <c r="Q81" s="359"/>
      <c r="R81" s="359"/>
      <c r="S81" s="359"/>
      <c r="T81" s="359"/>
      <c r="U81" s="359"/>
      <c r="V81" s="359"/>
      <c r="W81" s="359"/>
      <c r="X81" s="359"/>
      <c r="Y81" s="359"/>
      <c r="Z81" s="359"/>
    </row>
    <row r="82" spans="1:26" x14ac:dyDescent="0.2">
      <c r="A82" s="354"/>
      <c r="B82" s="359"/>
      <c r="C82" s="359"/>
      <c r="D82" s="359"/>
      <c r="E82" s="359"/>
      <c r="F82" s="359"/>
      <c r="G82" s="359"/>
      <c r="H82" s="359"/>
      <c r="I82" s="359"/>
      <c r="J82" s="359"/>
      <c r="K82" s="359"/>
      <c r="L82" s="359"/>
      <c r="M82" s="359"/>
      <c r="N82" s="359"/>
      <c r="O82" s="359"/>
      <c r="P82" s="359"/>
      <c r="Q82" s="359"/>
      <c r="R82" s="359"/>
      <c r="S82" s="359"/>
      <c r="T82" s="359"/>
      <c r="U82" s="359"/>
      <c r="V82" s="359"/>
      <c r="W82" s="359"/>
      <c r="X82" s="359"/>
      <c r="Y82" s="359"/>
      <c r="Z82" s="359"/>
    </row>
    <row r="83" spans="1:26" x14ac:dyDescent="0.2">
      <c r="A83" s="354"/>
      <c r="B83" s="359"/>
      <c r="C83" s="359"/>
      <c r="D83" s="359"/>
      <c r="E83" s="359"/>
      <c r="F83" s="359"/>
      <c r="G83" s="359"/>
      <c r="H83" s="359"/>
      <c r="I83" s="359"/>
      <c r="J83" s="359"/>
      <c r="K83" s="359"/>
      <c r="L83" s="359"/>
      <c r="M83" s="359"/>
      <c r="N83" s="359"/>
      <c r="O83" s="359"/>
      <c r="P83" s="359"/>
      <c r="Q83" s="359"/>
      <c r="R83" s="359"/>
      <c r="S83" s="359"/>
      <c r="T83" s="359"/>
      <c r="U83" s="359"/>
      <c r="V83" s="359"/>
      <c r="W83" s="359"/>
      <c r="X83" s="359"/>
      <c r="Y83" s="359"/>
      <c r="Z83" s="359"/>
    </row>
    <row r="84" spans="1:26" x14ac:dyDescent="0.2">
      <c r="A84" s="354"/>
      <c r="B84" s="359"/>
      <c r="C84" s="359"/>
      <c r="D84" s="359"/>
      <c r="E84" s="359"/>
      <c r="F84" s="359"/>
      <c r="G84" s="359"/>
      <c r="H84" s="359"/>
      <c r="I84" s="359"/>
      <c r="J84" s="359"/>
      <c r="K84" s="359"/>
      <c r="L84" s="359"/>
      <c r="M84" s="359"/>
      <c r="N84" s="359"/>
      <c r="O84" s="359"/>
      <c r="P84" s="359"/>
      <c r="Q84" s="359"/>
      <c r="R84" s="359"/>
      <c r="S84" s="359"/>
      <c r="T84" s="359"/>
      <c r="U84" s="359"/>
      <c r="V84" s="359"/>
      <c r="W84" s="359"/>
      <c r="X84" s="359"/>
      <c r="Y84" s="359"/>
      <c r="Z84" s="359"/>
    </row>
    <row r="85" spans="1:26" x14ac:dyDescent="0.2">
      <c r="A85" s="354"/>
      <c r="B85" s="359"/>
      <c r="C85" s="359"/>
      <c r="D85" s="359"/>
      <c r="E85" s="359"/>
      <c r="F85" s="359"/>
      <c r="G85" s="359"/>
      <c r="H85" s="359"/>
      <c r="I85" s="359"/>
      <c r="J85" s="359"/>
      <c r="K85" s="359"/>
      <c r="L85" s="359"/>
      <c r="M85" s="359"/>
      <c r="N85" s="359"/>
      <c r="O85" s="359"/>
      <c r="P85" s="359"/>
      <c r="Q85" s="359"/>
      <c r="R85" s="359"/>
      <c r="S85" s="359"/>
      <c r="T85" s="359"/>
      <c r="U85" s="359"/>
      <c r="V85" s="359"/>
      <c r="W85" s="359"/>
      <c r="X85" s="359"/>
      <c r="Y85" s="359"/>
      <c r="Z85" s="359"/>
    </row>
    <row r="86" spans="1:26" x14ac:dyDescent="0.2">
      <c r="A86" s="354"/>
      <c r="B86" s="359"/>
      <c r="C86" s="359"/>
      <c r="D86" s="359"/>
      <c r="E86" s="359"/>
      <c r="F86" s="359"/>
      <c r="G86" s="359"/>
      <c r="H86" s="359"/>
      <c r="I86" s="359"/>
      <c r="J86" s="359"/>
      <c r="K86" s="359"/>
      <c r="L86" s="359"/>
      <c r="M86" s="359"/>
      <c r="N86" s="359"/>
      <c r="O86" s="359"/>
      <c r="P86" s="359"/>
      <c r="Q86" s="359"/>
      <c r="R86" s="359"/>
      <c r="S86" s="359"/>
      <c r="T86" s="359"/>
      <c r="U86" s="359"/>
      <c r="V86" s="359"/>
      <c r="W86" s="359"/>
      <c r="X86" s="359"/>
      <c r="Y86" s="359"/>
      <c r="Z86" s="359"/>
    </row>
    <row r="87" spans="1:26" x14ac:dyDescent="0.2">
      <c r="A87" s="354"/>
      <c r="B87" s="359"/>
      <c r="C87" s="359"/>
      <c r="D87" s="359"/>
      <c r="E87" s="359"/>
      <c r="F87" s="359"/>
      <c r="G87" s="359"/>
      <c r="H87" s="359"/>
      <c r="I87" s="359"/>
      <c r="J87" s="359"/>
      <c r="K87" s="359"/>
      <c r="L87" s="359"/>
      <c r="M87" s="359"/>
      <c r="N87" s="359"/>
      <c r="O87" s="359"/>
      <c r="P87" s="359"/>
      <c r="Q87" s="359"/>
      <c r="R87" s="359"/>
      <c r="S87" s="359"/>
      <c r="T87" s="359"/>
      <c r="U87" s="359"/>
      <c r="V87" s="359"/>
      <c r="W87" s="359"/>
      <c r="X87" s="359"/>
      <c r="Y87" s="359"/>
      <c r="Z87" s="359"/>
    </row>
    <row r="88" spans="1:26" x14ac:dyDescent="0.2">
      <c r="A88" s="354"/>
      <c r="B88" s="359"/>
      <c r="C88" s="359"/>
      <c r="D88" s="359"/>
      <c r="E88" s="359"/>
      <c r="F88" s="359"/>
      <c r="G88" s="359"/>
      <c r="H88" s="359"/>
      <c r="I88" s="359"/>
      <c r="J88" s="359"/>
      <c r="K88" s="359"/>
      <c r="L88" s="359"/>
      <c r="M88" s="359"/>
      <c r="N88" s="359"/>
      <c r="O88" s="359"/>
      <c r="P88" s="359"/>
      <c r="Q88" s="359"/>
      <c r="R88" s="359"/>
      <c r="S88" s="359"/>
      <c r="T88" s="359"/>
      <c r="U88" s="359"/>
      <c r="V88" s="359"/>
      <c r="W88" s="359"/>
      <c r="X88" s="359"/>
      <c r="Y88" s="359"/>
      <c r="Z88" s="359"/>
    </row>
    <row r="89" spans="1:26" x14ac:dyDescent="0.2">
      <c r="A89" s="354"/>
      <c r="B89" s="359"/>
      <c r="C89" s="359"/>
      <c r="D89" s="359"/>
      <c r="E89" s="359"/>
      <c r="F89" s="359"/>
      <c r="G89" s="359"/>
      <c r="H89" s="359"/>
      <c r="I89" s="359"/>
      <c r="J89" s="359"/>
      <c r="K89" s="359"/>
      <c r="L89" s="359"/>
      <c r="M89" s="359"/>
      <c r="N89" s="359"/>
      <c r="O89" s="359"/>
      <c r="P89" s="359"/>
      <c r="Q89" s="359"/>
      <c r="R89" s="359"/>
      <c r="S89" s="359"/>
      <c r="T89" s="359"/>
      <c r="U89" s="359"/>
      <c r="V89" s="359"/>
      <c r="W89" s="359"/>
      <c r="X89" s="359"/>
      <c r="Y89" s="359"/>
      <c r="Z89" s="359"/>
    </row>
    <row r="90" spans="1:26" x14ac:dyDescent="0.2">
      <c r="A90" s="354"/>
      <c r="B90" s="359"/>
      <c r="C90" s="359"/>
      <c r="D90" s="359"/>
      <c r="E90" s="359"/>
      <c r="F90" s="359"/>
      <c r="G90" s="359"/>
      <c r="H90" s="359"/>
      <c r="I90" s="359"/>
      <c r="J90" s="359"/>
      <c r="K90" s="359"/>
      <c r="L90" s="359"/>
      <c r="M90" s="359"/>
      <c r="N90" s="359"/>
      <c r="O90" s="359"/>
      <c r="P90" s="359"/>
      <c r="Q90" s="359"/>
      <c r="R90" s="359"/>
      <c r="S90" s="359"/>
      <c r="T90" s="359"/>
      <c r="U90" s="359"/>
      <c r="V90" s="359"/>
      <c r="W90" s="359"/>
      <c r="X90" s="359"/>
      <c r="Y90" s="359"/>
      <c r="Z90" s="359"/>
    </row>
    <row r="91" spans="1:26" x14ac:dyDescent="0.2">
      <c r="A91" s="354"/>
      <c r="B91" s="359"/>
      <c r="C91" s="359"/>
      <c r="D91" s="359"/>
      <c r="E91" s="359"/>
      <c r="F91" s="359"/>
      <c r="G91" s="359"/>
      <c r="H91" s="359"/>
      <c r="I91" s="359"/>
      <c r="J91" s="359"/>
      <c r="K91" s="359"/>
      <c r="L91" s="359"/>
      <c r="M91" s="359"/>
      <c r="N91" s="359"/>
      <c r="O91" s="359"/>
      <c r="P91" s="359"/>
      <c r="Q91" s="359"/>
      <c r="R91" s="359"/>
      <c r="S91" s="359"/>
      <c r="T91" s="359"/>
      <c r="U91" s="359"/>
      <c r="V91" s="359"/>
      <c r="W91" s="359"/>
      <c r="X91" s="359"/>
      <c r="Y91" s="359"/>
      <c r="Z91" s="359"/>
    </row>
    <row r="92" spans="1:26" x14ac:dyDescent="0.2">
      <c r="A92" s="354"/>
      <c r="B92" s="359"/>
      <c r="C92" s="359"/>
      <c r="D92" s="359"/>
      <c r="E92" s="359"/>
      <c r="F92" s="359"/>
      <c r="G92" s="359"/>
      <c r="H92" s="359"/>
      <c r="I92" s="359"/>
      <c r="J92" s="359"/>
      <c r="K92" s="359"/>
      <c r="L92" s="359"/>
      <c r="M92" s="359"/>
      <c r="N92" s="359"/>
      <c r="O92" s="359"/>
      <c r="P92" s="359"/>
      <c r="Q92" s="359"/>
      <c r="R92" s="359"/>
      <c r="S92" s="359"/>
      <c r="T92" s="359"/>
      <c r="U92" s="359"/>
      <c r="V92" s="359"/>
      <c r="W92" s="359"/>
      <c r="X92" s="359"/>
      <c r="Y92" s="359"/>
      <c r="Z92" s="359"/>
    </row>
    <row r="93" spans="1:26" x14ac:dyDescent="0.2">
      <c r="A93" s="354"/>
      <c r="B93" s="359"/>
      <c r="C93" s="359"/>
      <c r="D93" s="359"/>
      <c r="E93" s="359"/>
      <c r="F93" s="359"/>
      <c r="G93" s="359"/>
      <c r="H93" s="359"/>
      <c r="I93" s="359"/>
      <c r="J93" s="359"/>
      <c r="K93" s="359"/>
      <c r="L93" s="359"/>
      <c r="M93" s="359"/>
      <c r="N93" s="359"/>
      <c r="O93" s="359"/>
      <c r="P93" s="359"/>
      <c r="Q93" s="359"/>
      <c r="R93" s="359"/>
      <c r="S93" s="359"/>
      <c r="T93" s="359"/>
      <c r="U93" s="359"/>
      <c r="V93" s="359"/>
      <c r="W93" s="359"/>
      <c r="X93" s="359"/>
      <c r="Y93" s="359"/>
      <c r="Z93" s="359"/>
    </row>
    <row r="94" spans="1:26" x14ac:dyDescent="0.2">
      <c r="A94" s="354"/>
      <c r="B94" s="359"/>
      <c r="C94" s="359"/>
      <c r="D94" s="359"/>
      <c r="E94" s="359"/>
      <c r="F94" s="359"/>
      <c r="G94" s="359"/>
      <c r="H94" s="359"/>
      <c r="I94" s="359"/>
      <c r="J94" s="359"/>
      <c r="K94" s="359"/>
      <c r="L94" s="359"/>
      <c r="M94" s="359"/>
      <c r="N94" s="359"/>
      <c r="O94" s="359"/>
      <c r="P94" s="359"/>
      <c r="Q94" s="359"/>
      <c r="R94" s="359"/>
      <c r="S94" s="359"/>
      <c r="T94" s="359"/>
      <c r="U94" s="359"/>
      <c r="V94" s="359"/>
      <c r="W94" s="359"/>
      <c r="X94" s="359"/>
      <c r="Y94" s="359"/>
      <c r="Z94" s="359"/>
    </row>
    <row r="95" spans="1:26" x14ac:dyDescent="0.2">
      <c r="A95" s="354"/>
      <c r="B95" s="359"/>
      <c r="C95" s="359"/>
      <c r="D95" s="359"/>
      <c r="E95" s="359"/>
      <c r="F95" s="359"/>
      <c r="G95" s="359"/>
      <c r="H95" s="359"/>
      <c r="I95" s="359"/>
      <c r="J95" s="359"/>
      <c r="K95" s="359"/>
      <c r="L95" s="359"/>
      <c r="M95" s="359"/>
      <c r="N95" s="359"/>
      <c r="O95" s="359"/>
      <c r="P95" s="359"/>
      <c r="Q95" s="359"/>
      <c r="R95" s="359"/>
      <c r="S95" s="359"/>
      <c r="T95" s="359"/>
      <c r="U95" s="359"/>
      <c r="V95" s="359"/>
      <c r="W95" s="359"/>
      <c r="X95" s="359"/>
      <c r="Y95" s="359"/>
      <c r="Z95" s="359"/>
    </row>
    <row r="96" spans="1:26" x14ac:dyDescent="0.2">
      <c r="A96" s="354"/>
      <c r="B96" s="359"/>
      <c r="C96" s="359"/>
      <c r="D96" s="359"/>
      <c r="E96" s="359"/>
      <c r="F96" s="359"/>
      <c r="G96" s="359"/>
      <c r="H96" s="359"/>
      <c r="I96" s="359"/>
      <c r="J96" s="359"/>
      <c r="K96" s="359"/>
      <c r="L96" s="359"/>
      <c r="M96" s="359"/>
      <c r="N96" s="359"/>
      <c r="O96" s="359"/>
      <c r="P96" s="359"/>
      <c r="Q96" s="359"/>
      <c r="R96" s="359"/>
      <c r="S96" s="359"/>
      <c r="T96" s="359"/>
      <c r="U96" s="359"/>
      <c r="V96" s="359"/>
      <c r="W96" s="359"/>
      <c r="X96" s="359"/>
      <c r="Y96" s="359"/>
      <c r="Z96" s="359"/>
    </row>
    <row r="97" spans="1:26" x14ac:dyDescent="0.2">
      <c r="A97" s="354"/>
      <c r="B97" s="359"/>
      <c r="C97" s="359"/>
      <c r="D97" s="359"/>
      <c r="E97" s="359"/>
      <c r="F97" s="359"/>
      <c r="G97" s="359"/>
      <c r="H97" s="359"/>
      <c r="I97" s="359"/>
      <c r="J97" s="359"/>
      <c r="K97" s="359"/>
      <c r="L97" s="359"/>
      <c r="M97" s="359"/>
      <c r="N97" s="359"/>
      <c r="O97" s="359"/>
      <c r="P97" s="359"/>
      <c r="Q97" s="359"/>
      <c r="R97" s="359"/>
      <c r="S97" s="359"/>
      <c r="T97" s="359"/>
      <c r="U97" s="359"/>
      <c r="V97" s="359"/>
      <c r="W97" s="359"/>
      <c r="X97" s="359"/>
      <c r="Y97" s="359"/>
      <c r="Z97" s="359"/>
    </row>
    <row r="98" spans="1:26" x14ac:dyDescent="0.2">
      <c r="A98" s="354"/>
      <c r="B98" s="359"/>
      <c r="C98" s="359"/>
      <c r="D98" s="359"/>
      <c r="E98" s="359"/>
      <c r="F98" s="359"/>
      <c r="G98" s="359"/>
      <c r="H98" s="359"/>
      <c r="I98" s="359"/>
      <c r="J98" s="359"/>
      <c r="K98" s="359"/>
      <c r="L98" s="359"/>
      <c r="M98" s="359"/>
      <c r="N98" s="359"/>
      <c r="O98" s="359"/>
      <c r="P98" s="359"/>
      <c r="Q98" s="359"/>
      <c r="R98" s="359"/>
      <c r="S98" s="359"/>
      <c r="T98" s="359"/>
      <c r="U98" s="359"/>
      <c r="V98" s="359"/>
      <c r="W98" s="359"/>
      <c r="X98" s="359"/>
      <c r="Y98" s="359"/>
      <c r="Z98" s="359"/>
    </row>
    <row r="99" spans="1:26" x14ac:dyDescent="0.2">
      <c r="A99" s="354"/>
      <c r="B99" s="359"/>
      <c r="C99" s="359"/>
      <c r="D99" s="359"/>
      <c r="E99" s="359"/>
      <c r="F99" s="359"/>
      <c r="G99" s="359"/>
      <c r="H99" s="359"/>
      <c r="I99" s="359"/>
      <c r="J99" s="359"/>
      <c r="K99" s="359"/>
      <c r="L99" s="359"/>
      <c r="M99" s="359"/>
      <c r="N99" s="359"/>
      <c r="O99" s="359"/>
      <c r="P99" s="359"/>
      <c r="Q99" s="359"/>
      <c r="R99" s="359"/>
      <c r="S99" s="359"/>
      <c r="T99" s="359"/>
      <c r="U99" s="359"/>
      <c r="V99" s="359"/>
      <c r="W99" s="359"/>
      <c r="X99" s="359"/>
      <c r="Y99" s="359"/>
      <c r="Z99" s="359"/>
    </row>
    <row r="100" spans="1:26" x14ac:dyDescent="0.2">
      <c r="A100" s="354"/>
      <c r="B100" s="359"/>
      <c r="C100" s="359"/>
      <c r="D100" s="359"/>
      <c r="E100" s="359"/>
      <c r="F100" s="359"/>
      <c r="G100" s="359"/>
      <c r="H100" s="359"/>
      <c r="I100" s="359"/>
      <c r="J100" s="359"/>
      <c r="K100" s="359"/>
      <c r="L100" s="359"/>
      <c r="M100" s="359"/>
      <c r="N100" s="359"/>
      <c r="O100" s="359"/>
      <c r="P100" s="359"/>
      <c r="Q100" s="359"/>
      <c r="R100" s="359"/>
      <c r="S100" s="359"/>
      <c r="T100" s="359"/>
      <c r="U100" s="359"/>
      <c r="V100" s="359"/>
      <c r="W100" s="359"/>
      <c r="X100" s="359"/>
      <c r="Y100" s="359"/>
      <c r="Z100" s="359"/>
    </row>
    <row r="101" spans="1:26" x14ac:dyDescent="0.2">
      <c r="A101" s="354"/>
      <c r="B101" s="359"/>
      <c r="C101" s="359"/>
      <c r="D101" s="359"/>
      <c r="E101" s="359"/>
      <c r="F101" s="359"/>
      <c r="G101" s="359"/>
      <c r="H101" s="359"/>
      <c r="I101" s="359"/>
      <c r="J101" s="359"/>
      <c r="K101" s="359"/>
      <c r="L101" s="359"/>
      <c r="M101" s="359"/>
      <c r="N101" s="359"/>
      <c r="O101" s="359"/>
      <c r="P101" s="359"/>
      <c r="Q101" s="359"/>
      <c r="R101" s="359"/>
      <c r="S101" s="359"/>
      <c r="T101" s="359"/>
      <c r="U101" s="359"/>
      <c r="V101" s="359"/>
      <c r="W101" s="359"/>
      <c r="X101" s="359"/>
      <c r="Y101" s="359"/>
      <c r="Z101" s="359"/>
    </row>
    <row r="102" spans="1:26" x14ac:dyDescent="0.2">
      <c r="A102" s="354"/>
      <c r="B102" s="359"/>
      <c r="C102" s="359"/>
      <c r="D102" s="359"/>
      <c r="E102" s="359"/>
      <c r="F102" s="359"/>
      <c r="G102" s="359"/>
      <c r="H102" s="359"/>
      <c r="I102" s="359"/>
      <c r="J102" s="359"/>
      <c r="K102" s="359"/>
      <c r="L102" s="359"/>
      <c r="M102" s="359"/>
      <c r="N102" s="359"/>
      <c r="O102" s="359"/>
      <c r="P102" s="359"/>
      <c r="Q102" s="359"/>
      <c r="R102" s="359"/>
      <c r="S102" s="359"/>
      <c r="T102" s="359"/>
      <c r="U102" s="359"/>
      <c r="V102" s="359"/>
      <c r="W102" s="359"/>
      <c r="X102" s="359"/>
      <c r="Y102" s="359"/>
      <c r="Z102" s="359"/>
    </row>
    <row r="103" spans="1:26" x14ac:dyDescent="0.2">
      <c r="A103" s="354"/>
      <c r="B103" s="359"/>
      <c r="C103" s="359"/>
      <c r="D103" s="359"/>
      <c r="E103" s="359"/>
      <c r="F103" s="359"/>
      <c r="G103" s="359"/>
      <c r="H103" s="359"/>
      <c r="I103" s="359"/>
      <c r="J103" s="359"/>
      <c r="K103" s="359"/>
      <c r="L103" s="359"/>
      <c r="M103" s="359"/>
      <c r="N103" s="359"/>
      <c r="O103" s="359"/>
      <c r="P103" s="359"/>
      <c r="Q103" s="359"/>
      <c r="R103" s="359"/>
      <c r="S103" s="359"/>
      <c r="T103" s="359"/>
      <c r="U103" s="359"/>
      <c r="V103" s="359"/>
      <c r="W103" s="359"/>
      <c r="X103" s="359"/>
      <c r="Y103" s="359"/>
      <c r="Z103" s="359"/>
    </row>
    <row r="104" spans="1:26" x14ac:dyDescent="0.2">
      <c r="A104" s="354"/>
      <c r="B104" s="359"/>
      <c r="C104" s="359"/>
      <c r="D104" s="359"/>
      <c r="E104" s="359"/>
      <c r="F104" s="359"/>
      <c r="G104" s="359"/>
      <c r="H104" s="359"/>
      <c r="I104" s="359"/>
      <c r="J104" s="359"/>
      <c r="K104" s="359"/>
      <c r="L104" s="359"/>
      <c r="M104" s="359"/>
      <c r="N104" s="359"/>
      <c r="O104" s="359"/>
      <c r="P104" s="359"/>
      <c r="Q104" s="359"/>
      <c r="R104" s="359"/>
      <c r="S104" s="359"/>
      <c r="T104" s="359"/>
      <c r="U104" s="359"/>
      <c r="V104" s="359"/>
      <c r="W104" s="359"/>
      <c r="X104" s="359"/>
      <c r="Y104" s="359"/>
      <c r="Z104" s="359"/>
    </row>
    <row r="105" spans="1:26" x14ac:dyDescent="0.2">
      <c r="A105" s="354"/>
      <c r="B105" s="359"/>
      <c r="C105" s="359"/>
      <c r="D105" s="359"/>
      <c r="E105" s="359"/>
      <c r="F105" s="359"/>
      <c r="G105" s="359"/>
      <c r="H105" s="359"/>
      <c r="I105" s="359"/>
      <c r="J105" s="359"/>
      <c r="K105" s="359"/>
      <c r="L105" s="359"/>
      <c r="M105" s="359"/>
      <c r="N105" s="359"/>
      <c r="O105" s="359"/>
      <c r="P105" s="359"/>
      <c r="Q105" s="359"/>
      <c r="R105" s="359"/>
      <c r="S105" s="359"/>
      <c r="T105" s="359"/>
      <c r="U105" s="359"/>
      <c r="V105" s="359"/>
      <c r="W105" s="359"/>
      <c r="X105" s="359"/>
      <c r="Y105" s="359"/>
      <c r="Z105" s="359"/>
    </row>
    <row r="106" spans="1:26" x14ac:dyDescent="0.2">
      <c r="A106" s="354"/>
      <c r="B106" s="359"/>
      <c r="C106" s="359"/>
      <c r="D106" s="359"/>
      <c r="E106" s="359"/>
      <c r="F106" s="359"/>
      <c r="G106" s="359"/>
      <c r="H106" s="359"/>
      <c r="I106" s="359"/>
      <c r="J106" s="359"/>
      <c r="K106" s="359"/>
      <c r="L106" s="359"/>
      <c r="M106" s="359"/>
      <c r="N106" s="359"/>
      <c r="O106" s="359"/>
      <c r="P106" s="359"/>
      <c r="Q106" s="359"/>
      <c r="R106" s="359"/>
      <c r="S106" s="359"/>
      <c r="T106" s="359"/>
      <c r="U106" s="359"/>
      <c r="V106" s="359"/>
      <c r="W106" s="359"/>
      <c r="X106" s="359"/>
      <c r="Y106" s="359"/>
      <c r="Z106" s="359"/>
    </row>
    <row r="107" spans="1:26" x14ac:dyDescent="0.2">
      <c r="A107" s="354"/>
      <c r="B107" s="359"/>
      <c r="C107" s="359"/>
      <c r="D107" s="359"/>
      <c r="E107" s="359"/>
      <c r="F107" s="359"/>
      <c r="G107" s="359"/>
      <c r="H107" s="359"/>
      <c r="I107" s="359"/>
      <c r="J107" s="359"/>
      <c r="K107" s="359"/>
      <c r="L107" s="359"/>
      <c r="M107" s="359"/>
      <c r="N107" s="359"/>
      <c r="O107" s="359"/>
      <c r="P107" s="359"/>
      <c r="Q107" s="359"/>
      <c r="R107" s="359"/>
      <c r="S107" s="359"/>
      <c r="T107" s="359"/>
      <c r="U107" s="359"/>
      <c r="V107" s="359"/>
      <c r="W107" s="359"/>
      <c r="X107" s="359"/>
      <c r="Y107" s="359"/>
      <c r="Z107" s="359"/>
    </row>
    <row r="108" spans="1:26" x14ac:dyDescent="0.2">
      <c r="A108" s="354"/>
      <c r="B108" s="359"/>
      <c r="C108" s="359"/>
      <c r="D108" s="359"/>
      <c r="E108" s="359"/>
      <c r="F108" s="359"/>
      <c r="G108" s="359"/>
      <c r="H108" s="359"/>
      <c r="I108" s="359"/>
      <c r="J108" s="359"/>
      <c r="K108" s="359"/>
      <c r="L108" s="359"/>
      <c r="M108" s="359"/>
      <c r="N108" s="359"/>
      <c r="O108" s="359"/>
      <c r="P108" s="359"/>
      <c r="Q108" s="359"/>
      <c r="R108" s="359"/>
      <c r="S108" s="359"/>
      <c r="T108" s="359"/>
      <c r="U108" s="359"/>
      <c r="V108" s="359"/>
      <c r="W108" s="359"/>
      <c r="X108" s="359"/>
      <c r="Y108" s="359"/>
      <c r="Z108" s="359"/>
    </row>
    <row r="109" spans="1:26" x14ac:dyDescent="0.2">
      <c r="A109" s="354"/>
      <c r="B109" s="359"/>
      <c r="C109" s="359"/>
      <c r="D109" s="359"/>
      <c r="E109" s="359"/>
      <c r="F109" s="359"/>
      <c r="G109" s="359"/>
      <c r="H109" s="359"/>
      <c r="I109" s="359"/>
      <c r="J109" s="359"/>
      <c r="K109" s="359"/>
      <c r="L109" s="359"/>
      <c r="M109" s="359"/>
      <c r="N109" s="359"/>
      <c r="O109" s="359"/>
      <c r="P109" s="359"/>
      <c r="Q109" s="359"/>
      <c r="R109" s="359"/>
      <c r="S109" s="359"/>
      <c r="T109" s="359"/>
      <c r="U109" s="359"/>
      <c r="V109" s="359"/>
      <c r="W109" s="359"/>
      <c r="X109" s="359"/>
      <c r="Y109" s="359"/>
      <c r="Z109" s="359"/>
    </row>
    <row r="110" spans="1:26" x14ac:dyDescent="0.2">
      <c r="A110" s="354"/>
      <c r="B110" s="359"/>
      <c r="C110" s="359"/>
      <c r="D110" s="359"/>
      <c r="E110" s="359"/>
      <c r="F110" s="359"/>
      <c r="G110" s="359"/>
      <c r="H110" s="359"/>
      <c r="I110" s="359"/>
      <c r="J110" s="359"/>
      <c r="K110" s="359"/>
      <c r="L110" s="359"/>
      <c r="M110" s="359"/>
      <c r="N110" s="359"/>
      <c r="O110" s="359"/>
      <c r="P110" s="359"/>
      <c r="Q110" s="359"/>
      <c r="R110" s="359"/>
      <c r="S110" s="359"/>
      <c r="T110" s="359"/>
      <c r="U110" s="359"/>
      <c r="V110" s="359"/>
      <c r="W110" s="359"/>
      <c r="X110" s="359"/>
      <c r="Y110" s="359"/>
      <c r="Z110" s="359"/>
    </row>
    <row r="111" spans="1:26" x14ac:dyDescent="0.2">
      <c r="A111" s="354"/>
      <c r="B111" s="359"/>
      <c r="C111" s="359"/>
      <c r="D111" s="359"/>
      <c r="E111" s="359"/>
      <c r="F111" s="359"/>
      <c r="G111" s="359"/>
      <c r="H111" s="359"/>
      <c r="I111" s="359"/>
      <c r="J111" s="359"/>
      <c r="K111" s="359"/>
      <c r="L111" s="359"/>
      <c r="M111" s="359"/>
      <c r="N111" s="359"/>
      <c r="O111" s="359"/>
      <c r="P111" s="359"/>
      <c r="Q111" s="359"/>
      <c r="R111" s="359"/>
      <c r="S111" s="359"/>
      <c r="T111" s="359"/>
      <c r="U111" s="359"/>
      <c r="V111" s="359"/>
      <c r="W111" s="359"/>
      <c r="X111" s="359"/>
      <c r="Y111" s="359"/>
      <c r="Z111" s="359"/>
    </row>
    <row r="112" spans="1:26" x14ac:dyDescent="0.2">
      <c r="A112" s="354"/>
      <c r="B112" s="359"/>
      <c r="C112" s="359"/>
      <c r="D112" s="359"/>
      <c r="E112" s="359"/>
      <c r="F112" s="359"/>
      <c r="G112" s="359"/>
      <c r="H112" s="359"/>
      <c r="I112" s="359"/>
      <c r="J112" s="359"/>
      <c r="K112" s="359"/>
      <c r="L112" s="359"/>
      <c r="M112" s="359"/>
      <c r="N112" s="359"/>
      <c r="O112" s="359"/>
      <c r="P112" s="359"/>
      <c r="Q112" s="359"/>
      <c r="R112" s="359"/>
      <c r="S112" s="359"/>
      <c r="T112" s="359"/>
      <c r="U112" s="359"/>
      <c r="V112" s="359"/>
      <c r="W112" s="359"/>
      <c r="X112" s="359"/>
      <c r="Y112" s="359"/>
      <c r="Z112" s="359"/>
    </row>
    <row r="113" spans="1:26" x14ac:dyDescent="0.2">
      <c r="A113" s="354"/>
      <c r="B113" s="359"/>
      <c r="C113" s="359"/>
      <c r="D113" s="359"/>
      <c r="E113" s="359"/>
      <c r="F113" s="359"/>
      <c r="G113" s="359"/>
      <c r="H113" s="359"/>
      <c r="I113" s="359"/>
      <c r="J113" s="359"/>
      <c r="K113" s="359"/>
      <c r="L113" s="359"/>
      <c r="M113" s="359"/>
      <c r="N113" s="359"/>
      <c r="O113" s="359"/>
      <c r="P113" s="359"/>
      <c r="Q113" s="359"/>
      <c r="R113" s="359"/>
      <c r="S113" s="359"/>
      <c r="T113" s="359"/>
      <c r="U113" s="359"/>
      <c r="V113" s="359"/>
      <c r="W113" s="359"/>
      <c r="X113" s="359"/>
      <c r="Y113" s="359"/>
      <c r="Z113" s="359"/>
    </row>
    <row r="114" spans="1:26" x14ac:dyDescent="0.2">
      <c r="A114" s="354"/>
      <c r="B114" s="359"/>
      <c r="C114" s="359"/>
      <c r="D114" s="359"/>
      <c r="E114" s="359"/>
      <c r="F114" s="359"/>
      <c r="G114" s="359"/>
      <c r="H114" s="359"/>
      <c r="I114" s="359"/>
      <c r="J114" s="359"/>
      <c r="K114" s="359"/>
      <c r="L114" s="359"/>
      <c r="M114" s="359"/>
      <c r="N114" s="359"/>
      <c r="O114" s="359"/>
      <c r="P114" s="359"/>
      <c r="Q114" s="359"/>
      <c r="R114" s="359"/>
      <c r="S114" s="359"/>
      <c r="T114" s="359"/>
      <c r="U114" s="359"/>
      <c r="V114" s="359"/>
      <c r="W114" s="359"/>
      <c r="X114" s="359"/>
      <c r="Y114" s="359"/>
      <c r="Z114" s="359"/>
    </row>
    <row r="115" spans="1:26" x14ac:dyDescent="0.2">
      <c r="A115" s="354"/>
      <c r="B115" s="359"/>
      <c r="C115" s="359"/>
      <c r="D115" s="359"/>
      <c r="E115" s="359"/>
      <c r="F115" s="359"/>
      <c r="G115" s="359"/>
      <c r="H115" s="359"/>
      <c r="I115" s="359"/>
      <c r="J115" s="359"/>
      <c r="K115" s="359"/>
      <c r="L115" s="359"/>
      <c r="M115" s="359"/>
      <c r="N115" s="359"/>
      <c r="O115" s="359"/>
      <c r="P115" s="359"/>
      <c r="Q115" s="359"/>
      <c r="R115" s="359"/>
      <c r="S115" s="359"/>
      <c r="T115" s="359"/>
      <c r="U115" s="359"/>
      <c r="V115" s="359"/>
      <c r="W115" s="359"/>
      <c r="X115" s="359"/>
      <c r="Y115" s="359"/>
      <c r="Z115" s="359"/>
    </row>
    <row r="116" spans="1:26" x14ac:dyDescent="0.2">
      <c r="A116" s="354"/>
      <c r="B116" s="359"/>
      <c r="C116" s="359"/>
      <c r="D116" s="359"/>
      <c r="E116" s="359"/>
      <c r="F116" s="359"/>
      <c r="G116" s="359"/>
      <c r="H116" s="359"/>
      <c r="I116" s="359"/>
      <c r="J116" s="359"/>
      <c r="K116" s="359"/>
      <c r="L116" s="359"/>
      <c r="M116" s="359"/>
      <c r="N116" s="359"/>
      <c r="O116" s="359"/>
      <c r="P116" s="359"/>
      <c r="Q116" s="359"/>
      <c r="R116" s="359"/>
      <c r="S116" s="359"/>
      <c r="T116" s="359"/>
      <c r="U116" s="359"/>
      <c r="V116" s="359"/>
      <c r="W116" s="359"/>
      <c r="X116" s="359"/>
      <c r="Y116" s="359"/>
      <c r="Z116" s="359"/>
    </row>
    <row r="117" spans="1:26" x14ac:dyDescent="0.2">
      <c r="A117" s="354"/>
      <c r="B117" s="359"/>
      <c r="C117" s="359"/>
      <c r="D117" s="359"/>
      <c r="E117" s="359"/>
      <c r="F117" s="359"/>
      <c r="G117" s="359"/>
      <c r="H117" s="359"/>
      <c r="I117" s="359"/>
      <c r="J117" s="359"/>
      <c r="K117" s="359"/>
      <c r="L117" s="359"/>
      <c r="M117" s="359"/>
      <c r="N117" s="359"/>
      <c r="O117" s="359"/>
      <c r="P117" s="359"/>
      <c r="Q117" s="359"/>
      <c r="R117" s="359"/>
      <c r="S117" s="359"/>
      <c r="T117" s="359"/>
      <c r="U117" s="359"/>
      <c r="V117" s="359"/>
      <c r="W117" s="359"/>
      <c r="X117" s="359"/>
      <c r="Y117" s="359"/>
      <c r="Z117" s="359"/>
    </row>
    <row r="118" spans="1:26" x14ac:dyDescent="0.2">
      <c r="A118" s="354"/>
      <c r="B118" s="359"/>
      <c r="C118" s="359"/>
      <c r="D118" s="359"/>
      <c r="E118" s="359"/>
      <c r="F118" s="359"/>
      <c r="G118" s="359"/>
      <c r="H118" s="359"/>
      <c r="I118" s="359"/>
      <c r="J118" s="359"/>
      <c r="K118" s="359"/>
      <c r="L118" s="359"/>
      <c r="M118" s="359"/>
      <c r="N118" s="359"/>
      <c r="O118" s="359"/>
      <c r="P118" s="359"/>
      <c r="Q118" s="359"/>
      <c r="R118" s="359"/>
      <c r="S118" s="359"/>
      <c r="T118" s="359"/>
      <c r="U118" s="359"/>
      <c r="V118" s="359"/>
      <c r="W118" s="359"/>
      <c r="X118" s="359"/>
      <c r="Y118" s="359"/>
      <c r="Z118" s="359"/>
    </row>
    <row r="119" spans="1:26" x14ac:dyDescent="0.2">
      <c r="A119" s="354"/>
      <c r="B119" s="359"/>
      <c r="C119" s="359"/>
      <c r="D119" s="359"/>
      <c r="E119" s="359"/>
      <c r="F119" s="359"/>
      <c r="G119" s="359"/>
      <c r="H119" s="359"/>
      <c r="I119" s="359"/>
      <c r="J119" s="359"/>
      <c r="K119" s="359"/>
      <c r="L119" s="359"/>
      <c r="M119" s="359"/>
      <c r="N119" s="359"/>
      <c r="O119" s="359"/>
      <c r="P119" s="359"/>
      <c r="Q119" s="359"/>
      <c r="R119" s="359"/>
      <c r="S119" s="359"/>
      <c r="T119" s="359"/>
      <c r="U119" s="359"/>
      <c r="V119" s="359"/>
      <c r="W119" s="359"/>
      <c r="X119" s="359"/>
      <c r="Y119" s="359"/>
      <c r="Z119" s="359"/>
    </row>
    <row r="120" spans="1:26" x14ac:dyDescent="0.2">
      <c r="A120" s="354"/>
      <c r="B120" s="359"/>
      <c r="C120" s="359"/>
      <c r="D120" s="359"/>
      <c r="E120" s="359"/>
      <c r="F120" s="359"/>
      <c r="G120" s="359"/>
      <c r="H120" s="359"/>
      <c r="I120" s="359"/>
      <c r="J120" s="359"/>
      <c r="K120" s="359"/>
      <c r="L120" s="359"/>
      <c r="M120" s="359"/>
      <c r="N120" s="359"/>
      <c r="O120" s="359"/>
      <c r="P120" s="359"/>
      <c r="Q120" s="359"/>
      <c r="R120" s="359"/>
      <c r="S120" s="359"/>
      <c r="T120" s="359"/>
      <c r="U120" s="359"/>
      <c r="V120" s="359"/>
      <c r="W120" s="359"/>
      <c r="X120" s="359"/>
      <c r="Y120" s="359"/>
      <c r="Z120" s="359"/>
    </row>
    <row r="121" spans="1:26" x14ac:dyDescent="0.2">
      <c r="A121" s="354"/>
      <c r="B121" s="359"/>
      <c r="C121" s="359"/>
      <c r="D121" s="359"/>
      <c r="E121" s="359"/>
      <c r="F121" s="359"/>
      <c r="G121" s="359"/>
      <c r="H121" s="359"/>
      <c r="I121" s="359"/>
      <c r="J121" s="359"/>
      <c r="K121" s="359"/>
      <c r="L121" s="359"/>
      <c r="M121" s="359"/>
      <c r="N121" s="359"/>
      <c r="O121" s="359"/>
      <c r="P121" s="359"/>
      <c r="Q121" s="359"/>
      <c r="R121" s="359"/>
      <c r="S121" s="359"/>
      <c r="T121" s="359"/>
      <c r="U121" s="359"/>
      <c r="V121" s="359"/>
      <c r="W121" s="359"/>
      <c r="X121" s="359"/>
      <c r="Y121" s="359"/>
      <c r="Z121" s="359"/>
    </row>
    <row r="122" spans="1:26" x14ac:dyDescent="0.2">
      <c r="A122" s="354"/>
      <c r="B122" s="359"/>
      <c r="C122" s="359"/>
      <c r="D122" s="359"/>
      <c r="E122" s="359"/>
      <c r="F122" s="359"/>
      <c r="G122" s="359"/>
      <c r="H122" s="359"/>
      <c r="I122" s="359"/>
      <c r="J122" s="359"/>
      <c r="K122" s="359"/>
      <c r="L122" s="359"/>
      <c r="M122" s="359"/>
      <c r="N122" s="359"/>
      <c r="O122" s="359"/>
      <c r="P122" s="359"/>
      <c r="Q122" s="359"/>
      <c r="R122" s="359"/>
      <c r="S122" s="359"/>
      <c r="T122" s="359"/>
      <c r="U122" s="359"/>
      <c r="V122" s="359"/>
      <c r="W122" s="359"/>
      <c r="X122" s="359"/>
      <c r="Y122" s="359"/>
      <c r="Z122" s="359"/>
    </row>
    <row r="123" spans="1:26" x14ac:dyDescent="0.2">
      <c r="A123" s="354"/>
      <c r="B123" s="359"/>
      <c r="C123" s="359"/>
      <c r="D123" s="359"/>
      <c r="E123" s="359"/>
      <c r="F123" s="359"/>
      <c r="G123" s="359"/>
      <c r="H123" s="359"/>
      <c r="I123" s="359"/>
      <c r="J123" s="359"/>
      <c r="K123" s="359"/>
      <c r="L123" s="359"/>
      <c r="M123" s="359"/>
      <c r="N123" s="359"/>
      <c r="O123" s="359"/>
      <c r="P123" s="359"/>
      <c r="Q123" s="359"/>
      <c r="R123" s="359"/>
      <c r="S123" s="359"/>
      <c r="T123" s="359"/>
      <c r="U123" s="359"/>
      <c r="V123" s="359"/>
      <c r="W123" s="359"/>
      <c r="X123" s="359"/>
      <c r="Y123" s="359"/>
      <c r="Z123" s="359"/>
    </row>
    <row r="124" spans="1:26" x14ac:dyDescent="0.2">
      <c r="A124" s="354"/>
      <c r="B124" s="359"/>
      <c r="C124" s="359"/>
      <c r="D124" s="359"/>
      <c r="E124" s="359"/>
      <c r="F124" s="359"/>
      <c r="G124" s="359"/>
      <c r="H124" s="359"/>
      <c r="I124" s="359"/>
      <c r="J124" s="359"/>
      <c r="K124" s="359"/>
      <c r="L124" s="359"/>
      <c r="M124" s="359"/>
      <c r="N124" s="359"/>
      <c r="O124" s="359"/>
      <c r="P124" s="359"/>
      <c r="Q124" s="359"/>
      <c r="R124" s="359"/>
      <c r="S124" s="359"/>
      <c r="T124" s="359"/>
      <c r="U124" s="359"/>
      <c r="V124" s="359"/>
      <c r="W124" s="359"/>
      <c r="X124" s="359"/>
      <c r="Y124" s="359"/>
      <c r="Z124" s="359"/>
    </row>
    <row r="125" spans="1:26" x14ac:dyDescent="0.2">
      <c r="A125" s="354"/>
      <c r="B125" s="359"/>
      <c r="C125" s="359"/>
      <c r="D125" s="359"/>
      <c r="E125" s="359"/>
      <c r="F125" s="359"/>
      <c r="G125" s="359"/>
      <c r="H125" s="359"/>
      <c r="I125" s="359"/>
      <c r="J125" s="359"/>
      <c r="K125" s="359"/>
      <c r="L125" s="359"/>
      <c r="M125" s="359"/>
      <c r="N125" s="359"/>
      <c r="O125" s="359"/>
      <c r="P125" s="359"/>
      <c r="Q125" s="359"/>
      <c r="R125" s="359"/>
      <c r="S125" s="359"/>
      <c r="T125" s="359"/>
      <c r="U125" s="359"/>
      <c r="V125" s="359"/>
      <c r="W125" s="359"/>
      <c r="X125" s="359"/>
      <c r="Y125" s="359"/>
      <c r="Z125" s="359"/>
    </row>
    <row r="126" spans="1:26" x14ac:dyDescent="0.2">
      <c r="A126" s="354"/>
      <c r="B126" s="359"/>
      <c r="C126" s="359"/>
      <c r="D126" s="359"/>
      <c r="E126" s="359"/>
      <c r="F126" s="359"/>
      <c r="G126" s="359"/>
      <c r="H126" s="359"/>
      <c r="I126" s="359"/>
      <c r="J126" s="359"/>
      <c r="K126" s="359"/>
      <c r="L126" s="359"/>
      <c r="M126" s="359"/>
      <c r="N126" s="359"/>
      <c r="O126" s="359"/>
      <c r="P126" s="359"/>
      <c r="Q126" s="359"/>
      <c r="R126" s="359"/>
      <c r="S126" s="359"/>
      <c r="T126" s="359"/>
      <c r="U126" s="359"/>
      <c r="V126" s="359"/>
      <c r="W126" s="359"/>
      <c r="X126" s="359"/>
      <c r="Y126" s="359"/>
      <c r="Z126" s="359"/>
    </row>
    <row r="127" spans="1:26" x14ac:dyDescent="0.2">
      <c r="A127" s="354"/>
      <c r="B127" s="359"/>
      <c r="C127" s="359"/>
      <c r="D127" s="359"/>
      <c r="E127" s="359"/>
      <c r="F127" s="359"/>
      <c r="G127" s="359"/>
      <c r="H127" s="359"/>
      <c r="I127" s="359"/>
      <c r="J127" s="359"/>
      <c r="K127" s="359"/>
      <c r="L127" s="359"/>
      <c r="M127" s="359"/>
      <c r="N127" s="359"/>
      <c r="O127" s="359"/>
      <c r="P127" s="359"/>
      <c r="Q127" s="359"/>
      <c r="R127" s="359"/>
      <c r="S127" s="359"/>
      <c r="T127" s="359"/>
      <c r="U127" s="359"/>
      <c r="V127" s="359"/>
      <c r="W127" s="359"/>
      <c r="X127" s="359"/>
      <c r="Y127" s="359"/>
      <c r="Z127" s="359"/>
    </row>
    <row r="128" spans="1:26" x14ac:dyDescent="0.2">
      <c r="A128" s="354"/>
      <c r="B128" s="359"/>
      <c r="C128" s="359"/>
      <c r="D128" s="359"/>
      <c r="E128" s="359"/>
      <c r="F128" s="359"/>
      <c r="G128" s="359"/>
      <c r="H128" s="359"/>
      <c r="I128" s="359"/>
      <c r="J128" s="359"/>
      <c r="K128" s="359"/>
      <c r="L128" s="359"/>
      <c r="M128" s="359"/>
      <c r="N128" s="359"/>
      <c r="O128" s="359"/>
      <c r="P128" s="359"/>
      <c r="Q128" s="359"/>
      <c r="R128" s="359"/>
      <c r="S128" s="359"/>
      <c r="T128" s="359"/>
      <c r="U128" s="359"/>
      <c r="V128" s="359"/>
      <c r="W128" s="359"/>
      <c r="X128" s="359"/>
      <c r="Y128" s="359"/>
      <c r="Z128" s="359"/>
    </row>
    <row r="129" spans="1:26" x14ac:dyDescent="0.2">
      <c r="A129" s="354"/>
      <c r="B129" s="359"/>
      <c r="C129" s="359"/>
      <c r="D129" s="359"/>
      <c r="E129" s="359"/>
      <c r="F129" s="359"/>
      <c r="G129" s="359"/>
      <c r="H129" s="359"/>
      <c r="I129" s="359"/>
      <c r="J129" s="359"/>
      <c r="K129" s="359"/>
      <c r="L129" s="359"/>
      <c r="M129" s="359"/>
      <c r="N129" s="359"/>
      <c r="O129" s="359"/>
      <c r="P129" s="359"/>
      <c r="Q129" s="359"/>
      <c r="R129" s="359"/>
      <c r="S129" s="359"/>
      <c r="T129" s="359"/>
      <c r="U129" s="359"/>
      <c r="V129" s="359"/>
      <c r="W129" s="359"/>
      <c r="X129" s="359"/>
      <c r="Y129" s="359"/>
      <c r="Z129" s="359"/>
    </row>
    <row r="130" spans="1:26" x14ac:dyDescent="0.2">
      <c r="A130" s="354"/>
      <c r="B130" s="359"/>
      <c r="C130" s="359"/>
      <c r="D130" s="359"/>
      <c r="E130" s="359"/>
      <c r="F130" s="359"/>
      <c r="G130" s="359"/>
      <c r="H130" s="359"/>
      <c r="I130" s="359"/>
      <c r="J130" s="359"/>
      <c r="K130" s="359"/>
      <c r="L130" s="359"/>
      <c r="M130" s="359"/>
      <c r="N130" s="359"/>
      <c r="O130" s="359"/>
      <c r="P130" s="359"/>
      <c r="Q130" s="359"/>
      <c r="R130" s="359"/>
      <c r="S130" s="359"/>
      <c r="T130" s="359"/>
      <c r="U130" s="359"/>
      <c r="V130" s="359"/>
      <c r="W130" s="359"/>
      <c r="X130" s="359"/>
      <c r="Y130" s="359"/>
      <c r="Z130" s="359"/>
    </row>
    <row r="131" spans="1:26" x14ac:dyDescent="0.2">
      <c r="A131" s="354"/>
      <c r="B131" s="359"/>
      <c r="C131" s="359"/>
      <c r="D131" s="359"/>
      <c r="E131" s="359"/>
      <c r="F131" s="359"/>
      <c r="G131" s="359"/>
      <c r="H131" s="359"/>
      <c r="I131" s="359"/>
      <c r="J131" s="359"/>
      <c r="K131" s="359"/>
      <c r="L131" s="359"/>
      <c r="M131" s="359"/>
      <c r="N131" s="359"/>
      <c r="O131" s="359"/>
      <c r="P131" s="359"/>
      <c r="Q131" s="359"/>
      <c r="R131" s="359"/>
      <c r="S131" s="359"/>
      <c r="T131" s="359"/>
      <c r="U131" s="359"/>
      <c r="V131" s="359"/>
      <c r="W131" s="359"/>
      <c r="X131" s="359"/>
      <c r="Y131" s="359"/>
      <c r="Z131" s="359"/>
    </row>
    <row r="132" spans="1:26" x14ac:dyDescent="0.2">
      <c r="A132" s="354"/>
      <c r="B132" s="359"/>
      <c r="C132" s="359"/>
      <c r="D132" s="359"/>
      <c r="E132" s="359"/>
      <c r="F132" s="359"/>
      <c r="G132" s="359"/>
      <c r="H132" s="359"/>
      <c r="I132" s="359"/>
      <c r="J132" s="359"/>
      <c r="K132" s="359"/>
      <c r="L132" s="359"/>
      <c r="M132" s="359"/>
      <c r="N132" s="359"/>
      <c r="O132" s="359"/>
      <c r="P132" s="359"/>
      <c r="Q132" s="359"/>
      <c r="R132" s="359"/>
      <c r="S132" s="359"/>
      <c r="T132" s="359"/>
      <c r="U132" s="359"/>
      <c r="V132" s="359"/>
      <c r="W132" s="359"/>
      <c r="X132" s="359"/>
      <c r="Y132" s="359"/>
      <c r="Z132" s="359"/>
    </row>
    <row r="133" spans="1:26" x14ac:dyDescent="0.2">
      <c r="A133" s="354"/>
      <c r="B133" s="359"/>
      <c r="C133" s="359"/>
      <c r="D133" s="359"/>
      <c r="E133" s="359"/>
      <c r="F133" s="359"/>
      <c r="G133" s="359"/>
      <c r="H133" s="359"/>
      <c r="I133" s="359"/>
      <c r="J133" s="359"/>
      <c r="K133" s="359"/>
      <c r="L133" s="359"/>
      <c r="M133" s="359"/>
      <c r="N133" s="359"/>
      <c r="O133" s="359"/>
      <c r="P133" s="359"/>
      <c r="Q133" s="359"/>
      <c r="R133" s="359"/>
      <c r="S133" s="359"/>
      <c r="T133" s="359"/>
      <c r="U133" s="359"/>
      <c r="V133" s="359"/>
      <c r="W133" s="359"/>
      <c r="X133" s="359"/>
      <c r="Y133" s="359"/>
      <c r="Z133" s="359"/>
    </row>
    <row r="134" spans="1:26" x14ac:dyDescent="0.2">
      <c r="A134" s="354"/>
      <c r="B134" s="359"/>
      <c r="C134" s="359"/>
      <c r="D134" s="359"/>
      <c r="E134" s="359"/>
      <c r="F134" s="359"/>
      <c r="G134" s="359"/>
      <c r="H134" s="359"/>
      <c r="I134" s="359"/>
      <c r="J134" s="359"/>
      <c r="K134" s="359"/>
      <c r="L134" s="359"/>
      <c r="M134" s="359"/>
      <c r="N134" s="359"/>
      <c r="O134" s="359"/>
      <c r="P134" s="359"/>
      <c r="Q134" s="359"/>
      <c r="R134" s="359"/>
      <c r="S134" s="359"/>
      <c r="T134" s="359"/>
      <c r="U134" s="359"/>
      <c r="V134" s="359"/>
      <c r="W134" s="359"/>
      <c r="X134" s="359"/>
      <c r="Y134" s="359"/>
      <c r="Z134" s="359"/>
    </row>
    <row r="135" spans="1:26" x14ac:dyDescent="0.2">
      <c r="A135" s="354"/>
      <c r="B135" s="359"/>
      <c r="C135" s="359"/>
      <c r="D135" s="359"/>
      <c r="E135" s="359"/>
      <c r="F135" s="359"/>
      <c r="G135" s="359"/>
      <c r="H135" s="359"/>
      <c r="I135" s="359"/>
      <c r="J135" s="359"/>
      <c r="K135" s="359"/>
      <c r="L135" s="359"/>
      <c r="M135" s="359"/>
      <c r="N135" s="359"/>
      <c r="O135" s="359"/>
      <c r="P135" s="359"/>
      <c r="Q135" s="359"/>
      <c r="R135" s="359"/>
      <c r="S135" s="359"/>
      <c r="T135" s="359"/>
      <c r="U135" s="359"/>
      <c r="V135" s="359"/>
      <c r="W135" s="359"/>
      <c r="X135" s="359"/>
      <c r="Y135" s="359"/>
      <c r="Z135" s="359"/>
    </row>
    <row r="136" spans="1:26" x14ac:dyDescent="0.2">
      <c r="A136" s="354"/>
      <c r="B136" s="359"/>
      <c r="C136" s="359"/>
      <c r="D136" s="359"/>
      <c r="E136" s="359"/>
      <c r="F136" s="359"/>
      <c r="G136" s="359"/>
      <c r="H136" s="359"/>
      <c r="I136" s="359"/>
      <c r="J136" s="359"/>
      <c r="K136" s="359"/>
      <c r="L136" s="359"/>
      <c r="M136" s="359"/>
      <c r="N136" s="359"/>
      <c r="O136" s="359"/>
      <c r="P136" s="359"/>
      <c r="Q136" s="359"/>
      <c r="R136" s="359"/>
      <c r="S136" s="359"/>
      <c r="T136" s="359"/>
      <c r="U136" s="359"/>
      <c r="V136" s="359"/>
      <c r="W136" s="359"/>
      <c r="X136" s="359"/>
      <c r="Y136" s="359"/>
      <c r="Z136" s="359"/>
    </row>
    <row r="137" spans="1:26" x14ac:dyDescent="0.2">
      <c r="A137" s="354"/>
      <c r="B137" s="359"/>
      <c r="C137" s="359"/>
      <c r="D137" s="359"/>
      <c r="E137" s="359"/>
      <c r="F137" s="359"/>
      <c r="G137" s="359"/>
      <c r="H137" s="359"/>
      <c r="I137" s="359"/>
      <c r="J137" s="359"/>
      <c r="K137" s="359"/>
      <c r="L137" s="359"/>
      <c r="M137" s="359"/>
      <c r="N137" s="359"/>
      <c r="O137" s="359"/>
      <c r="P137" s="359"/>
      <c r="Q137" s="359"/>
      <c r="R137" s="359"/>
      <c r="S137" s="359"/>
      <c r="T137" s="359"/>
      <c r="U137" s="359"/>
      <c r="V137" s="359"/>
      <c r="W137" s="359"/>
      <c r="X137" s="359"/>
      <c r="Y137" s="359"/>
      <c r="Z137" s="359"/>
    </row>
    <row r="138" spans="1:26" x14ac:dyDescent="0.2">
      <c r="A138" s="354"/>
      <c r="B138" s="359"/>
      <c r="C138" s="359"/>
      <c r="D138" s="359"/>
      <c r="E138" s="359"/>
      <c r="F138" s="359"/>
      <c r="G138" s="359"/>
      <c r="H138" s="359"/>
      <c r="I138" s="359"/>
      <c r="J138" s="359"/>
      <c r="K138" s="359"/>
      <c r="L138" s="359"/>
      <c r="M138" s="359"/>
      <c r="N138" s="359"/>
      <c r="O138" s="359"/>
      <c r="P138" s="359"/>
      <c r="Q138" s="359"/>
      <c r="R138" s="359"/>
      <c r="S138" s="359"/>
      <c r="T138" s="359"/>
      <c r="U138" s="359"/>
      <c r="V138" s="359"/>
      <c r="W138" s="359"/>
      <c r="X138" s="359"/>
      <c r="Y138" s="359"/>
      <c r="Z138" s="359"/>
    </row>
    <row r="139" spans="1:26" x14ac:dyDescent="0.2">
      <c r="A139" s="354"/>
      <c r="B139" s="359"/>
      <c r="C139" s="359"/>
      <c r="D139" s="359"/>
      <c r="E139" s="359"/>
      <c r="F139" s="359"/>
      <c r="G139" s="359"/>
      <c r="H139" s="359"/>
      <c r="I139" s="359"/>
      <c r="J139" s="359"/>
      <c r="K139" s="359"/>
      <c r="L139" s="359"/>
      <c r="M139" s="359"/>
      <c r="N139" s="359"/>
      <c r="O139" s="359"/>
      <c r="P139" s="359"/>
      <c r="Q139" s="359"/>
      <c r="R139" s="359"/>
      <c r="S139" s="359"/>
      <c r="T139" s="359"/>
      <c r="U139" s="359"/>
      <c r="V139" s="359"/>
      <c r="W139" s="359"/>
      <c r="X139" s="359"/>
      <c r="Y139" s="359"/>
      <c r="Z139" s="359"/>
    </row>
    <row r="140" spans="1:26" x14ac:dyDescent="0.2">
      <c r="A140" s="354"/>
      <c r="B140" s="359"/>
      <c r="C140" s="359"/>
      <c r="D140" s="359"/>
      <c r="E140" s="359"/>
      <c r="F140" s="359"/>
      <c r="G140" s="359"/>
      <c r="H140" s="359"/>
      <c r="I140" s="359"/>
      <c r="J140" s="359"/>
      <c r="K140" s="359"/>
      <c r="L140" s="359"/>
      <c r="M140" s="359"/>
      <c r="N140" s="359"/>
      <c r="O140" s="359"/>
      <c r="P140" s="359"/>
      <c r="Q140" s="359"/>
      <c r="R140" s="359"/>
      <c r="S140" s="359"/>
      <c r="T140" s="359"/>
      <c r="U140" s="359"/>
      <c r="V140" s="359"/>
      <c r="W140" s="359"/>
      <c r="X140" s="359"/>
      <c r="Y140" s="359"/>
      <c r="Z140" s="359"/>
    </row>
    <row r="141" spans="1:26" x14ac:dyDescent="0.2">
      <c r="A141" s="354"/>
      <c r="B141" s="359"/>
      <c r="C141" s="359"/>
      <c r="D141" s="359"/>
      <c r="E141" s="359"/>
      <c r="F141" s="359"/>
      <c r="G141" s="359"/>
      <c r="H141" s="359"/>
      <c r="I141" s="359"/>
      <c r="J141" s="359"/>
      <c r="K141" s="359"/>
      <c r="L141" s="359"/>
      <c r="M141" s="359"/>
      <c r="N141" s="359"/>
      <c r="O141" s="359"/>
      <c r="P141" s="359"/>
      <c r="Q141" s="359"/>
      <c r="R141" s="359"/>
      <c r="S141" s="359"/>
      <c r="T141" s="359"/>
      <c r="U141" s="359"/>
      <c r="V141" s="359"/>
      <c r="W141" s="359"/>
      <c r="X141" s="359"/>
      <c r="Y141" s="359"/>
      <c r="Z141" s="359"/>
    </row>
    <row r="142" spans="1:26" x14ac:dyDescent="0.2">
      <c r="A142" s="354"/>
      <c r="B142" s="359"/>
      <c r="C142" s="359"/>
      <c r="D142" s="359"/>
      <c r="E142" s="359"/>
      <c r="F142" s="359"/>
      <c r="G142" s="359"/>
      <c r="H142" s="359"/>
      <c r="I142" s="359"/>
      <c r="J142" s="359"/>
      <c r="K142" s="359"/>
      <c r="L142" s="359"/>
      <c r="M142" s="359"/>
      <c r="N142" s="359"/>
      <c r="O142" s="359"/>
      <c r="P142" s="359"/>
      <c r="Q142" s="359"/>
      <c r="R142" s="359"/>
      <c r="S142" s="359"/>
      <c r="T142" s="359"/>
      <c r="U142" s="359"/>
      <c r="V142" s="359"/>
      <c r="W142" s="359"/>
      <c r="X142" s="359"/>
      <c r="Y142" s="359"/>
      <c r="Z142" s="359"/>
    </row>
    <row r="143" spans="1:26" x14ac:dyDescent="0.2">
      <c r="A143" s="354"/>
      <c r="B143" s="359"/>
      <c r="C143" s="359"/>
      <c r="D143" s="359"/>
      <c r="E143" s="359"/>
      <c r="F143" s="359"/>
      <c r="G143" s="359"/>
      <c r="H143" s="359"/>
      <c r="I143" s="359"/>
      <c r="J143" s="359"/>
      <c r="K143" s="359"/>
      <c r="L143" s="359"/>
      <c r="M143" s="359"/>
      <c r="N143" s="359"/>
      <c r="O143" s="359"/>
      <c r="P143" s="359"/>
      <c r="Q143" s="359"/>
      <c r="R143" s="359"/>
      <c r="S143" s="359"/>
      <c r="T143" s="359"/>
      <c r="U143" s="359"/>
      <c r="V143" s="359"/>
      <c r="W143" s="359"/>
      <c r="X143" s="359"/>
      <c r="Y143" s="359"/>
      <c r="Z143" s="359"/>
    </row>
    <row r="144" spans="1:26" x14ac:dyDescent="0.2">
      <c r="A144" s="354"/>
      <c r="B144" s="359"/>
      <c r="C144" s="359"/>
      <c r="D144" s="359"/>
      <c r="E144" s="359"/>
      <c r="F144" s="359"/>
      <c r="G144" s="359"/>
      <c r="H144" s="359"/>
      <c r="I144" s="359"/>
      <c r="J144" s="359"/>
      <c r="K144" s="359"/>
      <c r="L144" s="359"/>
      <c r="M144" s="359"/>
      <c r="N144" s="359"/>
      <c r="O144" s="359"/>
      <c r="P144" s="359"/>
      <c r="Q144" s="359"/>
      <c r="R144" s="359"/>
      <c r="S144" s="359"/>
      <c r="T144" s="359"/>
      <c r="U144" s="359"/>
      <c r="V144" s="359"/>
      <c r="W144" s="359"/>
      <c r="X144" s="359"/>
      <c r="Y144" s="359"/>
      <c r="Z144" s="359"/>
    </row>
    <row r="145" spans="1:26" x14ac:dyDescent="0.2">
      <c r="A145" s="354"/>
      <c r="B145" s="359"/>
      <c r="C145" s="359"/>
      <c r="D145" s="359"/>
      <c r="E145" s="359"/>
      <c r="F145" s="359"/>
      <c r="G145" s="359"/>
      <c r="H145" s="359"/>
      <c r="I145" s="359"/>
      <c r="J145" s="359"/>
      <c r="K145" s="359"/>
      <c r="L145" s="359"/>
      <c r="M145" s="359"/>
      <c r="N145" s="359"/>
      <c r="O145" s="359"/>
      <c r="P145" s="359"/>
      <c r="Q145" s="359"/>
      <c r="R145" s="359"/>
      <c r="S145" s="359"/>
      <c r="T145" s="359"/>
      <c r="U145" s="359"/>
      <c r="V145" s="359"/>
      <c r="W145" s="359"/>
      <c r="X145" s="359"/>
      <c r="Y145" s="359"/>
      <c r="Z145" s="359"/>
    </row>
    <row r="146" spans="1:26" x14ac:dyDescent="0.2">
      <c r="A146" s="354"/>
      <c r="B146" s="359"/>
      <c r="C146" s="359"/>
      <c r="D146" s="359"/>
      <c r="E146" s="359"/>
      <c r="F146" s="359"/>
      <c r="G146" s="359"/>
      <c r="H146" s="359"/>
      <c r="I146" s="359"/>
      <c r="J146" s="359"/>
      <c r="K146" s="359"/>
      <c r="L146" s="359"/>
      <c r="M146" s="359"/>
      <c r="N146" s="359"/>
      <c r="O146" s="359"/>
      <c r="P146" s="359"/>
      <c r="Q146" s="359"/>
      <c r="R146" s="359"/>
      <c r="S146" s="359"/>
      <c r="T146" s="359"/>
      <c r="U146" s="359"/>
      <c r="V146" s="359"/>
      <c r="W146" s="359"/>
      <c r="X146" s="359"/>
      <c r="Y146" s="359"/>
      <c r="Z146" s="359"/>
    </row>
    <row r="147" spans="1:26" x14ac:dyDescent="0.2">
      <c r="A147" s="354"/>
      <c r="B147" s="359"/>
      <c r="C147" s="359"/>
      <c r="D147" s="359"/>
      <c r="E147" s="359"/>
      <c r="F147" s="359"/>
      <c r="G147" s="359"/>
      <c r="H147" s="359"/>
      <c r="I147" s="359"/>
      <c r="J147" s="359"/>
      <c r="K147" s="359"/>
      <c r="L147" s="359"/>
      <c r="M147" s="359"/>
      <c r="N147" s="359"/>
      <c r="O147" s="359"/>
      <c r="P147" s="359"/>
      <c r="Q147" s="359"/>
      <c r="R147" s="359"/>
      <c r="S147" s="359"/>
      <c r="T147" s="359"/>
      <c r="U147" s="359"/>
      <c r="V147" s="359"/>
      <c r="W147" s="359"/>
      <c r="X147" s="359"/>
      <c r="Y147" s="359"/>
      <c r="Z147" s="359"/>
    </row>
    <row r="148" spans="1:26" x14ac:dyDescent="0.2">
      <c r="A148" s="354"/>
      <c r="B148" s="359"/>
      <c r="C148" s="359"/>
      <c r="D148" s="359"/>
      <c r="E148" s="359"/>
      <c r="F148" s="359"/>
      <c r="G148" s="359"/>
      <c r="H148" s="359"/>
      <c r="I148" s="359"/>
      <c r="J148" s="359"/>
      <c r="K148" s="359"/>
      <c r="L148" s="359"/>
      <c r="M148" s="359"/>
      <c r="N148" s="359"/>
      <c r="O148" s="359"/>
      <c r="P148" s="359"/>
      <c r="Q148" s="359"/>
      <c r="R148" s="359"/>
      <c r="S148" s="359"/>
      <c r="T148" s="359"/>
      <c r="U148" s="359"/>
      <c r="V148" s="359"/>
      <c r="W148" s="359"/>
      <c r="X148" s="359"/>
      <c r="Y148" s="359"/>
      <c r="Z148" s="359"/>
    </row>
    <row r="149" spans="1:26" x14ac:dyDescent="0.2">
      <c r="A149" s="354"/>
      <c r="B149" s="359"/>
      <c r="C149" s="359"/>
      <c r="D149" s="359"/>
      <c r="E149" s="359"/>
      <c r="F149" s="359"/>
      <c r="G149" s="359"/>
      <c r="H149" s="359"/>
      <c r="I149" s="359"/>
      <c r="J149" s="359"/>
      <c r="K149" s="359"/>
      <c r="L149" s="359"/>
      <c r="M149" s="359"/>
      <c r="N149" s="359"/>
      <c r="O149" s="359"/>
      <c r="P149" s="359"/>
      <c r="Q149" s="359"/>
      <c r="R149" s="359"/>
      <c r="S149" s="359"/>
      <c r="T149" s="359"/>
      <c r="U149" s="359"/>
      <c r="V149" s="359"/>
      <c r="W149" s="359"/>
      <c r="X149" s="359"/>
      <c r="Y149" s="359"/>
      <c r="Z149" s="359"/>
    </row>
    <row r="150" spans="1:26" x14ac:dyDescent="0.2">
      <c r="A150" s="354"/>
      <c r="B150" s="359"/>
      <c r="C150" s="359"/>
      <c r="D150" s="359"/>
      <c r="E150" s="359"/>
      <c r="F150" s="359"/>
      <c r="G150" s="359"/>
      <c r="H150" s="359"/>
      <c r="I150" s="359"/>
      <c r="J150" s="359"/>
      <c r="K150" s="359"/>
      <c r="L150" s="359"/>
      <c r="M150" s="359"/>
      <c r="N150" s="359"/>
      <c r="O150" s="359"/>
      <c r="P150" s="359"/>
      <c r="Q150" s="359"/>
      <c r="R150" s="359"/>
      <c r="S150" s="359"/>
      <c r="T150" s="359"/>
      <c r="U150" s="359"/>
      <c r="V150" s="359"/>
      <c r="W150" s="359"/>
      <c r="X150" s="359"/>
      <c r="Y150" s="359"/>
      <c r="Z150" s="359"/>
    </row>
    <row r="151" spans="1:26" x14ac:dyDescent="0.2">
      <c r="A151" s="354"/>
      <c r="B151" s="359"/>
      <c r="C151" s="359"/>
      <c r="D151" s="359"/>
      <c r="E151" s="359"/>
      <c r="F151" s="359"/>
      <c r="G151" s="359"/>
      <c r="H151" s="359"/>
      <c r="I151" s="359"/>
      <c r="J151" s="359"/>
      <c r="K151" s="359"/>
      <c r="L151" s="359"/>
      <c r="M151" s="359"/>
      <c r="N151" s="359"/>
      <c r="O151" s="359"/>
      <c r="P151" s="359"/>
      <c r="Q151" s="359"/>
      <c r="R151" s="359"/>
      <c r="S151" s="359"/>
      <c r="T151" s="359"/>
      <c r="U151" s="359"/>
      <c r="V151" s="359"/>
      <c r="W151" s="359"/>
      <c r="X151" s="359"/>
      <c r="Y151" s="359"/>
      <c r="Z151" s="359"/>
    </row>
    <row r="152" spans="1:26" x14ac:dyDescent="0.2">
      <c r="A152" s="354"/>
      <c r="B152" s="359"/>
      <c r="C152" s="359"/>
      <c r="D152" s="359"/>
      <c r="E152" s="359"/>
      <c r="F152" s="359"/>
      <c r="G152" s="359"/>
      <c r="H152" s="359"/>
      <c r="I152" s="359"/>
      <c r="J152" s="359"/>
      <c r="K152" s="359"/>
      <c r="L152" s="359"/>
      <c r="M152" s="359"/>
      <c r="N152" s="359"/>
      <c r="O152" s="359"/>
      <c r="P152" s="359"/>
      <c r="Q152" s="359"/>
      <c r="R152" s="359"/>
      <c r="S152" s="359"/>
      <c r="T152" s="359"/>
      <c r="U152" s="359"/>
      <c r="V152" s="359"/>
      <c r="W152" s="359"/>
      <c r="X152" s="359"/>
      <c r="Y152" s="359"/>
      <c r="Z152" s="359"/>
    </row>
    <row r="153" spans="1:26" x14ac:dyDescent="0.2">
      <c r="A153" s="354"/>
      <c r="B153" s="359"/>
      <c r="C153" s="359"/>
      <c r="D153" s="359"/>
      <c r="E153" s="359"/>
      <c r="F153" s="359"/>
      <c r="G153" s="359"/>
      <c r="H153" s="359"/>
      <c r="I153" s="359"/>
      <c r="J153" s="359"/>
      <c r="K153" s="359"/>
      <c r="L153" s="359"/>
      <c r="M153" s="359"/>
      <c r="N153" s="359"/>
      <c r="O153" s="359"/>
      <c r="P153" s="359"/>
      <c r="Q153" s="359"/>
      <c r="R153" s="359"/>
      <c r="S153" s="359"/>
      <c r="T153" s="359"/>
      <c r="U153" s="359"/>
      <c r="V153" s="359"/>
      <c r="W153" s="359"/>
      <c r="X153" s="359"/>
      <c r="Y153" s="359"/>
      <c r="Z153" s="359"/>
    </row>
    <row r="154" spans="1:26" x14ac:dyDescent="0.2">
      <c r="A154" s="354"/>
      <c r="B154" s="359"/>
      <c r="C154" s="359"/>
      <c r="D154" s="359"/>
      <c r="E154" s="359"/>
      <c r="F154" s="359"/>
      <c r="G154" s="359"/>
      <c r="H154" s="359"/>
      <c r="I154" s="359"/>
      <c r="J154" s="359"/>
      <c r="K154" s="359"/>
      <c r="L154" s="359"/>
      <c r="M154" s="359"/>
      <c r="N154" s="359"/>
      <c r="O154" s="359"/>
      <c r="P154" s="359"/>
      <c r="Q154" s="359"/>
      <c r="R154" s="359"/>
      <c r="S154" s="359"/>
      <c r="T154" s="359"/>
      <c r="U154" s="359"/>
      <c r="V154" s="359"/>
      <c r="W154" s="359"/>
      <c r="X154" s="359"/>
      <c r="Y154" s="359"/>
      <c r="Z154" s="359"/>
    </row>
    <row r="155" spans="1:26" x14ac:dyDescent="0.2">
      <c r="A155" s="354"/>
      <c r="B155" s="359"/>
      <c r="C155" s="359"/>
      <c r="D155" s="359"/>
      <c r="E155" s="359"/>
      <c r="F155" s="359"/>
      <c r="G155" s="359"/>
      <c r="H155" s="359"/>
      <c r="I155" s="359"/>
      <c r="J155" s="359"/>
      <c r="K155" s="359"/>
      <c r="L155" s="359"/>
      <c r="M155" s="359"/>
      <c r="N155" s="359"/>
      <c r="O155" s="359"/>
      <c r="P155" s="359"/>
      <c r="Q155" s="359"/>
      <c r="R155" s="359"/>
      <c r="S155" s="359"/>
      <c r="T155" s="359"/>
      <c r="U155" s="359"/>
      <c r="V155" s="359"/>
      <c r="W155" s="359"/>
      <c r="X155" s="359"/>
      <c r="Y155" s="359"/>
      <c r="Z155" s="359"/>
    </row>
    <row r="156" spans="1:26" x14ac:dyDescent="0.2">
      <c r="A156" s="354"/>
      <c r="B156" s="359"/>
      <c r="C156" s="359"/>
      <c r="D156" s="359"/>
      <c r="E156" s="359"/>
      <c r="F156" s="359"/>
      <c r="G156" s="359"/>
      <c r="H156" s="359"/>
      <c r="I156" s="359"/>
      <c r="J156" s="359"/>
      <c r="K156" s="359"/>
      <c r="L156" s="359"/>
      <c r="M156" s="359"/>
      <c r="N156" s="359"/>
      <c r="O156" s="359"/>
      <c r="P156" s="359"/>
      <c r="Q156" s="359"/>
      <c r="R156" s="359"/>
      <c r="S156" s="359"/>
      <c r="T156" s="359"/>
      <c r="U156" s="359"/>
      <c r="V156" s="359"/>
      <c r="W156" s="359"/>
      <c r="X156" s="359"/>
      <c r="Y156" s="359"/>
      <c r="Z156" s="359"/>
    </row>
    <row r="157" spans="1:26" x14ac:dyDescent="0.2">
      <c r="A157" s="354"/>
      <c r="B157" s="359"/>
      <c r="C157" s="359"/>
      <c r="D157" s="359"/>
      <c r="E157" s="359"/>
      <c r="F157" s="359"/>
      <c r="G157" s="359"/>
      <c r="H157" s="359"/>
      <c r="I157" s="359"/>
      <c r="J157" s="359"/>
      <c r="K157" s="359"/>
      <c r="L157" s="359"/>
      <c r="M157" s="359"/>
      <c r="N157" s="359"/>
      <c r="O157" s="359"/>
      <c r="P157" s="359"/>
      <c r="Q157" s="359"/>
      <c r="R157" s="359"/>
      <c r="S157" s="359"/>
      <c r="T157" s="359"/>
      <c r="U157" s="359"/>
      <c r="V157" s="359"/>
      <c r="W157" s="359"/>
      <c r="X157" s="359"/>
      <c r="Y157" s="359"/>
      <c r="Z157" s="359"/>
    </row>
    <row r="158" spans="1:26" x14ac:dyDescent="0.2">
      <c r="A158" s="354"/>
      <c r="B158" s="359"/>
      <c r="C158" s="359"/>
      <c r="D158" s="359"/>
      <c r="E158" s="359"/>
      <c r="F158" s="359"/>
      <c r="G158" s="359"/>
      <c r="H158" s="359"/>
      <c r="I158" s="359"/>
      <c r="J158" s="359"/>
      <c r="K158" s="359"/>
      <c r="L158" s="359"/>
      <c r="M158" s="359"/>
      <c r="N158" s="359"/>
      <c r="O158" s="359"/>
      <c r="P158" s="359"/>
      <c r="Q158" s="359"/>
      <c r="R158" s="359"/>
      <c r="S158" s="359"/>
      <c r="T158" s="359"/>
      <c r="U158" s="359"/>
      <c r="V158" s="359"/>
      <c r="W158" s="359"/>
      <c r="X158" s="359"/>
      <c r="Y158" s="359"/>
      <c r="Z158" s="359"/>
    </row>
    <row r="159" spans="1:26" x14ac:dyDescent="0.2">
      <c r="A159" s="354"/>
      <c r="B159" s="359"/>
      <c r="C159" s="359"/>
      <c r="D159" s="359"/>
      <c r="E159" s="359"/>
      <c r="F159" s="359"/>
      <c r="G159" s="359"/>
      <c r="H159" s="359"/>
      <c r="I159" s="359"/>
      <c r="J159" s="359"/>
      <c r="K159" s="359"/>
      <c r="L159" s="359"/>
      <c r="M159" s="359"/>
      <c r="N159" s="359"/>
      <c r="O159" s="359"/>
      <c r="P159" s="359"/>
      <c r="Q159" s="359"/>
      <c r="R159" s="359"/>
      <c r="S159" s="359"/>
      <c r="T159" s="359"/>
      <c r="U159" s="359"/>
      <c r="V159" s="359"/>
      <c r="W159" s="359"/>
      <c r="X159" s="359"/>
      <c r="Y159" s="359"/>
      <c r="Z159" s="359"/>
    </row>
    <row r="160" spans="1:26" x14ac:dyDescent="0.2">
      <c r="A160" s="354"/>
      <c r="B160" s="359"/>
      <c r="C160" s="359"/>
      <c r="D160" s="359"/>
      <c r="E160" s="359"/>
      <c r="F160" s="359"/>
      <c r="G160" s="359"/>
      <c r="H160" s="359"/>
      <c r="I160" s="359"/>
      <c r="J160" s="359"/>
      <c r="K160" s="359"/>
      <c r="L160" s="359"/>
      <c r="M160" s="359"/>
      <c r="N160" s="359"/>
      <c r="O160" s="359"/>
      <c r="P160" s="359"/>
      <c r="Q160" s="359"/>
      <c r="R160" s="359"/>
      <c r="S160" s="359"/>
      <c r="T160" s="359"/>
      <c r="U160" s="359"/>
      <c r="V160" s="359"/>
      <c r="W160" s="359"/>
      <c r="X160" s="359"/>
      <c r="Y160" s="359"/>
      <c r="Z160" s="359"/>
    </row>
    <row r="161" spans="1:26" x14ac:dyDescent="0.2">
      <c r="A161" s="354"/>
      <c r="B161" s="359"/>
      <c r="C161" s="359"/>
      <c r="D161" s="359"/>
      <c r="E161" s="359"/>
      <c r="F161" s="359"/>
      <c r="G161" s="359"/>
      <c r="H161" s="359"/>
      <c r="I161" s="359"/>
      <c r="J161" s="359"/>
      <c r="K161" s="359"/>
      <c r="L161" s="359"/>
      <c r="M161" s="359"/>
      <c r="N161" s="359"/>
      <c r="O161" s="359"/>
      <c r="P161" s="359"/>
      <c r="Q161" s="359"/>
      <c r="R161" s="359"/>
      <c r="S161" s="359"/>
      <c r="T161" s="359"/>
      <c r="U161" s="359"/>
      <c r="V161" s="359"/>
      <c r="W161" s="359"/>
      <c r="X161" s="359"/>
      <c r="Y161" s="359"/>
      <c r="Z161" s="359"/>
    </row>
    <row r="162" spans="1:26" x14ac:dyDescent="0.2">
      <c r="A162" s="354"/>
      <c r="B162" s="359"/>
      <c r="C162" s="359"/>
      <c r="D162" s="359"/>
      <c r="E162" s="359"/>
      <c r="F162" s="359"/>
      <c r="G162" s="359"/>
      <c r="H162" s="359"/>
      <c r="I162" s="359"/>
      <c r="J162" s="359"/>
      <c r="K162" s="359"/>
      <c r="L162" s="359"/>
      <c r="M162" s="359"/>
      <c r="N162" s="359"/>
      <c r="O162" s="359"/>
      <c r="P162" s="359"/>
      <c r="Q162" s="359"/>
      <c r="R162" s="359"/>
      <c r="S162" s="359"/>
      <c r="T162" s="359"/>
      <c r="U162" s="359"/>
      <c r="V162" s="359"/>
      <c r="W162" s="359"/>
      <c r="X162" s="359"/>
      <c r="Y162" s="359"/>
      <c r="Z162" s="359"/>
    </row>
    <row r="163" spans="1:26" x14ac:dyDescent="0.2">
      <c r="A163" s="354"/>
      <c r="B163" s="359"/>
      <c r="C163" s="359"/>
      <c r="D163" s="359"/>
      <c r="E163" s="359"/>
      <c r="F163" s="359"/>
      <c r="G163" s="359"/>
      <c r="H163" s="359"/>
      <c r="I163" s="359"/>
      <c r="J163" s="359"/>
      <c r="K163" s="359"/>
      <c r="L163" s="359"/>
      <c r="M163" s="359"/>
      <c r="N163" s="359"/>
      <c r="O163" s="359"/>
      <c r="P163" s="359"/>
      <c r="Q163" s="359"/>
      <c r="R163" s="359"/>
      <c r="S163" s="359"/>
      <c r="T163" s="359"/>
      <c r="U163" s="359"/>
      <c r="V163" s="359"/>
      <c r="W163" s="359"/>
      <c r="X163" s="359"/>
      <c r="Y163" s="359"/>
      <c r="Z163" s="359"/>
    </row>
    <row r="164" spans="1:26" x14ac:dyDescent="0.2">
      <c r="A164" s="354"/>
      <c r="B164" s="359"/>
      <c r="C164" s="359"/>
      <c r="D164" s="359"/>
      <c r="E164" s="359"/>
      <c r="F164" s="359"/>
      <c r="G164" s="359"/>
      <c r="H164" s="359"/>
      <c r="I164" s="359"/>
      <c r="J164" s="359"/>
      <c r="K164" s="359"/>
      <c r="L164" s="359"/>
      <c r="M164" s="359"/>
      <c r="N164" s="359"/>
      <c r="O164" s="359"/>
      <c r="P164" s="359"/>
      <c r="Q164" s="359"/>
      <c r="R164" s="359"/>
      <c r="S164" s="359"/>
      <c r="T164" s="359"/>
      <c r="U164" s="359"/>
      <c r="V164" s="359"/>
      <c r="W164" s="359"/>
      <c r="X164" s="359"/>
      <c r="Y164" s="359"/>
      <c r="Z164" s="359"/>
    </row>
    <row r="165" spans="1:26" x14ac:dyDescent="0.2">
      <c r="A165" s="354"/>
      <c r="B165" s="359"/>
      <c r="C165" s="359"/>
      <c r="D165" s="359"/>
      <c r="E165" s="359"/>
      <c r="F165" s="359"/>
      <c r="G165" s="359"/>
      <c r="H165" s="359"/>
      <c r="I165" s="359"/>
      <c r="J165" s="359"/>
      <c r="K165" s="359"/>
      <c r="L165" s="359"/>
      <c r="M165" s="359"/>
      <c r="N165" s="359"/>
      <c r="O165" s="359"/>
      <c r="P165" s="359"/>
      <c r="Q165" s="359"/>
      <c r="R165" s="359"/>
      <c r="S165" s="359"/>
      <c r="T165" s="359"/>
      <c r="U165" s="359"/>
      <c r="V165" s="359"/>
      <c r="W165" s="359"/>
      <c r="X165" s="359"/>
      <c r="Y165" s="359"/>
      <c r="Z165" s="359"/>
    </row>
    <row r="166" spans="1:26" x14ac:dyDescent="0.2">
      <c r="A166" s="354"/>
      <c r="B166" s="359"/>
      <c r="C166" s="359"/>
      <c r="D166" s="359"/>
      <c r="E166" s="359"/>
      <c r="F166" s="359"/>
      <c r="G166" s="359"/>
      <c r="H166" s="359"/>
      <c r="I166" s="359"/>
      <c r="J166" s="359"/>
      <c r="K166" s="359"/>
      <c r="L166" s="359"/>
      <c r="M166" s="359"/>
      <c r="N166" s="359"/>
      <c r="O166" s="359"/>
      <c r="P166" s="359"/>
      <c r="Q166" s="359"/>
      <c r="R166" s="359"/>
      <c r="S166" s="359"/>
      <c r="T166" s="359"/>
      <c r="U166" s="359"/>
      <c r="V166" s="359"/>
      <c r="W166" s="359"/>
      <c r="X166" s="359"/>
      <c r="Y166" s="359"/>
      <c r="Z166" s="359"/>
    </row>
    <row r="167" spans="1:26" x14ac:dyDescent="0.2">
      <c r="A167" s="354"/>
      <c r="B167" s="359"/>
      <c r="C167" s="359"/>
      <c r="D167" s="359"/>
      <c r="E167" s="359"/>
      <c r="F167" s="359"/>
      <c r="G167" s="359"/>
      <c r="H167" s="359"/>
      <c r="I167" s="359"/>
      <c r="J167" s="359"/>
      <c r="K167" s="359"/>
      <c r="L167" s="359"/>
      <c r="M167" s="359"/>
      <c r="N167" s="359"/>
      <c r="O167" s="359"/>
      <c r="P167" s="359"/>
      <c r="Q167" s="359"/>
      <c r="R167" s="359"/>
      <c r="S167" s="359"/>
      <c r="T167" s="359"/>
      <c r="U167" s="359"/>
      <c r="V167" s="359"/>
      <c r="W167" s="359"/>
      <c r="X167" s="359"/>
      <c r="Y167" s="359"/>
      <c r="Z167" s="359"/>
    </row>
    <row r="168" spans="1:26" x14ac:dyDescent="0.2">
      <c r="A168" s="354"/>
      <c r="B168" s="359"/>
      <c r="C168" s="359"/>
      <c r="D168" s="359"/>
      <c r="E168" s="359"/>
      <c r="F168" s="359"/>
      <c r="G168" s="359"/>
      <c r="H168" s="359"/>
      <c r="I168" s="359"/>
      <c r="J168" s="359"/>
      <c r="K168" s="359"/>
      <c r="L168" s="359"/>
      <c r="M168" s="359"/>
      <c r="N168" s="359"/>
      <c r="O168" s="359"/>
      <c r="P168" s="359"/>
      <c r="Q168" s="359"/>
      <c r="R168" s="359"/>
      <c r="S168" s="359"/>
      <c r="T168" s="359"/>
      <c r="U168" s="359"/>
      <c r="V168" s="359"/>
      <c r="W168" s="359"/>
      <c r="X168" s="359"/>
      <c r="Y168" s="359"/>
      <c r="Z168" s="359"/>
    </row>
    <row r="169" spans="1:26" x14ac:dyDescent="0.2">
      <c r="A169" s="354"/>
      <c r="B169" s="359"/>
      <c r="C169" s="359"/>
      <c r="D169" s="359"/>
      <c r="E169" s="359"/>
      <c r="F169" s="359"/>
      <c r="G169" s="359"/>
      <c r="H169" s="359"/>
      <c r="I169" s="359"/>
      <c r="J169" s="359"/>
      <c r="K169" s="359"/>
      <c r="L169" s="359"/>
      <c r="M169" s="359"/>
      <c r="N169" s="359"/>
      <c r="O169" s="359"/>
      <c r="P169" s="359"/>
      <c r="Q169" s="359"/>
      <c r="R169" s="359"/>
      <c r="S169" s="359"/>
      <c r="T169" s="359"/>
      <c r="U169" s="359"/>
      <c r="V169" s="359"/>
      <c r="W169" s="359"/>
      <c r="X169" s="359"/>
      <c r="Y169" s="359"/>
      <c r="Z169" s="359"/>
    </row>
    <row r="170" spans="1:26" x14ac:dyDescent="0.2">
      <c r="A170" s="354"/>
      <c r="B170" s="359"/>
      <c r="C170" s="359"/>
      <c r="D170" s="359"/>
      <c r="E170" s="359"/>
      <c r="F170" s="359"/>
      <c r="G170" s="359"/>
      <c r="H170" s="359"/>
      <c r="I170" s="359"/>
      <c r="J170" s="359"/>
      <c r="K170" s="359"/>
      <c r="L170" s="359"/>
      <c r="M170" s="359"/>
      <c r="N170" s="359"/>
      <c r="O170" s="359"/>
      <c r="P170" s="359"/>
      <c r="Q170" s="359"/>
      <c r="R170" s="359"/>
      <c r="S170" s="359"/>
      <c r="T170" s="359"/>
      <c r="U170" s="359"/>
      <c r="V170" s="359"/>
      <c r="W170" s="359"/>
      <c r="X170" s="359"/>
      <c r="Y170" s="359"/>
      <c r="Z170" s="359"/>
    </row>
    <row r="171" spans="1:26" x14ac:dyDescent="0.2">
      <c r="A171" s="354"/>
      <c r="B171" s="359"/>
      <c r="C171" s="359"/>
      <c r="D171" s="359"/>
      <c r="E171" s="359"/>
      <c r="F171" s="359"/>
      <c r="G171" s="359"/>
      <c r="H171" s="359"/>
      <c r="I171" s="359"/>
      <c r="J171" s="359"/>
      <c r="K171" s="359"/>
      <c r="L171" s="359"/>
      <c r="M171" s="359"/>
      <c r="N171" s="359"/>
      <c r="O171" s="359"/>
      <c r="P171" s="359"/>
      <c r="Q171" s="359"/>
      <c r="R171" s="359"/>
      <c r="S171" s="359"/>
      <c r="T171" s="359"/>
      <c r="U171" s="359"/>
      <c r="V171" s="359"/>
      <c r="W171" s="359"/>
      <c r="X171" s="359"/>
      <c r="Y171" s="359"/>
      <c r="Z171" s="359"/>
    </row>
    <row r="172" spans="1:26" x14ac:dyDescent="0.2">
      <c r="A172" s="354"/>
      <c r="B172" s="359"/>
      <c r="C172" s="359"/>
      <c r="D172" s="359"/>
      <c r="E172" s="359"/>
      <c r="F172" s="359"/>
      <c r="G172" s="359"/>
      <c r="H172" s="359"/>
      <c r="I172" s="359"/>
      <c r="J172" s="359"/>
      <c r="K172" s="359"/>
      <c r="L172" s="359"/>
      <c r="M172" s="359"/>
      <c r="N172" s="359"/>
      <c r="O172" s="359"/>
      <c r="P172" s="359"/>
      <c r="Q172" s="359"/>
      <c r="R172" s="359"/>
      <c r="S172" s="359"/>
      <c r="T172" s="359"/>
      <c r="U172" s="359"/>
      <c r="V172" s="359"/>
      <c r="W172" s="359"/>
      <c r="X172" s="359"/>
      <c r="Y172" s="359"/>
      <c r="Z172" s="359"/>
    </row>
    <row r="173" spans="1:26" x14ac:dyDescent="0.2">
      <c r="A173" s="354"/>
      <c r="B173" s="359"/>
      <c r="C173" s="359"/>
      <c r="D173" s="359"/>
      <c r="E173" s="359"/>
      <c r="F173" s="359"/>
      <c r="G173" s="359"/>
      <c r="H173" s="359"/>
      <c r="I173" s="359"/>
      <c r="J173" s="359"/>
      <c r="K173" s="359"/>
      <c r="L173" s="359"/>
      <c r="M173" s="359"/>
      <c r="N173" s="359"/>
      <c r="O173" s="359"/>
      <c r="P173" s="359"/>
      <c r="Q173" s="359"/>
      <c r="R173" s="359"/>
      <c r="S173" s="359"/>
      <c r="T173" s="359"/>
      <c r="U173" s="359"/>
      <c r="V173" s="359"/>
      <c r="W173" s="359"/>
      <c r="X173" s="359"/>
      <c r="Y173" s="359"/>
      <c r="Z173" s="359"/>
    </row>
    <row r="174" spans="1:26" x14ac:dyDescent="0.2">
      <c r="A174" s="354"/>
      <c r="B174" s="359"/>
      <c r="C174" s="359"/>
      <c r="D174" s="359"/>
      <c r="E174" s="359"/>
      <c r="F174" s="359"/>
      <c r="G174" s="359"/>
      <c r="H174" s="359"/>
      <c r="I174" s="359"/>
      <c r="J174" s="359"/>
      <c r="K174" s="359"/>
      <c r="L174" s="359"/>
      <c r="M174" s="359"/>
      <c r="N174" s="359"/>
      <c r="O174" s="359"/>
      <c r="P174" s="359"/>
      <c r="Q174" s="359"/>
      <c r="R174" s="359"/>
      <c r="S174" s="359"/>
      <c r="T174" s="359"/>
      <c r="U174" s="359"/>
      <c r="V174" s="359"/>
      <c r="W174" s="359"/>
      <c r="X174" s="359"/>
      <c r="Y174" s="359"/>
      <c r="Z174" s="359"/>
    </row>
    <row r="175" spans="1:26" x14ac:dyDescent="0.2">
      <c r="A175" s="354"/>
      <c r="B175" s="359"/>
      <c r="C175" s="359"/>
      <c r="D175" s="359"/>
      <c r="E175" s="359"/>
      <c r="F175" s="359"/>
      <c r="G175" s="359"/>
      <c r="H175" s="359"/>
      <c r="I175" s="359"/>
      <c r="J175" s="359"/>
      <c r="K175" s="359"/>
      <c r="L175" s="359"/>
      <c r="M175" s="359"/>
      <c r="N175" s="359"/>
      <c r="O175" s="359"/>
      <c r="P175" s="359"/>
      <c r="Q175" s="359"/>
      <c r="R175" s="359"/>
      <c r="S175" s="359"/>
      <c r="T175" s="359"/>
      <c r="U175" s="359"/>
      <c r="V175" s="359"/>
      <c r="W175" s="359"/>
      <c r="X175" s="359"/>
      <c r="Y175" s="359"/>
      <c r="Z175" s="359"/>
    </row>
    <row r="176" spans="1:26" x14ac:dyDescent="0.2">
      <c r="A176" s="354"/>
      <c r="B176" s="359"/>
      <c r="C176" s="359"/>
      <c r="D176" s="359"/>
      <c r="E176" s="359"/>
      <c r="F176" s="359"/>
      <c r="G176" s="359"/>
      <c r="H176" s="359"/>
      <c r="I176" s="359"/>
      <c r="J176" s="359"/>
      <c r="K176" s="359"/>
      <c r="L176" s="359"/>
      <c r="M176" s="359"/>
      <c r="N176" s="359"/>
      <c r="O176" s="359"/>
      <c r="P176" s="359"/>
      <c r="Q176" s="359"/>
      <c r="R176" s="359"/>
      <c r="S176" s="359"/>
      <c r="T176" s="359"/>
      <c r="U176" s="359"/>
      <c r="V176" s="359"/>
      <c r="W176" s="359"/>
      <c r="X176" s="359"/>
      <c r="Y176" s="359"/>
      <c r="Z176" s="359"/>
    </row>
    <row r="177" spans="1:26" x14ac:dyDescent="0.2">
      <c r="A177" s="354"/>
      <c r="B177" s="359"/>
      <c r="C177" s="359"/>
      <c r="D177" s="359"/>
      <c r="E177" s="359"/>
      <c r="F177" s="359"/>
      <c r="G177" s="359"/>
      <c r="H177" s="359"/>
      <c r="I177" s="359"/>
      <c r="J177" s="359"/>
      <c r="K177" s="359"/>
      <c r="L177" s="359"/>
      <c r="M177" s="359"/>
      <c r="N177" s="359"/>
      <c r="O177" s="359"/>
      <c r="P177" s="359"/>
      <c r="Q177" s="359"/>
      <c r="R177" s="359"/>
      <c r="S177" s="359"/>
      <c r="T177" s="359"/>
      <c r="U177" s="359"/>
      <c r="V177" s="359"/>
      <c r="W177" s="359"/>
      <c r="X177" s="359"/>
      <c r="Y177" s="359"/>
      <c r="Z177" s="359"/>
    </row>
    <row r="178" spans="1:26" x14ac:dyDescent="0.2">
      <c r="A178" s="354"/>
      <c r="B178" s="359"/>
      <c r="C178" s="359"/>
      <c r="D178" s="359"/>
      <c r="E178" s="359"/>
      <c r="F178" s="359"/>
      <c r="G178" s="359"/>
      <c r="H178" s="359"/>
      <c r="I178" s="359"/>
      <c r="J178" s="359"/>
      <c r="K178" s="359"/>
      <c r="L178" s="359"/>
      <c r="M178" s="359"/>
      <c r="N178" s="359"/>
      <c r="O178" s="359"/>
      <c r="P178" s="359"/>
      <c r="Q178" s="359"/>
      <c r="R178" s="359"/>
      <c r="S178" s="359"/>
      <c r="T178" s="359"/>
      <c r="U178" s="359"/>
      <c r="V178" s="359"/>
      <c r="W178" s="359"/>
      <c r="X178" s="359"/>
      <c r="Y178" s="359"/>
      <c r="Z178" s="359"/>
    </row>
    <row r="179" spans="1:26" x14ac:dyDescent="0.2">
      <c r="A179" s="354"/>
      <c r="B179" s="359"/>
      <c r="C179" s="359"/>
      <c r="D179" s="359"/>
      <c r="E179" s="359"/>
      <c r="F179" s="359"/>
      <c r="G179" s="359"/>
      <c r="H179" s="359"/>
      <c r="I179" s="359"/>
      <c r="J179" s="359"/>
      <c r="K179" s="359"/>
      <c r="L179" s="359"/>
      <c r="M179" s="359"/>
      <c r="N179" s="359"/>
      <c r="O179" s="359"/>
      <c r="P179" s="359"/>
      <c r="Q179" s="359"/>
      <c r="R179" s="359"/>
      <c r="S179" s="359"/>
      <c r="T179" s="359"/>
      <c r="U179" s="359"/>
      <c r="V179" s="359"/>
      <c r="W179" s="359"/>
      <c r="X179" s="359"/>
      <c r="Y179" s="359"/>
      <c r="Z179" s="359"/>
    </row>
    <row r="180" spans="1:26" x14ac:dyDescent="0.2">
      <c r="A180" s="354"/>
      <c r="B180" s="359"/>
      <c r="C180" s="359"/>
      <c r="D180" s="359"/>
      <c r="E180" s="359"/>
      <c r="F180" s="359"/>
      <c r="G180" s="359"/>
      <c r="H180" s="359"/>
      <c r="I180" s="359"/>
      <c r="J180" s="359"/>
      <c r="K180" s="359"/>
      <c r="L180" s="359"/>
      <c r="M180" s="359"/>
      <c r="N180" s="359"/>
      <c r="O180" s="359"/>
      <c r="P180" s="359"/>
      <c r="Q180" s="359"/>
      <c r="R180" s="359"/>
      <c r="S180" s="359"/>
      <c r="T180" s="359"/>
      <c r="U180" s="359"/>
      <c r="V180" s="359"/>
      <c r="W180" s="359"/>
      <c r="X180" s="359"/>
      <c r="Y180" s="359"/>
      <c r="Z180" s="359"/>
    </row>
    <row r="181" spans="1:26" x14ac:dyDescent="0.2">
      <c r="A181" s="354"/>
      <c r="B181" s="359"/>
      <c r="C181" s="359"/>
      <c r="D181" s="359"/>
      <c r="E181" s="359"/>
      <c r="F181" s="359"/>
      <c r="G181" s="359"/>
      <c r="H181" s="359"/>
      <c r="I181" s="359"/>
      <c r="J181" s="359"/>
      <c r="K181" s="359"/>
      <c r="L181" s="359"/>
      <c r="M181" s="359"/>
      <c r="N181" s="359"/>
      <c r="O181" s="359"/>
      <c r="P181" s="359"/>
      <c r="Q181" s="359"/>
      <c r="R181" s="359"/>
      <c r="S181" s="359"/>
      <c r="T181" s="359"/>
      <c r="U181" s="359"/>
      <c r="V181" s="359"/>
      <c r="W181" s="359"/>
      <c r="X181" s="359"/>
      <c r="Y181" s="359"/>
      <c r="Z181" s="359"/>
    </row>
    <row r="182" spans="1:26" x14ac:dyDescent="0.2">
      <c r="A182" s="354"/>
      <c r="B182" s="359"/>
      <c r="C182" s="359"/>
      <c r="D182" s="359"/>
      <c r="E182" s="359"/>
      <c r="F182" s="359"/>
      <c r="G182" s="359"/>
      <c r="H182" s="359"/>
      <c r="I182" s="359"/>
      <c r="J182" s="359"/>
      <c r="K182" s="359"/>
      <c r="L182" s="359"/>
      <c r="M182" s="359"/>
      <c r="N182" s="359"/>
      <c r="O182" s="359"/>
      <c r="P182" s="359"/>
      <c r="Q182" s="359"/>
      <c r="R182" s="359"/>
      <c r="S182" s="359"/>
      <c r="T182" s="359"/>
      <c r="U182" s="359"/>
      <c r="V182" s="359"/>
      <c r="W182" s="359"/>
      <c r="X182" s="359"/>
      <c r="Y182" s="359"/>
      <c r="Z182" s="359"/>
    </row>
    <row r="183" spans="1:26" x14ac:dyDescent="0.2">
      <c r="A183" s="354"/>
      <c r="B183" s="359"/>
      <c r="C183" s="359"/>
      <c r="D183" s="359"/>
      <c r="E183" s="359"/>
      <c r="F183" s="359"/>
      <c r="G183" s="359"/>
      <c r="H183" s="359"/>
      <c r="I183" s="359"/>
      <c r="J183" s="359"/>
      <c r="K183" s="359"/>
      <c r="L183" s="359"/>
      <c r="M183" s="359"/>
      <c r="N183" s="359"/>
      <c r="O183" s="359"/>
      <c r="P183" s="359"/>
      <c r="Q183" s="359"/>
      <c r="R183" s="359"/>
      <c r="S183" s="359"/>
      <c r="T183" s="359"/>
      <c r="U183" s="359"/>
      <c r="V183" s="359"/>
      <c r="W183" s="359"/>
      <c r="X183" s="359"/>
      <c r="Y183" s="359"/>
      <c r="Z183" s="359"/>
    </row>
    <row r="184" spans="1:26" x14ac:dyDescent="0.2">
      <c r="A184" s="354"/>
      <c r="B184" s="359"/>
      <c r="C184" s="359"/>
      <c r="D184" s="359"/>
      <c r="E184" s="359"/>
      <c r="F184" s="359"/>
      <c r="G184" s="359"/>
      <c r="H184" s="359"/>
      <c r="I184" s="359"/>
      <c r="J184" s="359"/>
      <c r="K184" s="359"/>
      <c r="L184" s="359"/>
      <c r="M184" s="359"/>
      <c r="N184" s="359"/>
      <c r="O184" s="359"/>
      <c r="P184" s="359"/>
      <c r="Q184" s="359"/>
      <c r="R184" s="359"/>
      <c r="S184" s="359"/>
      <c r="T184" s="359"/>
      <c r="U184" s="359"/>
      <c r="V184" s="359"/>
      <c r="W184" s="359"/>
      <c r="X184" s="359"/>
      <c r="Y184" s="359"/>
      <c r="Z184" s="359"/>
    </row>
    <row r="185" spans="1:26" x14ac:dyDescent="0.2">
      <c r="A185" s="354"/>
      <c r="B185" s="359"/>
      <c r="C185" s="359"/>
      <c r="D185" s="359"/>
      <c r="E185" s="359"/>
      <c r="F185" s="359"/>
      <c r="G185" s="359"/>
      <c r="H185" s="359"/>
      <c r="I185" s="359"/>
      <c r="J185" s="359"/>
      <c r="K185" s="359"/>
      <c r="L185" s="359"/>
      <c r="M185" s="359"/>
      <c r="N185" s="359"/>
      <c r="O185" s="359"/>
      <c r="P185" s="359"/>
      <c r="Q185" s="359"/>
      <c r="R185" s="359"/>
      <c r="S185" s="359"/>
      <c r="T185" s="359"/>
      <c r="U185" s="359"/>
      <c r="V185" s="359"/>
      <c r="W185" s="359"/>
      <c r="X185" s="359"/>
      <c r="Y185" s="359"/>
      <c r="Z185" s="359"/>
    </row>
    <row r="186" spans="1:26" x14ac:dyDescent="0.2">
      <c r="A186" s="354"/>
      <c r="B186" s="359"/>
      <c r="C186" s="359"/>
      <c r="D186" s="359"/>
      <c r="E186" s="359"/>
      <c r="F186" s="359"/>
      <c r="G186" s="359"/>
      <c r="H186" s="359"/>
      <c r="I186" s="359"/>
      <c r="J186" s="359"/>
      <c r="K186" s="359"/>
      <c r="L186" s="359"/>
      <c r="M186" s="359"/>
      <c r="N186" s="359"/>
      <c r="O186" s="359"/>
      <c r="P186" s="359"/>
      <c r="Q186" s="359"/>
      <c r="R186" s="359"/>
      <c r="S186" s="359"/>
      <c r="T186" s="359"/>
      <c r="U186" s="359"/>
      <c r="V186" s="359"/>
      <c r="W186" s="359"/>
      <c r="X186" s="359"/>
      <c r="Y186" s="359"/>
      <c r="Z186" s="359"/>
    </row>
    <row r="187" spans="1:26" x14ac:dyDescent="0.2">
      <c r="A187" s="354"/>
      <c r="B187" s="359"/>
      <c r="C187" s="359"/>
      <c r="D187" s="359"/>
      <c r="E187" s="359"/>
      <c r="F187" s="359"/>
      <c r="G187" s="359"/>
      <c r="H187" s="359"/>
      <c r="I187" s="359"/>
      <c r="J187" s="359"/>
      <c r="K187" s="359"/>
      <c r="L187" s="359"/>
      <c r="M187" s="359"/>
      <c r="N187" s="359"/>
      <c r="O187" s="359"/>
      <c r="P187" s="359"/>
      <c r="Q187" s="359"/>
      <c r="R187" s="359"/>
      <c r="S187" s="359"/>
      <c r="T187" s="359"/>
      <c r="U187" s="359"/>
      <c r="V187" s="359"/>
      <c r="W187" s="359"/>
      <c r="X187" s="359"/>
      <c r="Y187" s="359"/>
      <c r="Z187" s="359"/>
    </row>
    <row r="188" spans="1:26" x14ac:dyDescent="0.2">
      <c r="A188" s="354"/>
      <c r="B188" s="359"/>
      <c r="C188" s="359"/>
      <c r="D188" s="359"/>
      <c r="E188" s="359"/>
      <c r="F188" s="359"/>
      <c r="G188" s="359"/>
      <c r="H188" s="359"/>
      <c r="I188" s="359"/>
      <c r="J188" s="359"/>
      <c r="K188" s="359"/>
      <c r="L188" s="359"/>
      <c r="M188" s="359"/>
      <c r="N188" s="359"/>
      <c r="O188" s="359"/>
      <c r="P188" s="359"/>
      <c r="Q188" s="359"/>
      <c r="R188" s="359"/>
      <c r="S188" s="359"/>
      <c r="T188" s="359"/>
      <c r="U188" s="359"/>
      <c r="V188" s="359"/>
      <c r="W188" s="359"/>
      <c r="X188" s="359"/>
      <c r="Y188" s="359"/>
      <c r="Z188" s="359"/>
    </row>
    <row r="189" spans="1:26" x14ac:dyDescent="0.2">
      <c r="A189" s="354"/>
      <c r="B189" s="359"/>
      <c r="C189" s="359"/>
      <c r="D189" s="359"/>
      <c r="E189" s="359"/>
      <c r="F189" s="359"/>
      <c r="G189" s="359"/>
      <c r="H189" s="359"/>
      <c r="I189" s="359"/>
      <c r="J189" s="359"/>
      <c r="K189" s="359"/>
      <c r="L189" s="359"/>
      <c r="M189" s="359"/>
      <c r="N189" s="359"/>
      <c r="O189" s="359"/>
      <c r="P189" s="359"/>
      <c r="Q189" s="359"/>
      <c r="R189" s="359"/>
      <c r="S189" s="359"/>
      <c r="T189" s="359"/>
      <c r="U189" s="359"/>
      <c r="V189" s="359"/>
      <c r="W189" s="359"/>
      <c r="X189" s="359"/>
      <c r="Y189" s="359"/>
      <c r="Z189" s="359"/>
    </row>
    <row r="190" spans="1:26" x14ac:dyDescent="0.2">
      <c r="A190" s="354"/>
      <c r="B190" s="359"/>
      <c r="C190" s="359"/>
      <c r="D190" s="359"/>
      <c r="E190" s="359"/>
      <c r="F190" s="359"/>
      <c r="G190" s="359"/>
      <c r="H190" s="359"/>
      <c r="I190" s="359"/>
      <c r="J190" s="359"/>
      <c r="K190" s="359"/>
      <c r="L190" s="359"/>
      <c r="M190" s="359"/>
      <c r="N190" s="359"/>
      <c r="O190" s="359"/>
      <c r="P190" s="359"/>
      <c r="Q190" s="359"/>
      <c r="R190" s="359"/>
      <c r="S190" s="359"/>
      <c r="T190" s="359"/>
      <c r="U190" s="359"/>
      <c r="V190" s="359"/>
      <c r="W190" s="359"/>
      <c r="X190" s="359"/>
      <c r="Y190" s="359"/>
      <c r="Z190" s="359"/>
    </row>
    <row r="191" spans="1:26" x14ac:dyDescent="0.2">
      <c r="A191" s="354"/>
      <c r="B191" s="359"/>
      <c r="C191" s="359"/>
      <c r="D191" s="359"/>
      <c r="E191" s="359"/>
      <c r="F191" s="359"/>
      <c r="G191" s="359"/>
      <c r="H191" s="359"/>
      <c r="I191" s="359"/>
      <c r="J191" s="359"/>
      <c r="K191" s="359"/>
      <c r="L191" s="359"/>
      <c r="M191" s="359"/>
      <c r="N191" s="359"/>
      <c r="O191" s="359"/>
      <c r="P191" s="359"/>
      <c r="Q191" s="359"/>
      <c r="R191" s="359"/>
      <c r="S191" s="359"/>
      <c r="T191" s="359"/>
      <c r="U191" s="359"/>
      <c r="V191" s="359"/>
      <c r="W191" s="359"/>
      <c r="X191" s="359"/>
      <c r="Y191" s="359"/>
      <c r="Z191" s="359"/>
    </row>
    <row r="192" spans="1:26" x14ac:dyDescent="0.2">
      <c r="A192" s="354"/>
      <c r="B192" s="359"/>
      <c r="C192" s="359"/>
      <c r="D192" s="359"/>
      <c r="E192" s="359"/>
      <c r="F192" s="359"/>
      <c r="G192" s="359"/>
      <c r="H192" s="359"/>
      <c r="I192" s="359"/>
      <c r="J192" s="359"/>
      <c r="K192" s="359"/>
      <c r="L192" s="359"/>
      <c r="M192" s="359"/>
      <c r="N192" s="359"/>
      <c r="O192" s="359"/>
      <c r="P192" s="359"/>
      <c r="Q192" s="359"/>
      <c r="R192" s="359"/>
      <c r="S192" s="359"/>
      <c r="T192" s="359"/>
      <c r="U192" s="359"/>
      <c r="V192" s="359"/>
      <c r="W192" s="359"/>
      <c r="X192" s="359"/>
      <c r="Y192" s="359"/>
      <c r="Z192" s="359"/>
    </row>
    <row r="193" spans="1:26" x14ac:dyDescent="0.2">
      <c r="A193" s="354"/>
      <c r="B193" s="359"/>
      <c r="C193" s="359"/>
      <c r="D193" s="359"/>
      <c r="E193" s="359"/>
      <c r="F193" s="359"/>
      <c r="G193" s="359"/>
      <c r="H193" s="359"/>
      <c r="I193" s="359"/>
      <c r="J193" s="359"/>
      <c r="K193" s="359"/>
      <c r="L193" s="359"/>
      <c r="M193" s="359"/>
      <c r="N193" s="359"/>
      <c r="O193" s="359"/>
      <c r="P193" s="359"/>
      <c r="Q193" s="359"/>
      <c r="R193" s="359"/>
      <c r="S193" s="359"/>
      <c r="T193" s="359"/>
      <c r="U193" s="359"/>
      <c r="V193" s="359"/>
      <c r="W193" s="359"/>
      <c r="X193" s="359"/>
      <c r="Y193" s="359"/>
      <c r="Z193" s="359"/>
    </row>
    <row r="194" spans="1:26" x14ac:dyDescent="0.2">
      <c r="A194" s="354"/>
      <c r="B194" s="359"/>
      <c r="C194" s="359"/>
      <c r="D194" s="359"/>
      <c r="E194" s="359"/>
      <c r="F194" s="359"/>
      <c r="G194" s="359"/>
      <c r="H194" s="359"/>
      <c r="I194" s="359"/>
      <c r="J194" s="359"/>
      <c r="K194" s="359"/>
      <c r="L194" s="359"/>
      <c r="M194" s="359"/>
      <c r="N194" s="359"/>
      <c r="O194" s="359"/>
      <c r="P194" s="359"/>
      <c r="Q194" s="359"/>
      <c r="R194" s="359"/>
      <c r="S194" s="359"/>
      <c r="T194" s="359"/>
      <c r="U194" s="359"/>
      <c r="V194" s="359"/>
      <c r="W194" s="359"/>
      <c r="X194" s="359"/>
      <c r="Y194" s="359"/>
      <c r="Z194" s="359"/>
    </row>
    <row r="195" spans="1:26" x14ac:dyDescent="0.2">
      <c r="A195" s="354"/>
      <c r="B195" s="359"/>
      <c r="C195" s="359"/>
      <c r="D195" s="359"/>
      <c r="E195" s="359"/>
      <c r="F195" s="359"/>
      <c r="G195" s="359"/>
      <c r="H195" s="359"/>
      <c r="I195" s="359"/>
      <c r="J195" s="359"/>
      <c r="K195" s="359"/>
      <c r="L195" s="359"/>
      <c r="M195" s="359"/>
      <c r="N195" s="359"/>
      <c r="O195" s="359"/>
      <c r="P195" s="359"/>
      <c r="Q195" s="359"/>
      <c r="R195" s="359"/>
      <c r="S195" s="359"/>
      <c r="T195" s="359"/>
      <c r="U195" s="359"/>
      <c r="V195" s="359"/>
      <c r="W195" s="359"/>
      <c r="X195" s="359"/>
      <c r="Y195" s="359"/>
      <c r="Z195" s="359"/>
    </row>
    <row r="196" spans="1:26" x14ac:dyDescent="0.2">
      <c r="A196" s="354"/>
      <c r="B196" s="359"/>
      <c r="C196" s="359"/>
      <c r="D196" s="359"/>
      <c r="E196" s="359"/>
      <c r="F196" s="359"/>
      <c r="G196" s="359"/>
      <c r="H196" s="359"/>
      <c r="I196" s="359"/>
      <c r="J196" s="359"/>
      <c r="K196" s="359"/>
      <c r="L196" s="359"/>
      <c r="M196" s="359"/>
      <c r="N196" s="359"/>
      <c r="O196" s="359"/>
      <c r="P196" s="359"/>
      <c r="Q196" s="359"/>
      <c r="R196" s="359"/>
      <c r="S196" s="359"/>
      <c r="T196" s="359"/>
      <c r="U196" s="359"/>
      <c r="V196" s="359"/>
      <c r="W196" s="359"/>
      <c r="X196" s="359"/>
      <c r="Y196" s="359"/>
      <c r="Z196" s="359"/>
    </row>
    <row r="197" spans="1:26" x14ac:dyDescent="0.2">
      <c r="A197" s="354"/>
      <c r="B197" s="359"/>
      <c r="C197" s="359"/>
      <c r="D197" s="359"/>
      <c r="E197" s="359"/>
      <c r="F197" s="359"/>
      <c r="G197" s="359"/>
      <c r="H197" s="359"/>
      <c r="I197" s="359"/>
      <c r="J197" s="359"/>
      <c r="K197" s="359"/>
      <c r="L197" s="359"/>
      <c r="M197" s="359"/>
      <c r="N197" s="359"/>
      <c r="O197" s="359"/>
      <c r="P197" s="359"/>
      <c r="Q197" s="359"/>
      <c r="R197" s="359"/>
      <c r="S197" s="359"/>
      <c r="T197" s="359"/>
      <c r="U197" s="359"/>
      <c r="V197" s="359"/>
      <c r="W197" s="359"/>
      <c r="X197" s="359"/>
      <c r="Y197" s="359"/>
      <c r="Z197" s="359"/>
    </row>
    <row r="198" spans="1:26" x14ac:dyDescent="0.2">
      <c r="A198" s="354"/>
      <c r="B198" s="359"/>
      <c r="C198" s="359"/>
      <c r="D198" s="359"/>
      <c r="E198" s="359"/>
      <c r="F198" s="359"/>
      <c r="G198" s="359"/>
      <c r="H198" s="359"/>
      <c r="I198" s="359"/>
      <c r="J198" s="359"/>
      <c r="K198" s="359"/>
      <c r="L198" s="359"/>
      <c r="M198" s="359"/>
      <c r="N198" s="359"/>
      <c r="O198" s="359"/>
      <c r="P198" s="359"/>
      <c r="Q198" s="359"/>
      <c r="R198" s="359"/>
      <c r="S198" s="359"/>
      <c r="T198" s="359"/>
      <c r="U198" s="359"/>
      <c r="V198" s="359"/>
      <c r="W198" s="359"/>
      <c r="X198" s="359"/>
      <c r="Y198" s="359"/>
      <c r="Z198" s="359"/>
    </row>
    <row r="199" spans="1:26" x14ac:dyDescent="0.2">
      <c r="A199" s="354"/>
      <c r="B199" s="359"/>
      <c r="C199" s="359"/>
      <c r="D199" s="359"/>
      <c r="E199" s="359"/>
      <c r="F199" s="359"/>
      <c r="G199" s="359"/>
      <c r="H199" s="359"/>
      <c r="I199" s="359"/>
      <c r="J199" s="359"/>
      <c r="K199" s="359"/>
      <c r="L199" s="359"/>
      <c r="M199" s="359"/>
      <c r="N199" s="359"/>
      <c r="O199" s="359"/>
      <c r="P199" s="359"/>
      <c r="Q199" s="359"/>
      <c r="R199" s="359"/>
      <c r="S199" s="359"/>
      <c r="T199" s="359"/>
      <c r="U199" s="359"/>
      <c r="V199" s="359"/>
      <c r="W199" s="359"/>
      <c r="X199" s="359"/>
      <c r="Y199" s="359"/>
      <c r="Z199" s="359"/>
    </row>
    <row r="200" spans="1:26" x14ac:dyDescent="0.2">
      <c r="A200" s="354"/>
      <c r="B200" s="359"/>
      <c r="C200" s="359"/>
      <c r="D200" s="359"/>
      <c r="E200" s="359"/>
      <c r="F200" s="359"/>
      <c r="G200" s="359"/>
      <c r="H200" s="359"/>
      <c r="I200" s="359"/>
      <c r="J200" s="359"/>
      <c r="K200" s="359"/>
      <c r="L200" s="359"/>
      <c r="M200" s="359"/>
      <c r="N200" s="359"/>
      <c r="O200" s="359"/>
      <c r="P200" s="359"/>
      <c r="Q200" s="359"/>
      <c r="R200" s="359"/>
      <c r="S200" s="359"/>
      <c r="T200" s="359"/>
      <c r="U200" s="359"/>
      <c r="V200" s="359"/>
      <c r="W200" s="359"/>
      <c r="X200" s="359"/>
      <c r="Y200" s="359"/>
      <c r="Z200" s="359"/>
    </row>
    <row r="201" spans="1:26" x14ac:dyDescent="0.2">
      <c r="A201" s="354"/>
      <c r="B201" s="359"/>
      <c r="C201" s="359"/>
      <c r="D201" s="359"/>
      <c r="E201" s="359"/>
      <c r="F201" s="359"/>
      <c r="G201" s="359"/>
      <c r="H201" s="359"/>
      <c r="I201" s="359"/>
      <c r="J201" s="359"/>
      <c r="K201" s="359"/>
      <c r="L201" s="359"/>
      <c r="M201" s="359"/>
      <c r="N201" s="359"/>
      <c r="O201" s="359"/>
      <c r="P201" s="359"/>
      <c r="Q201" s="359"/>
      <c r="R201" s="359"/>
      <c r="S201" s="359"/>
      <c r="T201" s="359"/>
      <c r="U201" s="359"/>
      <c r="V201" s="359"/>
      <c r="W201" s="359"/>
      <c r="X201" s="359"/>
      <c r="Y201" s="359"/>
      <c r="Z201" s="359"/>
    </row>
    <row r="202" spans="1:26" x14ac:dyDescent="0.2">
      <c r="A202" s="354"/>
      <c r="B202" s="359"/>
      <c r="C202" s="359"/>
      <c r="D202" s="359"/>
      <c r="E202" s="359"/>
      <c r="F202" s="359"/>
      <c r="G202" s="359"/>
      <c r="H202" s="359"/>
      <c r="I202" s="359"/>
      <c r="J202" s="359"/>
      <c r="K202" s="359"/>
      <c r="L202" s="359"/>
      <c r="M202" s="359"/>
      <c r="N202" s="359"/>
      <c r="O202" s="359"/>
      <c r="P202" s="359"/>
      <c r="Q202" s="359"/>
      <c r="R202" s="359"/>
      <c r="S202" s="359"/>
      <c r="T202" s="359"/>
      <c r="U202" s="359"/>
      <c r="V202" s="359"/>
      <c r="W202" s="359"/>
      <c r="X202" s="359"/>
      <c r="Y202" s="359"/>
      <c r="Z202" s="359"/>
    </row>
    <row r="203" spans="1:26" x14ac:dyDescent="0.2">
      <c r="A203" s="354"/>
      <c r="B203" s="359"/>
      <c r="C203" s="359"/>
      <c r="D203" s="359"/>
      <c r="E203" s="359"/>
      <c r="F203" s="359"/>
      <c r="G203" s="359"/>
      <c r="H203" s="359"/>
      <c r="I203" s="359"/>
      <c r="J203" s="359"/>
      <c r="K203" s="359"/>
      <c r="L203" s="359"/>
      <c r="M203" s="359"/>
      <c r="N203" s="359"/>
      <c r="O203" s="359"/>
      <c r="P203" s="359"/>
      <c r="Q203" s="359"/>
      <c r="R203" s="359"/>
      <c r="S203" s="359"/>
      <c r="T203" s="359"/>
      <c r="U203" s="359"/>
      <c r="V203" s="359"/>
      <c r="W203" s="359"/>
      <c r="X203" s="359"/>
      <c r="Y203" s="359"/>
      <c r="Z203" s="359"/>
    </row>
    <row r="204" spans="1:26" x14ac:dyDescent="0.2">
      <c r="A204" s="354"/>
      <c r="B204" s="359"/>
      <c r="C204" s="359"/>
      <c r="D204" s="359"/>
      <c r="E204" s="359"/>
      <c r="F204" s="359"/>
      <c r="G204" s="359"/>
      <c r="H204" s="359"/>
      <c r="I204" s="359"/>
      <c r="J204" s="359"/>
      <c r="K204" s="359"/>
      <c r="L204" s="359"/>
      <c r="M204" s="359"/>
      <c r="N204" s="359"/>
      <c r="O204" s="359"/>
      <c r="P204" s="359"/>
      <c r="Q204" s="359"/>
      <c r="R204" s="359"/>
      <c r="S204" s="359"/>
      <c r="T204" s="359"/>
      <c r="U204" s="359"/>
      <c r="V204" s="359"/>
      <c r="W204" s="359"/>
      <c r="X204" s="359"/>
      <c r="Y204" s="359"/>
      <c r="Z204" s="359"/>
    </row>
    <row r="205" spans="1:26" x14ac:dyDescent="0.2">
      <c r="A205" s="354"/>
      <c r="B205" s="359"/>
      <c r="C205" s="359"/>
      <c r="D205" s="359"/>
      <c r="E205" s="359"/>
      <c r="F205" s="359"/>
      <c r="G205" s="359"/>
      <c r="H205" s="359"/>
      <c r="I205" s="359"/>
      <c r="J205" s="359"/>
      <c r="K205" s="359"/>
      <c r="L205" s="359"/>
      <c r="M205" s="359"/>
      <c r="N205" s="359"/>
      <c r="O205" s="359"/>
      <c r="P205" s="359"/>
      <c r="Q205" s="359"/>
      <c r="R205" s="359"/>
      <c r="S205" s="359"/>
      <c r="T205" s="359"/>
      <c r="U205" s="359"/>
      <c r="V205" s="359"/>
      <c r="W205" s="359"/>
      <c r="X205" s="359"/>
      <c r="Y205" s="359"/>
      <c r="Z205" s="359"/>
    </row>
    <row r="206" spans="1:26" x14ac:dyDescent="0.2">
      <c r="A206" s="354"/>
      <c r="B206" s="359"/>
      <c r="C206" s="359"/>
      <c r="D206" s="359"/>
      <c r="E206" s="359"/>
      <c r="F206" s="359"/>
      <c r="G206" s="359"/>
      <c r="H206" s="359"/>
      <c r="I206" s="359"/>
      <c r="J206" s="359"/>
      <c r="K206" s="359"/>
      <c r="L206" s="359"/>
      <c r="M206" s="359"/>
      <c r="N206" s="359"/>
      <c r="O206" s="359"/>
      <c r="P206" s="359"/>
      <c r="Q206" s="359"/>
      <c r="R206" s="359"/>
      <c r="S206" s="359"/>
      <c r="T206" s="359"/>
      <c r="U206" s="359"/>
      <c r="V206" s="359"/>
      <c r="W206" s="359"/>
      <c r="X206" s="359"/>
      <c r="Y206" s="359"/>
      <c r="Z206" s="359"/>
    </row>
    <row r="207" spans="1:26" x14ac:dyDescent="0.2">
      <c r="A207" s="354"/>
      <c r="B207" s="359"/>
      <c r="C207" s="359"/>
      <c r="D207" s="359"/>
      <c r="E207" s="359"/>
      <c r="F207" s="359"/>
      <c r="G207" s="359"/>
      <c r="H207" s="359"/>
      <c r="I207" s="359"/>
      <c r="J207" s="359"/>
      <c r="K207" s="359"/>
      <c r="L207" s="359"/>
      <c r="M207" s="359"/>
      <c r="N207" s="359"/>
      <c r="O207" s="359"/>
      <c r="P207" s="359"/>
      <c r="Q207" s="359"/>
      <c r="R207" s="359"/>
      <c r="S207" s="359"/>
      <c r="T207" s="359"/>
      <c r="U207" s="359"/>
      <c r="V207" s="359"/>
      <c r="W207" s="359"/>
      <c r="X207" s="359"/>
      <c r="Y207" s="359"/>
      <c r="Z207" s="359"/>
    </row>
    <row r="208" spans="1:26" x14ac:dyDescent="0.2">
      <c r="A208" s="354"/>
      <c r="B208" s="359"/>
      <c r="C208" s="359"/>
      <c r="D208" s="359"/>
      <c r="E208" s="359"/>
      <c r="F208" s="359"/>
      <c r="G208" s="359"/>
      <c r="H208" s="359"/>
      <c r="I208" s="359"/>
      <c r="J208" s="359"/>
      <c r="K208" s="359"/>
      <c r="L208" s="359"/>
      <c r="M208" s="359"/>
      <c r="N208" s="359"/>
      <c r="O208" s="359"/>
      <c r="P208" s="359"/>
      <c r="Q208" s="359"/>
      <c r="R208" s="359"/>
      <c r="S208" s="359"/>
      <c r="T208" s="359"/>
      <c r="U208" s="359"/>
      <c r="V208" s="359"/>
      <c r="W208" s="359"/>
      <c r="X208" s="359"/>
      <c r="Y208" s="359"/>
      <c r="Z208" s="359"/>
    </row>
    <row r="209" spans="1:26" x14ac:dyDescent="0.2">
      <c r="A209" s="354"/>
      <c r="B209" s="359"/>
      <c r="C209" s="359"/>
      <c r="D209" s="359"/>
      <c r="E209" s="359"/>
      <c r="F209" s="359"/>
      <c r="G209" s="359"/>
      <c r="H209" s="359"/>
      <c r="I209" s="359"/>
      <c r="J209" s="359"/>
      <c r="K209" s="359"/>
      <c r="L209" s="359"/>
      <c r="M209" s="359"/>
      <c r="N209" s="359"/>
      <c r="O209" s="359"/>
      <c r="P209" s="359"/>
      <c r="Q209" s="359"/>
      <c r="R209" s="359"/>
      <c r="S209" s="359"/>
      <c r="T209" s="359"/>
      <c r="U209" s="359"/>
      <c r="V209" s="359"/>
      <c r="W209" s="359"/>
      <c r="X209" s="359"/>
      <c r="Y209" s="359"/>
      <c r="Z209" s="359"/>
    </row>
    <row r="210" spans="1:26" x14ac:dyDescent="0.2">
      <c r="A210" s="354"/>
      <c r="B210" s="359"/>
      <c r="C210" s="359"/>
      <c r="D210" s="359"/>
      <c r="E210" s="359"/>
      <c r="F210" s="359"/>
      <c r="G210" s="359"/>
      <c r="H210" s="359"/>
      <c r="I210" s="359"/>
      <c r="J210" s="359"/>
      <c r="K210" s="359"/>
      <c r="L210" s="359"/>
      <c r="M210" s="359"/>
      <c r="N210" s="359"/>
      <c r="O210" s="359"/>
      <c r="P210" s="359"/>
      <c r="Q210" s="359"/>
      <c r="R210" s="359"/>
      <c r="S210" s="359"/>
      <c r="T210" s="359"/>
      <c r="U210" s="359"/>
      <c r="V210" s="359"/>
      <c r="W210" s="359"/>
      <c r="X210" s="359"/>
      <c r="Y210" s="359"/>
      <c r="Z210" s="359"/>
    </row>
    <row r="211" spans="1:26" x14ac:dyDescent="0.2">
      <c r="A211" s="354"/>
      <c r="B211" s="359"/>
      <c r="C211" s="359"/>
      <c r="D211" s="359"/>
      <c r="E211" s="359"/>
      <c r="F211" s="359"/>
      <c r="G211" s="359"/>
      <c r="H211" s="359"/>
      <c r="I211" s="359"/>
      <c r="J211" s="359"/>
      <c r="K211" s="359"/>
      <c r="L211" s="359"/>
      <c r="M211" s="359"/>
      <c r="N211" s="359"/>
      <c r="O211" s="359"/>
      <c r="P211" s="359"/>
      <c r="Q211" s="359"/>
      <c r="R211" s="359"/>
      <c r="S211" s="359"/>
      <c r="T211" s="359"/>
      <c r="U211" s="359"/>
      <c r="V211" s="359"/>
      <c r="W211" s="359"/>
      <c r="X211" s="359"/>
      <c r="Y211" s="359"/>
      <c r="Z211" s="359"/>
    </row>
    <row r="212" spans="1:26" x14ac:dyDescent="0.2">
      <c r="A212" s="354"/>
      <c r="B212" s="359"/>
      <c r="C212" s="359"/>
      <c r="D212" s="359"/>
      <c r="E212" s="359"/>
      <c r="F212" s="359"/>
      <c r="G212" s="359"/>
      <c r="H212" s="359"/>
      <c r="I212" s="359"/>
      <c r="J212" s="359"/>
      <c r="K212" s="359"/>
      <c r="L212" s="359"/>
      <c r="M212" s="359"/>
      <c r="N212" s="359"/>
      <c r="O212" s="359"/>
      <c r="P212" s="359"/>
      <c r="Q212" s="359"/>
      <c r="R212" s="359"/>
      <c r="S212" s="359"/>
      <c r="T212" s="359"/>
      <c r="U212" s="359"/>
      <c r="V212" s="359"/>
      <c r="W212" s="359"/>
      <c r="X212" s="359"/>
      <c r="Y212" s="359"/>
      <c r="Z212" s="359"/>
    </row>
    <row r="213" spans="1:26" x14ac:dyDescent="0.2">
      <c r="A213" s="354"/>
      <c r="B213" s="359"/>
      <c r="C213" s="359"/>
      <c r="D213" s="359"/>
      <c r="E213" s="359"/>
      <c r="F213" s="359"/>
      <c r="G213" s="359"/>
      <c r="H213" s="359"/>
      <c r="I213" s="359"/>
      <c r="J213" s="359"/>
      <c r="K213" s="359"/>
      <c r="L213" s="359"/>
      <c r="M213" s="359"/>
      <c r="N213" s="359"/>
      <c r="O213" s="359"/>
      <c r="P213" s="359"/>
      <c r="Q213" s="359"/>
      <c r="R213" s="359"/>
      <c r="S213" s="359"/>
      <c r="T213" s="359"/>
      <c r="U213" s="359"/>
      <c r="V213" s="359"/>
      <c r="W213" s="359"/>
      <c r="X213" s="359"/>
      <c r="Y213" s="359"/>
      <c r="Z213" s="359"/>
    </row>
    <row r="214" spans="1:26" x14ac:dyDescent="0.2">
      <c r="A214" s="354"/>
      <c r="B214" s="359"/>
      <c r="C214" s="359"/>
      <c r="D214" s="359"/>
      <c r="E214" s="359"/>
      <c r="F214" s="359"/>
      <c r="G214" s="359"/>
      <c r="H214" s="359"/>
      <c r="I214" s="359"/>
      <c r="J214" s="359"/>
      <c r="K214" s="359"/>
      <c r="L214" s="359"/>
      <c r="M214" s="359"/>
      <c r="N214" s="359"/>
      <c r="O214" s="359"/>
      <c r="P214" s="359"/>
      <c r="Q214" s="359"/>
      <c r="R214" s="359"/>
      <c r="S214" s="359"/>
      <c r="T214" s="359"/>
      <c r="U214" s="359"/>
      <c r="V214" s="359"/>
      <c r="W214" s="359"/>
      <c r="X214" s="359"/>
      <c r="Y214" s="359"/>
      <c r="Z214" s="359"/>
    </row>
    <row r="215" spans="1:26" x14ac:dyDescent="0.2">
      <c r="A215" s="354"/>
      <c r="B215" s="359"/>
      <c r="C215" s="359"/>
      <c r="D215" s="359"/>
      <c r="E215" s="359"/>
      <c r="F215" s="359"/>
      <c r="G215" s="359"/>
      <c r="H215" s="359"/>
      <c r="I215" s="359"/>
      <c r="J215" s="359"/>
      <c r="K215" s="359"/>
      <c r="L215" s="359"/>
      <c r="M215" s="359"/>
      <c r="N215" s="359"/>
      <c r="O215" s="359"/>
      <c r="P215" s="359"/>
      <c r="Q215" s="359"/>
      <c r="R215" s="359"/>
      <c r="S215" s="359"/>
      <c r="T215" s="359"/>
      <c r="U215" s="359"/>
      <c r="V215" s="359"/>
      <c r="W215" s="359"/>
      <c r="X215" s="359"/>
      <c r="Y215" s="359"/>
      <c r="Z215" s="359"/>
    </row>
    <row r="216" spans="1:26" x14ac:dyDescent="0.2">
      <c r="A216" s="354"/>
      <c r="B216" s="359"/>
      <c r="C216" s="359"/>
      <c r="D216" s="359"/>
      <c r="E216" s="359"/>
      <c r="F216" s="359"/>
      <c r="G216" s="359"/>
      <c r="H216" s="359"/>
      <c r="I216" s="359"/>
      <c r="J216" s="359"/>
      <c r="K216" s="359"/>
      <c r="L216" s="359"/>
      <c r="M216" s="359"/>
      <c r="N216" s="359"/>
      <c r="O216" s="359"/>
      <c r="P216" s="359"/>
      <c r="Q216" s="359"/>
      <c r="R216" s="359"/>
      <c r="S216" s="359"/>
      <c r="T216" s="359"/>
      <c r="U216" s="359"/>
      <c r="V216" s="359"/>
      <c r="W216" s="359"/>
      <c r="X216" s="359"/>
      <c r="Y216" s="359"/>
      <c r="Z216" s="359"/>
    </row>
    <row r="217" spans="1:26" x14ac:dyDescent="0.2">
      <c r="A217" s="354"/>
      <c r="B217" s="359"/>
      <c r="C217" s="359"/>
      <c r="D217" s="359"/>
      <c r="E217" s="359"/>
      <c r="F217" s="359"/>
      <c r="G217" s="359"/>
      <c r="H217" s="359"/>
      <c r="I217" s="359"/>
      <c r="J217" s="359"/>
      <c r="K217" s="359"/>
      <c r="L217" s="359"/>
      <c r="M217" s="359"/>
      <c r="N217" s="359"/>
      <c r="O217" s="359"/>
      <c r="P217" s="359"/>
      <c r="Q217" s="359"/>
      <c r="R217" s="359"/>
      <c r="S217" s="359"/>
      <c r="T217" s="359"/>
      <c r="U217" s="359"/>
      <c r="V217" s="359"/>
      <c r="W217" s="359"/>
      <c r="X217" s="359"/>
      <c r="Y217" s="359"/>
      <c r="Z217" s="359"/>
    </row>
    <row r="218" spans="1:26" x14ac:dyDescent="0.2">
      <c r="A218" s="354"/>
      <c r="B218" s="359"/>
      <c r="C218" s="359"/>
      <c r="D218" s="359"/>
      <c r="E218" s="359"/>
      <c r="F218" s="359"/>
      <c r="G218" s="359"/>
      <c r="H218" s="359"/>
      <c r="I218" s="359"/>
      <c r="J218" s="359"/>
      <c r="K218" s="359"/>
      <c r="L218" s="359"/>
      <c r="M218" s="359"/>
      <c r="N218" s="359"/>
      <c r="O218" s="359"/>
      <c r="P218" s="359"/>
      <c r="Q218" s="359"/>
      <c r="R218" s="359"/>
      <c r="S218" s="359"/>
      <c r="T218" s="359"/>
      <c r="U218" s="359"/>
      <c r="V218" s="359"/>
      <c r="W218" s="359"/>
      <c r="X218" s="359"/>
      <c r="Y218" s="359"/>
      <c r="Z218" s="359"/>
    </row>
    <row r="219" spans="1:26" x14ac:dyDescent="0.2">
      <c r="A219" s="354"/>
      <c r="B219" s="359"/>
      <c r="C219" s="359"/>
      <c r="D219" s="359"/>
      <c r="E219" s="359"/>
      <c r="F219" s="359"/>
      <c r="G219" s="359"/>
      <c r="H219" s="359"/>
      <c r="I219" s="359"/>
      <c r="J219" s="359"/>
      <c r="K219" s="359"/>
      <c r="L219" s="359"/>
      <c r="M219" s="359"/>
      <c r="N219" s="359"/>
      <c r="O219" s="359"/>
      <c r="P219" s="359"/>
      <c r="Q219" s="359"/>
      <c r="R219" s="359"/>
      <c r="S219" s="359"/>
      <c r="T219" s="359"/>
      <c r="U219" s="359"/>
      <c r="V219" s="359"/>
      <c r="W219" s="359"/>
      <c r="X219" s="359"/>
      <c r="Y219" s="359"/>
      <c r="Z219" s="359"/>
    </row>
    <row r="220" spans="1:26" x14ac:dyDescent="0.2">
      <c r="A220" s="354"/>
      <c r="B220" s="359"/>
      <c r="C220" s="359"/>
      <c r="D220" s="359"/>
      <c r="E220" s="359"/>
      <c r="F220" s="359"/>
      <c r="G220" s="359"/>
      <c r="H220" s="359"/>
      <c r="I220" s="359"/>
      <c r="J220" s="359"/>
      <c r="K220" s="359"/>
      <c r="L220" s="359"/>
      <c r="M220" s="359"/>
      <c r="N220" s="359"/>
      <c r="O220" s="359"/>
      <c r="P220" s="359"/>
      <c r="Q220" s="359"/>
      <c r="R220" s="359"/>
      <c r="S220" s="359"/>
      <c r="T220" s="359"/>
      <c r="U220" s="359"/>
      <c r="V220" s="359"/>
      <c r="W220" s="359"/>
      <c r="X220" s="359"/>
      <c r="Y220" s="359"/>
      <c r="Z220" s="359"/>
    </row>
    <row r="221" spans="1:26" x14ac:dyDescent="0.2">
      <c r="A221" s="354"/>
      <c r="B221" s="359"/>
      <c r="C221" s="359"/>
      <c r="D221" s="359"/>
      <c r="E221" s="359"/>
      <c r="F221" s="359"/>
      <c r="G221" s="359"/>
      <c r="H221" s="359"/>
      <c r="I221" s="359"/>
      <c r="J221" s="359"/>
      <c r="K221" s="359"/>
      <c r="L221" s="359"/>
      <c r="M221" s="359"/>
      <c r="N221" s="359"/>
      <c r="O221" s="359"/>
      <c r="P221" s="359"/>
      <c r="Q221" s="359"/>
      <c r="R221" s="359"/>
      <c r="S221" s="359"/>
      <c r="T221" s="359"/>
      <c r="U221" s="359"/>
      <c r="V221" s="359"/>
      <c r="W221" s="359"/>
      <c r="X221" s="359"/>
      <c r="Y221" s="359"/>
      <c r="Z221" s="359"/>
    </row>
    <row r="222" spans="1:26" x14ac:dyDescent="0.2">
      <c r="A222" s="354"/>
      <c r="B222" s="359"/>
      <c r="C222" s="359"/>
      <c r="D222" s="359"/>
      <c r="E222" s="359"/>
      <c r="F222" s="359"/>
      <c r="G222" s="359"/>
      <c r="H222" s="359"/>
      <c r="I222" s="359"/>
      <c r="J222" s="359"/>
      <c r="K222" s="359"/>
      <c r="L222" s="359"/>
      <c r="M222" s="359"/>
      <c r="N222" s="359"/>
      <c r="O222" s="359"/>
      <c r="P222" s="359"/>
      <c r="Q222" s="359"/>
      <c r="R222" s="359"/>
      <c r="S222" s="359"/>
      <c r="T222" s="359"/>
      <c r="U222" s="359"/>
      <c r="V222" s="359"/>
      <c r="W222" s="359"/>
      <c r="X222" s="359"/>
      <c r="Y222" s="359"/>
      <c r="Z222" s="359"/>
    </row>
    <row r="223" spans="1:26" x14ac:dyDescent="0.2">
      <c r="A223" s="354"/>
      <c r="B223" s="359"/>
      <c r="C223" s="359"/>
      <c r="D223" s="359"/>
      <c r="E223" s="359"/>
      <c r="F223" s="359"/>
      <c r="G223" s="359"/>
      <c r="H223" s="359"/>
      <c r="I223" s="359"/>
      <c r="J223" s="359"/>
      <c r="K223" s="359"/>
      <c r="L223" s="359"/>
      <c r="M223" s="359"/>
      <c r="N223" s="359"/>
      <c r="O223" s="359"/>
      <c r="P223" s="359"/>
      <c r="Q223" s="359"/>
      <c r="R223" s="359"/>
      <c r="S223" s="359"/>
      <c r="T223" s="359"/>
      <c r="U223" s="359"/>
      <c r="V223" s="359"/>
      <c r="W223" s="359"/>
      <c r="X223" s="359"/>
      <c r="Y223" s="359"/>
      <c r="Z223" s="359"/>
    </row>
    <row r="224" spans="1:26" x14ac:dyDescent="0.2">
      <c r="A224" s="354"/>
      <c r="B224" s="359"/>
      <c r="C224" s="359"/>
      <c r="D224" s="359"/>
      <c r="E224" s="359"/>
      <c r="F224" s="359"/>
      <c r="G224" s="359"/>
      <c r="H224" s="359"/>
      <c r="I224" s="359"/>
      <c r="J224" s="359"/>
      <c r="K224" s="359"/>
      <c r="L224" s="359"/>
      <c r="M224" s="359"/>
      <c r="N224" s="359"/>
      <c r="O224" s="359"/>
      <c r="P224" s="359"/>
      <c r="Q224" s="359"/>
      <c r="R224" s="359"/>
      <c r="S224" s="359"/>
      <c r="T224" s="359"/>
      <c r="U224" s="359"/>
      <c r="V224" s="359"/>
      <c r="W224" s="359"/>
      <c r="X224" s="359"/>
      <c r="Y224" s="359"/>
      <c r="Z224" s="359"/>
    </row>
    <row r="225" spans="1:26" x14ac:dyDescent="0.2">
      <c r="A225" s="354"/>
      <c r="B225" s="359"/>
      <c r="C225" s="359"/>
      <c r="D225" s="359"/>
      <c r="E225" s="359"/>
      <c r="F225" s="359"/>
      <c r="G225" s="359"/>
      <c r="H225" s="359"/>
      <c r="I225" s="359"/>
      <c r="J225" s="359"/>
      <c r="K225" s="359"/>
      <c r="L225" s="359"/>
      <c r="M225" s="359"/>
      <c r="N225" s="359"/>
      <c r="O225" s="359"/>
      <c r="P225" s="359"/>
      <c r="Q225" s="359"/>
      <c r="R225" s="359"/>
      <c r="S225" s="359"/>
      <c r="T225" s="359"/>
      <c r="U225" s="359"/>
      <c r="V225" s="359"/>
      <c r="W225" s="359"/>
      <c r="X225" s="359"/>
      <c r="Y225" s="359"/>
      <c r="Z225" s="359"/>
    </row>
    <row r="226" spans="1:26" x14ac:dyDescent="0.2">
      <c r="A226" s="354"/>
      <c r="B226" s="359"/>
      <c r="C226" s="359"/>
      <c r="D226" s="359"/>
      <c r="E226" s="359"/>
      <c r="F226" s="359"/>
      <c r="G226" s="359"/>
      <c r="H226" s="359"/>
      <c r="I226" s="359"/>
      <c r="J226" s="359"/>
      <c r="K226" s="359"/>
      <c r="L226" s="359"/>
      <c r="M226" s="359"/>
      <c r="N226" s="359"/>
      <c r="O226" s="359"/>
      <c r="P226" s="359"/>
      <c r="Q226" s="359"/>
      <c r="R226" s="359"/>
      <c r="S226" s="359"/>
      <c r="T226" s="359"/>
      <c r="U226" s="359"/>
      <c r="V226" s="359"/>
      <c r="W226" s="359"/>
      <c r="X226" s="359"/>
      <c r="Y226" s="359"/>
      <c r="Z226" s="359"/>
    </row>
    <row r="227" spans="1:26" x14ac:dyDescent="0.2">
      <c r="A227" s="354"/>
      <c r="B227" s="359"/>
      <c r="C227" s="359"/>
      <c r="D227" s="359"/>
      <c r="E227" s="359"/>
      <c r="F227" s="359"/>
      <c r="G227" s="359"/>
      <c r="H227" s="359"/>
      <c r="I227" s="359"/>
      <c r="J227" s="359"/>
      <c r="K227" s="359"/>
      <c r="L227" s="359"/>
      <c r="M227" s="359"/>
      <c r="N227" s="359"/>
      <c r="O227" s="359"/>
      <c r="P227" s="359"/>
      <c r="Q227" s="359"/>
      <c r="R227" s="359"/>
      <c r="S227" s="359"/>
      <c r="T227" s="359"/>
      <c r="U227" s="359"/>
      <c r="V227" s="359"/>
      <c r="W227" s="359"/>
      <c r="X227" s="359"/>
      <c r="Y227" s="359"/>
      <c r="Z227" s="359"/>
    </row>
    <row r="228" spans="1:26" x14ac:dyDescent="0.2">
      <c r="A228" s="354"/>
      <c r="B228" s="359"/>
      <c r="C228" s="359"/>
      <c r="D228" s="359"/>
      <c r="E228" s="359"/>
      <c r="F228" s="359"/>
      <c r="G228" s="359"/>
      <c r="H228" s="359"/>
      <c r="I228" s="359"/>
      <c r="J228" s="359"/>
      <c r="K228" s="359"/>
      <c r="L228" s="359"/>
      <c r="M228" s="359"/>
      <c r="N228" s="359"/>
      <c r="O228" s="359"/>
      <c r="P228" s="359"/>
      <c r="Q228" s="359"/>
      <c r="R228" s="359"/>
      <c r="S228" s="359"/>
      <c r="T228" s="359"/>
      <c r="U228" s="359"/>
      <c r="V228" s="359"/>
      <c r="W228" s="359"/>
      <c r="X228" s="359"/>
      <c r="Y228" s="359"/>
      <c r="Z228" s="359"/>
    </row>
    <row r="229" spans="1:26" x14ac:dyDescent="0.2">
      <c r="A229" s="354"/>
      <c r="B229" s="359"/>
      <c r="C229" s="359"/>
      <c r="D229" s="359"/>
      <c r="E229" s="359"/>
      <c r="F229" s="359"/>
      <c r="G229" s="359"/>
      <c r="H229" s="359"/>
      <c r="I229" s="359"/>
      <c r="J229" s="359"/>
      <c r="K229" s="359"/>
      <c r="L229" s="359"/>
      <c r="M229" s="359"/>
      <c r="N229" s="359"/>
      <c r="O229" s="359"/>
      <c r="P229" s="359"/>
      <c r="Q229" s="359"/>
      <c r="R229" s="359"/>
      <c r="S229" s="359"/>
      <c r="T229" s="359"/>
      <c r="U229" s="359"/>
      <c r="V229" s="359"/>
      <c r="W229" s="359"/>
      <c r="X229" s="359"/>
      <c r="Y229" s="359"/>
      <c r="Z229" s="359"/>
    </row>
    <row r="230" spans="1:26" x14ac:dyDescent="0.2">
      <c r="A230" s="354"/>
      <c r="B230" s="359"/>
      <c r="C230" s="359"/>
      <c r="D230" s="359"/>
      <c r="E230" s="359"/>
      <c r="F230" s="359"/>
      <c r="G230" s="359"/>
      <c r="H230" s="359"/>
      <c r="I230" s="359"/>
      <c r="J230" s="359"/>
      <c r="K230" s="359"/>
      <c r="L230" s="359"/>
      <c r="M230" s="359"/>
      <c r="N230" s="359"/>
      <c r="O230" s="359"/>
      <c r="P230" s="359"/>
      <c r="Q230" s="359"/>
      <c r="R230" s="359"/>
      <c r="S230" s="359"/>
      <c r="T230" s="359"/>
      <c r="U230" s="359"/>
      <c r="V230" s="359"/>
      <c r="W230" s="359"/>
      <c r="X230" s="359"/>
      <c r="Y230" s="359"/>
      <c r="Z230" s="359"/>
    </row>
    <row r="231" spans="1:26" x14ac:dyDescent="0.2">
      <c r="A231" s="354"/>
      <c r="B231" s="359"/>
      <c r="C231" s="359"/>
      <c r="D231" s="359"/>
      <c r="E231" s="359"/>
      <c r="F231" s="359"/>
      <c r="G231" s="359"/>
      <c r="H231" s="359"/>
      <c r="I231" s="359"/>
      <c r="J231" s="359"/>
      <c r="K231" s="359"/>
      <c r="L231" s="359"/>
      <c r="M231" s="359"/>
      <c r="N231" s="359"/>
      <c r="O231" s="359"/>
      <c r="P231" s="359"/>
      <c r="Q231" s="359"/>
      <c r="R231" s="359"/>
      <c r="S231" s="359"/>
      <c r="T231" s="359"/>
      <c r="U231" s="359"/>
      <c r="V231" s="359"/>
      <c r="W231" s="359"/>
      <c r="X231" s="359"/>
      <c r="Y231" s="359"/>
      <c r="Z231" s="359"/>
    </row>
    <row r="232" spans="1:26" x14ac:dyDescent="0.2">
      <c r="A232" s="354"/>
      <c r="B232" s="359"/>
      <c r="C232" s="359"/>
      <c r="D232" s="359"/>
      <c r="E232" s="359"/>
      <c r="F232" s="359"/>
      <c r="G232" s="359"/>
      <c r="H232" s="359"/>
      <c r="I232" s="359"/>
      <c r="J232" s="359"/>
      <c r="K232" s="359"/>
      <c r="L232" s="359"/>
      <c r="M232" s="359"/>
      <c r="N232" s="359"/>
      <c r="O232" s="359"/>
      <c r="P232" s="359"/>
      <c r="Q232" s="359"/>
      <c r="R232" s="359"/>
      <c r="S232" s="359"/>
      <c r="T232" s="359"/>
      <c r="U232" s="359"/>
      <c r="V232" s="359"/>
      <c r="W232" s="359"/>
      <c r="X232" s="359"/>
      <c r="Y232" s="359"/>
      <c r="Z232" s="359"/>
    </row>
    <row r="233" spans="1:26" x14ac:dyDescent="0.2">
      <c r="A233" s="354"/>
      <c r="B233" s="359"/>
      <c r="C233" s="359"/>
      <c r="D233" s="359"/>
      <c r="E233" s="359"/>
      <c r="F233" s="359"/>
      <c r="G233" s="359"/>
      <c r="H233" s="359"/>
      <c r="I233" s="359"/>
      <c r="J233" s="359"/>
      <c r="K233" s="359"/>
      <c r="L233" s="359"/>
      <c r="M233" s="359"/>
      <c r="N233" s="359"/>
      <c r="O233" s="359"/>
      <c r="P233" s="359"/>
      <c r="Q233" s="359"/>
      <c r="R233" s="359"/>
      <c r="S233" s="359"/>
      <c r="T233" s="359"/>
      <c r="U233" s="359"/>
      <c r="V233" s="359"/>
      <c r="W233" s="359"/>
      <c r="X233" s="359"/>
      <c r="Y233" s="359"/>
      <c r="Z233" s="359"/>
    </row>
    <row r="234" spans="1:26" x14ac:dyDescent="0.2">
      <c r="A234" s="354"/>
      <c r="B234" s="359"/>
      <c r="C234" s="359"/>
      <c r="D234" s="359"/>
      <c r="E234" s="359"/>
      <c r="F234" s="359"/>
      <c r="G234" s="359"/>
      <c r="H234" s="359"/>
      <c r="I234" s="359"/>
      <c r="J234" s="359"/>
      <c r="K234" s="359"/>
      <c r="L234" s="359"/>
      <c r="M234" s="359"/>
      <c r="N234" s="359"/>
      <c r="O234" s="359"/>
      <c r="P234" s="359"/>
      <c r="Q234" s="359"/>
      <c r="R234" s="359"/>
      <c r="S234" s="359"/>
      <c r="T234" s="359"/>
      <c r="U234" s="359"/>
      <c r="V234" s="359"/>
      <c r="W234" s="359"/>
      <c r="X234" s="359"/>
      <c r="Y234" s="359"/>
      <c r="Z234" s="359"/>
    </row>
    <row r="235" spans="1:26" x14ac:dyDescent="0.2">
      <c r="A235" s="354"/>
      <c r="B235" s="359"/>
      <c r="C235" s="359"/>
      <c r="D235" s="359"/>
      <c r="E235" s="359"/>
      <c r="F235" s="359"/>
      <c r="G235" s="359"/>
      <c r="H235" s="359"/>
      <c r="I235" s="359"/>
      <c r="J235" s="359"/>
      <c r="K235" s="359"/>
      <c r="L235" s="359"/>
      <c r="M235" s="359"/>
      <c r="N235" s="359"/>
      <c r="O235" s="359"/>
      <c r="P235" s="359"/>
      <c r="Q235" s="359"/>
      <c r="R235" s="359"/>
      <c r="S235" s="359"/>
      <c r="T235" s="359"/>
      <c r="U235" s="359"/>
      <c r="V235" s="359"/>
      <c r="W235" s="359"/>
      <c r="X235" s="359"/>
      <c r="Y235" s="359"/>
      <c r="Z235" s="359"/>
    </row>
    <row r="236" spans="1:26" x14ac:dyDescent="0.2">
      <c r="A236" s="354"/>
      <c r="B236" s="359"/>
      <c r="C236" s="359"/>
      <c r="D236" s="359"/>
      <c r="E236" s="359"/>
      <c r="F236" s="359"/>
      <c r="G236" s="359"/>
      <c r="H236" s="359"/>
      <c r="I236" s="359"/>
      <c r="J236" s="359"/>
      <c r="K236" s="359"/>
      <c r="L236" s="359"/>
      <c r="M236" s="359"/>
      <c r="N236" s="359"/>
      <c r="O236" s="359"/>
      <c r="P236" s="359"/>
      <c r="Q236" s="359"/>
      <c r="R236" s="359"/>
      <c r="S236" s="359"/>
      <c r="T236" s="359"/>
      <c r="U236" s="359"/>
      <c r="V236" s="359"/>
      <c r="W236" s="359"/>
      <c r="X236" s="359"/>
      <c r="Y236" s="359"/>
      <c r="Z236" s="359"/>
    </row>
    <row r="237" spans="1:26" x14ac:dyDescent="0.2">
      <c r="A237" s="354"/>
      <c r="B237" s="359"/>
      <c r="C237" s="359"/>
      <c r="D237" s="359"/>
      <c r="E237" s="359"/>
      <c r="F237" s="359"/>
      <c r="G237" s="359"/>
      <c r="H237" s="359"/>
      <c r="I237" s="359"/>
      <c r="J237" s="359"/>
      <c r="K237" s="359"/>
      <c r="L237" s="359"/>
      <c r="M237" s="359"/>
      <c r="N237" s="359"/>
      <c r="O237" s="359"/>
      <c r="P237" s="359"/>
      <c r="Q237" s="359"/>
      <c r="R237" s="359"/>
      <c r="S237" s="359"/>
      <c r="T237" s="359"/>
      <c r="U237" s="359"/>
      <c r="V237" s="359"/>
      <c r="W237" s="359"/>
      <c r="X237" s="359"/>
      <c r="Y237" s="359"/>
      <c r="Z237" s="359"/>
    </row>
    <row r="238" spans="1:26" x14ac:dyDescent="0.2">
      <c r="A238" s="354"/>
      <c r="B238" s="359"/>
      <c r="C238" s="359"/>
      <c r="D238" s="359"/>
      <c r="E238" s="359"/>
      <c r="F238" s="359"/>
      <c r="G238" s="359"/>
      <c r="H238" s="359"/>
      <c r="I238" s="359"/>
      <c r="J238" s="359"/>
      <c r="K238" s="359"/>
      <c r="L238" s="359"/>
      <c r="M238" s="359"/>
      <c r="N238" s="359"/>
      <c r="O238" s="359"/>
      <c r="P238" s="359"/>
      <c r="Q238" s="359"/>
      <c r="R238" s="359"/>
      <c r="S238" s="359"/>
      <c r="T238" s="359"/>
      <c r="U238" s="359"/>
      <c r="V238" s="359"/>
      <c r="W238" s="359"/>
      <c r="X238" s="359"/>
      <c r="Y238" s="359"/>
      <c r="Z238" s="359"/>
    </row>
    <row r="239" spans="1:26" x14ac:dyDescent="0.2">
      <c r="A239" s="354"/>
      <c r="B239" s="359"/>
      <c r="C239" s="359"/>
      <c r="D239" s="359"/>
      <c r="E239" s="359"/>
      <c r="F239" s="359"/>
      <c r="G239" s="359"/>
      <c r="H239" s="359"/>
      <c r="I239" s="359"/>
      <c r="J239" s="359"/>
      <c r="K239" s="359"/>
      <c r="L239" s="359"/>
      <c r="M239" s="359"/>
      <c r="N239" s="359"/>
      <c r="O239" s="359"/>
      <c r="P239" s="359"/>
      <c r="Q239" s="359"/>
      <c r="R239" s="359"/>
      <c r="S239" s="359"/>
      <c r="T239" s="359"/>
      <c r="U239" s="359"/>
      <c r="V239" s="359"/>
      <c r="W239" s="359"/>
      <c r="X239" s="359"/>
      <c r="Y239" s="359"/>
      <c r="Z239" s="359"/>
    </row>
    <row r="240" spans="1:26" x14ac:dyDescent="0.2">
      <c r="A240" s="354"/>
      <c r="B240" s="359"/>
      <c r="C240" s="359"/>
      <c r="D240" s="359"/>
      <c r="E240" s="359"/>
      <c r="F240" s="359"/>
      <c r="G240" s="359"/>
      <c r="H240" s="359"/>
      <c r="I240" s="359"/>
      <c r="J240" s="359"/>
      <c r="K240" s="359"/>
      <c r="L240" s="359"/>
      <c r="M240" s="359"/>
      <c r="N240" s="359"/>
      <c r="O240" s="359"/>
      <c r="P240" s="359"/>
      <c r="Q240" s="359"/>
      <c r="R240" s="359"/>
      <c r="S240" s="359"/>
      <c r="T240" s="359"/>
      <c r="U240" s="359"/>
      <c r="V240" s="359"/>
      <c r="W240" s="359"/>
      <c r="X240" s="359"/>
      <c r="Y240" s="359"/>
      <c r="Z240" s="359"/>
    </row>
    <row r="241" spans="1:26" x14ac:dyDescent="0.2">
      <c r="A241" s="354"/>
      <c r="B241" s="359"/>
      <c r="C241" s="359"/>
      <c r="D241" s="359"/>
      <c r="E241" s="359"/>
      <c r="F241" s="359"/>
      <c r="G241" s="359"/>
      <c r="H241" s="359"/>
      <c r="I241" s="359"/>
      <c r="J241" s="359"/>
      <c r="K241" s="359"/>
      <c r="L241" s="359"/>
      <c r="M241" s="359"/>
      <c r="N241" s="359"/>
      <c r="O241" s="359"/>
      <c r="P241" s="359"/>
      <c r="Q241" s="359"/>
      <c r="R241" s="359"/>
      <c r="S241" s="359"/>
      <c r="T241" s="359"/>
      <c r="U241" s="359"/>
      <c r="V241" s="359"/>
      <c r="W241" s="359"/>
      <c r="X241" s="359"/>
      <c r="Y241" s="359"/>
      <c r="Z241" s="359"/>
    </row>
    <row r="242" spans="1:26" x14ac:dyDescent="0.2">
      <c r="A242" s="354"/>
      <c r="B242" s="359"/>
      <c r="C242" s="359"/>
      <c r="D242" s="359"/>
      <c r="E242" s="359"/>
      <c r="F242" s="359"/>
      <c r="G242" s="359"/>
      <c r="H242" s="359"/>
      <c r="I242" s="359"/>
      <c r="J242" s="359"/>
      <c r="K242" s="359"/>
      <c r="L242" s="359"/>
      <c r="M242" s="359"/>
      <c r="N242" s="359"/>
      <c r="O242" s="359"/>
      <c r="P242" s="359"/>
      <c r="Q242" s="359"/>
      <c r="R242" s="359"/>
      <c r="S242" s="359"/>
      <c r="T242" s="359"/>
      <c r="U242" s="359"/>
      <c r="V242" s="359"/>
      <c r="W242" s="359"/>
      <c r="X242" s="359"/>
      <c r="Y242" s="359"/>
      <c r="Z242" s="359"/>
    </row>
    <row r="243" spans="1:26" x14ac:dyDescent="0.2">
      <c r="A243" s="354"/>
      <c r="B243" s="359"/>
      <c r="C243" s="359"/>
      <c r="D243" s="359"/>
      <c r="E243" s="359"/>
      <c r="F243" s="359"/>
      <c r="G243" s="359"/>
      <c r="H243" s="359"/>
      <c r="I243" s="359"/>
      <c r="J243" s="359"/>
      <c r="K243" s="359"/>
      <c r="L243" s="359"/>
      <c r="M243" s="359"/>
      <c r="N243" s="359"/>
      <c r="O243" s="359"/>
      <c r="P243" s="359"/>
      <c r="Q243" s="359"/>
      <c r="R243" s="359"/>
      <c r="S243" s="359"/>
      <c r="T243" s="359"/>
      <c r="U243" s="359"/>
      <c r="V243" s="359"/>
      <c r="W243" s="359"/>
      <c r="X243" s="359"/>
      <c r="Y243" s="359"/>
      <c r="Z243" s="359"/>
    </row>
    <row r="244" spans="1:26" x14ac:dyDescent="0.2">
      <c r="A244" s="354"/>
      <c r="B244" s="359"/>
      <c r="C244" s="359"/>
      <c r="D244" s="359"/>
      <c r="E244" s="359"/>
      <c r="F244" s="359"/>
      <c r="G244" s="359"/>
      <c r="H244" s="359"/>
      <c r="I244" s="359"/>
      <c r="J244" s="359"/>
      <c r="K244" s="359"/>
      <c r="L244" s="359"/>
      <c r="M244" s="359"/>
      <c r="N244" s="359"/>
      <c r="O244" s="359"/>
      <c r="P244" s="359"/>
      <c r="Q244" s="359"/>
      <c r="R244" s="359"/>
      <c r="S244" s="359"/>
      <c r="T244" s="359"/>
      <c r="U244" s="359"/>
      <c r="V244" s="359"/>
      <c r="W244" s="359"/>
      <c r="X244" s="359"/>
      <c r="Y244" s="359"/>
      <c r="Z244" s="359"/>
    </row>
    <row r="245" spans="1:26" x14ac:dyDescent="0.2">
      <c r="A245" s="354"/>
      <c r="B245" s="359"/>
      <c r="C245" s="359"/>
      <c r="D245" s="359"/>
      <c r="E245" s="359"/>
      <c r="F245" s="359"/>
      <c r="G245" s="359"/>
      <c r="H245" s="359"/>
      <c r="I245" s="359"/>
      <c r="J245" s="359"/>
      <c r="K245" s="359"/>
      <c r="L245" s="359"/>
      <c r="M245" s="359"/>
      <c r="N245" s="359"/>
      <c r="O245" s="359"/>
      <c r="P245" s="359"/>
      <c r="Q245" s="359"/>
      <c r="R245" s="359"/>
      <c r="S245" s="359"/>
      <c r="T245" s="359"/>
      <c r="U245" s="359"/>
      <c r="V245" s="359"/>
      <c r="W245" s="359"/>
      <c r="X245" s="359"/>
      <c r="Y245" s="359"/>
      <c r="Z245" s="359"/>
    </row>
    <row r="246" spans="1:26" x14ac:dyDescent="0.2">
      <c r="A246" s="354"/>
      <c r="B246" s="359"/>
      <c r="C246" s="359"/>
      <c r="D246" s="359"/>
      <c r="E246" s="359"/>
      <c r="F246" s="359"/>
      <c r="G246" s="359"/>
      <c r="H246" s="359"/>
      <c r="I246" s="359"/>
      <c r="J246" s="359"/>
      <c r="K246" s="359"/>
      <c r="L246" s="359"/>
      <c r="M246" s="359"/>
      <c r="N246" s="359"/>
      <c r="O246" s="359"/>
      <c r="P246" s="359"/>
      <c r="Q246" s="359"/>
      <c r="R246" s="359"/>
      <c r="S246" s="359"/>
      <c r="T246" s="359"/>
      <c r="U246" s="359"/>
      <c r="V246" s="359"/>
      <c r="W246" s="359"/>
      <c r="X246" s="359"/>
      <c r="Y246" s="359"/>
      <c r="Z246" s="359"/>
    </row>
    <row r="247" spans="1:26" x14ac:dyDescent="0.2">
      <c r="A247" s="354"/>
      <c r="B247" s="359"/>
      <c r="C247" s="359"/>
      <c r="D247" s="359"/>
      <c r="E247" s="359"/>
      <c r="F247" s="359"/>
      <c r="G247" s="359"/>
      <c r="H247" s="359"/>
      <c r="I247" s="359"/>
      <c r="J247" s="359"/>
      <c r="K247" s="359"/>
      <c r="L247" s="359"/>
      <c r="M247" s="359"/>
      <c r="N247" s="359"/>
      <c r="O247" s="359"/>
      <c r="P247" s="359"/>
      <c r="Q247" s="359"/>
      <c r="R247" s="359"/>
      <c r="S247" s="359"/>
      <c r="T247" s="359"/>
      <c r="U247" s="359"/>
      <c r="V247" s="359"/>
      <c r="W247" s="359"/>
      <c r="X247" s="359"/>
      <c r="Y247" s="359"/>
      <c r="Z247" s="359"/>
    </row>
    <row r="248" spans="1:26" x14ac:dyDescent="0.2">
      <c r="A248" s="354"/>
      <c r="B248" s="359"/>
      <c r="C248" s="359"/>
      <c r="D248" s="359"/>
      <c r="E248" s="359"/>
      <c r="F248" s="359"/>
      <c r="G248" s="359"/>
      <c r="H248" s="359"/>
      <c r="I248" s="359"/>
      <c r="J248" s="359"/>
      <c r="K248" s="359"/>
      <c r="L248" s="359"/>
      <c r="M248" s="359"/>
      <c r="N248" s="359"/>
      <c r="O248" s="359"/>
      <c r="P248" s="359"/>
      <c r="Q248" s="359"/>
      <c r="R248" s="359"/>
      <c r="S248" s="359"/>
      <c r="T248" s="359"/>
      <c r="U248" s="359"/>
      <c r="V248" s="359"/>
      <c r="W248" s="359"/>
      <c r="X248" s="359"/>
      <c r="Y248" s="359"/>
      <c r="Z248" s="359"/>
    </row>
    <row r="249" spans="1:26" x14ac:dyDescent="0.2">
      <c r="A249" s="354"/>
      <c r="B249" s="359"/>
      <c r="C249" s="359"/>
      <c r="D249" s="359"/>
      <c r="E249" s="359"/>
      <c r="F249" s="359"/>
      <c r="G249" s="359"/>
      <c r="H249" s="359"/>
      <c r="I249" s="359"/>
      <c r="J249" s="359"/>
      <c r="K249" s="359"/>
      <c r="L249" s="359"/>
      <c r="M249" s="359"/>
      <c r="N249" s="359"/>
      <c r="O249" s="359"/>
      <c r="P249" s="359"/>
      <c r="Q249" s="359"/>
      <c r="R249" s="359"/>
      <c r="S249" s="359"/>
      <c r="T249" s="359"/>
      <c r="U249" s="359"/>
      <c r="V249" s="359"/>
      <c r="W249" s="359"/>
      <c r="X249" s="359"/>
      <c r="Y249" s="359"/>
      <c r="Z249" s="359"/>
    </row>
    <row r="250" spans="1:26" x14ac:dyDescent="0.2">
      <c r="A250" s="354"/>
      <c r="B250" s="359"/>
      <c r="C250" s="359"/>
      <c r="D250" s="359"/>
      <c r="E250" s="359"/>
      <c r="F250" s="359"/>
      <c r="G250" s="359"/>
      <c r="H250" s="359"/>
      <c r="I250" s="359"/>
      <c r="J250" s="359"/>
      <c r="K250" s="359"/>
      <c r="L250" s="359"/>
      <c r="M250" s="359"/>
      <c r="N250" s="359"/>
      <c r="O250" s="359"/>
      <c r="P250" s="359"/>
      <c r="Q250" s="359"/>
      <c r="R250" s="359"/>
      <c r="S250" s="359"/>
      <c r="T250" s="359"/>
      <c r="U250" s="359"/>
      <c r="V250" s="359"/>
      <c r="W250" s="359"/>
      <c r="X250" s="359"/>
      <c r="Y250" s="359"/>
      <c r="Z250" s="359"/>
    </row>
    <row r="251" spans="1:26" x14ac:dyDescent="0.2">
      <c r="A251" s="354"/>
      <c r="B251" s="359"/>
      <c r="C251" s="359"/>
      <c r="D251" s="359"/>
      <c r="E251" s="359"/>
      <c r="F251" s="359"/>
      <c r="G251" s="359"/>
      <c r="H251" s="359"/>
      <c r="I251" s="359"/>
      <c r="J251" s="359"/>
      <c r="K251" s="359"/>
      <c r="L251" s="359"/>
      <c r="M251" s="359"/>
      <c r="N251" s="359"/>
      <c r="O251" s="359"/>
      <c r="P251" s="359"/>
      <c r="Q251" s="359"/>
      <c r="R251" s="359"/>
      <c r="S251" s="359"/>
      <c r="T251" s="359"/>
      <c r="U251" s="359"/>
      <c r="V251" s="359"/>
      <c r="W251" s="359"/>
      <c r="X251" s="359"/>
      <c r="Y251" s="359"/>
      <c r="Z251" s="359"/>
    </row>
    <row r="252" spans="1:26" x14ac:dyDescent="0.2">
      <c r="A252" s="354"/>
      <c r="B252" s="359"/>
      <c r="C252" s="359"/>
      <c r="D252" s="359"/>
      <c r="E252" s="359"/>
      <c r="F252" s="359"/>
      <c r="G252" s="359"/>
      <c r="H252" s="359"/>
      <c r="I252" s="359"/>
      <c r="J252" s="359"/>
      <c r="K252" s="359"/>
      <c r="L252" s="359"/>
      <c r="M252" s="359"/>
      <c r="N252" s="359"/>
      <c r="O252" s="359"/>
      <c r="P252" s="359"/>
      <c r="Q252" s="359"/>
      <c r="R252" s="359"/>
      <c r="S252" s="359"/>
      <c r="T252" s="359"/>
      <c r="U252" s="359"/>
      <c r="V252" s="359"/>
      <c r="W252" s="359"/>
      <c r="X252" s="359"/>
      <c r="Y252" s="359"/>
      <c r="Z252" s="359"/>
    </row>
    <row r="253" spans="1:26" x14ac:dyDescent="0.2">
      <c r="A253" s="354"/>
      <c r="B253" s="359"/>
      <c r="C253" s="359"/>
      <c r="D253" s="359"/>
      <c r="E253" s="359"/>
      <c r="F253" s="359"/>
      <c r="G253" s="359"/>
      <c r="H253" s="359"/>
      <c r="I253" s="359"/>
      <c r="J253" s="359"/>
      <c r="K253" s="359"/>
      <c r="L253" s="359"/>
      <c r="M253" s="359"/>
      <c r="N253" s="359"/>
      <c r="O253" s="359"/>
      <c r="P253" s="359"/>
      <c r="Q253" s="359"/>
      <c r="R253" s="359"/>
      <c r="S253" s="359"/>
      <c r="T253" s="359"/>
      <c r="U253" s="359"/>
      <c r="V253" s="359"/>
      <c r="W253" s="359"/>
      <c r="X253" s="359"/>
      <c r="Y253" s="359"/>
      <c r="Z253" s="359"/>
    </row>
    <row r="254" spans="1:26" x14ac:dyDescent="0.2">
      <c r="A254" s="354"/>
      <c r="B254" s="359"/>
      <c r="C254" s="359"/>
      <c r="D254" s="359"/>
      <c r="E254" s="359"/>
      <c r="F254" s="359"/>
      <c r="G254" s="359"/>
      <c r="H254" s="359"/>
      <c r="I254" s="359"/>
      <c r="J254" s="359"/>
      <c r="K254" s="359"/>
      <c r="L254" s="359"/>
      <c r="M254" s="359"/>
      <c r="N254" s="359"/>
      <c r="O254" s="359"/>
      <c r="P254" s="359"/>
      <c r="Q254" s="359"/>
      <c r="R254" s="359"/>
      <c r="S254" s="359"/>
      <c r="T254" s="359"/>
      <c r="U254" s="359"/>
      <c r="V254" s="359"/>
      <c r="W254" s="359"/>
      <c r="X254" s="359"/>
      <c r="Y254" s="359"/>
      <c r="Z254" s="359"/>
    </row>
    <row r="255" spans="1:26" x14ac:dyDescent="0.2">
      <c r="A255" s="354"/>
      <c r="B255" s="359"/>
      <c r="C255" s="359"/>
      <c r="D255" s="359"/>
      <c r="E255" s="359"/>
      <c r="F255" s="359"/>
      <c r="G255" s="359"/>
      <c r="H255" s="359"/>
      <c r="I255" s="359"/>
      <c r="J255" s="359"/>
      <c r="K255" s="359"/>
      <c r="L255" s="359"/>
      <c r="M255" s="359"/>
      <c r="N255" s="359"/>
      <c r="O255" s="359"/>
      <c r="P255" s="359"/>
      <c r="Q255" s="359"/>
      <c r="R255" s="359"/>
      <c r="S255" s="359"/>
      <c r="T255" s="359"/>
      <c r="U255" s="359"/>
      <c r="V255" s="359"/>
      <c r="W255" s="359"/>
      <c r="X255" s="359"/>
      <c r="Y255" s="359"/>
      <c r="Z255" s="359"/>
    </row>
    <row r="256" spans="1:26" x14ac:dyDescent="0.2">
      <c r="A256" s="354"/>
      <c r="B256" s="359"/>
      <c r="C256" s="359"/>
      <c r="D256" s="359"/>
      <c r="E256" s="359"/>
      <c r="F256" s="359"/>
      <c r="G256" s="359"/>
      <c r="H256" s="359"/>
      <c r="I256" s="359"/>
      <c r="J256" s="359"/>
      <c r="K256" s="359"/>
      <c r="L256" s="359"/>
      <c r="M256" s="359"/>
      <c r="N256" s="359"/>
      <c r="O256" s="359"/>
      <c r="P256" s="359"/>
      <c r="Q256" s="359"/>
      <c r="R256" s="359"/>
      <c r="S256" s="359"/>
      <c r="T256" s="359"/>
      <c r="U256" s="359"/>
      <c r="V256" s="359"/>
      <c r="W256" s="359"/>
      <c r="X256" s="359"/>
      <c r="Y256" s="359"/>
      <c r="Z256" s="359"/>
    </row>
    <row r="257" spans="1:26" x14ac:dyDescent="0.2">
      <c r="A257" s="354"/>
      <c r="B257" s="359"/>
      <c r="C257" s="359"/>
      <c r="D257" s="359"/>
      <c r="E257" s="359"/>
      <c r="F257" s="359"/>
      <c r="G257" s="359"/>
      <c r="H257" s="359"/>
      <c r="I257" s="359"/>
      <c r="J257" s="359"/>
      <c r="K257" s="359"/>
      <c r="L257" s="359"/>
      <c r="M257" s="359"/>
      <c r="N257" s="359"/>
      <c r="O257" s="359"/>
      <c r="P257" s="359"/>
      <c r="Q257" s="359"/>
      <c r="R257" s="359"/>
      <c r="S257" s="359"/>
      <c r="T257" s="359"/>
      <c r="U257" s="359"/>
      <c r="V257" s="359"/>
      <c r="W257" s="359"/>
      <c r="X257" s="359"/>
      <c r="Y257" s="359"/>
      <c r="Z257" s="359"/>
    </row>
    <row r="258" spans="1:26" x14ac:dyDescent="0.2">
      <c r="A258" s="354"/>
      <c r="B258" s="359"/>
      <c r="C258" s="359"/>
      <c r="D258" s="359"/>
      <c r="E258" s="359"/>
      <c r="F258" s="359"/>
      <c r="G258" s="359"/>
      <c r="H258" s="359"/>
      <c r="I258" s="359"/>
      <c r="J258" s="359"/>
      <c r="K258" s="359"/>
      <c r="L258" s="359"/>
      <c r="M258" s="359"/>
      <c r="N258" s="359"/>
      <c r="O258" s="359"/>
      <c r="P258" s="359"/>
      <c r="Q258" s="359"/>
      <c r="R258" s="359"/>
      <c r="S258" s="359"/>
      <c r="T258" s="359"/>
      <c r="U258" s="359"/>
      <c r="V258" s="359"/>
      <c r="W258" s="359"/>
      <c r="X258" s="359"/>
      <c r="Y258" s="359"/>
      <c r="Z258" s="359"/>
    </row>
    <row r="259" spans="1:26" x14ac:dyDescent="0.2">
      <c r="A259" s="354"/>
      <c r="B259" s="359"/>
      <c r="C259" s="359"/>
      <c r="D259" s="359"/>
      <c r="E259" s="359"/>
      <c r="F259" s="359"/>
      <c r="G259" s="359"/>
      <c r="H259" s="359"/>
      <c r="I259" s="359"/>
      <c r="J259" s="359"/>
      <c r="K259" s="359"/>
      <c r="L259" s="359"/>
      <c r="M259" s="359"/>
      <c r="N259" s="359"/>
      <c r="O259" s="359"/>
      <c r="P259" s="359"/>
      <c r="Q259" s="359"/>
      <c r="R259" s="359"/>
      <c r="S259" s="359"/>
      <c r="T259" s="359"/>
      <c r="U259" s="359"/>
      <c r="V259" s="359"/>
      <c r="W259" s="359"/>
      <c r="X259" s="359"/>
      <c r="Y259" s="359"/>
      <c r="Z259" s="359"/>
    </row>
    <row r="260" spans="1:26" x14ac:dyDescent="0.2">
      <c r="A260" s="354"/>
      <c r="B260" s="359"/>
      <c r="C260" s="359"/>
      <c r="D260" s="359"/>
      <c r="E260" s="359"/>
      <c r="F260" s="359"/>
      <c r="G260" s="359"/>
      <c r="H260" s="359"/>
      <c r="I260" s="359"/>
      <c r="J260" s="359"/>
      <c r="K260" s="359"/>
      <c r="L260" s="359"/>
      <c r="M260" s="359"/>
      <c r="N260" s="359"/>
      <c r="O260" s="359"/>
      <c r="P260" s="359"/>
      <c r="Q260" s="359"/>
      <c r="R260" s="359"/>
      <c r="S260" s="359"/>
      <c r="T260" s="359"/>
      <c r="U260" s="359"/>
      <c r="V260" s="359"/>
      <c r="W260" s="359"/>
      <c r="X260" s="359"/>
      <c r="Y260" s="359"/>
      <c r="Z260" s="359"/>
    </row>
    <row r="261" spans="1:26" x14ac:dyDescent="0.2">
      <c r="A261" s="354"/>
      <c r="B261" s="359"/>
      <c r="C261" s="359"/>
      <c r="D261" s="359"/>
      <c r="E261" s="359"/>
      <c r="F261" s="359"/>
      <c r="G261" s="359"/>
      <c r="H261" s="359"/>
      <c r="I261" s="359"/>
      <c r="J261" s="359"/>
      <c r="K261" s="359"/>
      <c r="L261" s="359"/>
      <c r="M261" s="359"/>
      <c r="N261" s="359"/>
      <c r="O261" s="359"/>
      <c r="P261" s="359"/>
      <c r="Q261" s="359"/>
      <c r="R261" s="359"/>
      <c r="S261" s="359"/>
      <c r="T261" s="359"/>
      <c r="U261" s="359"/>
      <c r="V261" s="359"/>
      <c r="W261" s="359"/>
      <c r="X261" s="359"/>
      <c r="Y261" s="359"/>
      <c r="Z261" s="359"/>
    </row>
    <row r="262" spans="1:26" x14ac:dyDescent="0.2">
      <c r="A262" s="354"/>
      <c r="B262" s="359"/>
      <c r="C262" s="359"/>
      <c r="D262" s="359"/>
      <c r="E262" s="359"/>
      <c r="F262" s="359"/>
      <c r="G262" s="359"/>
      <c r="H262" s="359"/>
      <c r="I262" s="359"/>
      <c r="J262" s="359"/>
      <c r="K262" s="359"/>
      <c r="L262" s="359"/>
      <c r="M262" s="359"/>
      <c r="N262" s="359"/>
      <c r="O262" s="359"/>
      <c r="P262" s="359"/>
      <c r="Q262" s="359"/>
      <c r="R262" s="359"/>
      <c r="S262" s="359"/>
      <c r="T262" s="359"/>
      <c r="U262" s="359"/>
      <c r="V262" s="359"/>
      <c r="W262" s="359"/>
      <c r="X262" s="359"/>
      <c r="Y262" s="359"/>
      <c r="Z262" s="359"/>
    </row>
    <row r="263" spans="1:26" x14ac:dyDescent="0.2">
      <c r="A263" s="354"/>
      <c r="B263" s="359"/>
      <c r="C263" s="359"/>
      <c r="D263" s="359"/>
      <c r="E263" s="359"/>
      <c r="F263" s="359"/>
      <c r="G263" s="359"/>
      <c r="H263" s="359"/>
      <c r="I263" s="359"/>
      <c r="J263" s="359"/>
      <c r="K263" s="359"/>
      <c r="L263" s="359"/>
      <c r="M263" s="359"/>
      <c r="N263" s="359"/>
      <c r="O263" s="359"/>
      <c r="P263" s="359"/>
      <c r="Q263" s="359"/>
      <c r="R263" s="359"/>
      <c r="S263" s="359"/>
      <c r="T263" s="359"/>
      <c r="U263" s="359"/>
      <c r="V263" s="359"/>
      <c r="W263" s="359"/>
      <c r="X263" s="359"/>
      <c r="Y263" s="359"/>
      <c r="Z263" s="359"/>
    </row>
    <row r="264" spans="1:26" x14ac:dyDescent="0.2">
      <c r="A264" s="354"/>
      <c r="B264" s="359"/>
      <c r="C264" s="359"/>
      <c r="D264" s="359"/>
      <c r="E264" s="359"/>
      <c r="F264" s="359"/>
      <c r="G264" s="359"/>
      <c r="H264" s="359"/>
      <c r="I264" s="359"/>
      <c r="J264" s="359"/>
      <c r="K264" s="359"/>
      <c r="L264" s="359"/>
      <c r="M264" s="359"/>
      <c r="N264" s="359"/>
      <c r="O264" s="359"/>
      <c r="P264" s="359"/>
      <c r="Q264" s="359"/>
      <c r="R264" s="359"/>
      <c r="S264" s="359"/>
      <c r="T264" s="359"/>
      <c r="U264" s="359"/>
      <c r="V264" s="359"/>
      <c r="W264" s="359"/>
      <c r="X264" s="359"/>
      <c r="Y264" s="359"/>
      <c r="Z264" s="359"/>
    </row>
    <row r="265" spans="1:26" x14ac:dyDescent="0.2">
      <c r="A265" s="354"/>
      <c r="B265" s="359"/>
      <c r="C265" s="359"/>
      <c r="D265" s="359"/>
      <c r="E265" s="359"/>
      <c r="F265" s="359"/>
      <c r="G265" s="359"/>
      <c r="H265" s="359"/>
      <c r="I265" s="359"/>
      <c r="J265" s="359"/>
      <c r="K265" s="359"/>
      <c r="L265" s="359"/>
      <c r="M265" s="359"/>
      <c r="N265" s="359"/>
      <c r="O265" s="359"/>
      <c r="P265" s="359"/>
      <c r="Q265" s="359"/>
      <c r="R265" s="359"/>
      <c r="S265" s="359"/>
      <c r="T265" s="359"/>
      <c r="U265" s="359"/>
      <c r="V265" s="359"/>
      <c r="W265" s="359"/>
      <c r="X265" s="359"/>
      <c r="Y265" s="359"/>
      <c r="Z265" s="359"/>
    </row>
    <row r="266" spans="1:26" x14ac:dyDescent="0.2">
      <c r="A266" s="354"/>
      <c r="B266" s="359"/>
      <c r="C266" s="359"/>
      <c r="D266" s="359"/>
      <c r="E266" s="359"/>
      <c r="F266" s="359"/>
      <c r="G266" s="359"/>
      <c r="H266" s="359"/>
      <c r="I266" s="359"/>
      <c r="J266" s="359"/>
      <c r="K266" s="359"/>
      <c r="L266" s="359"/>
      <c r="M266" s="359"/>
      <c r="N266" s="359"/>
      <c r="O266" s="359"/>
      <c r="P266" s="359"/>
      <c r="Q266" s="359"/>
      <c r="R266" s="359"/>
      <c r="S266" s="359"/>
      <c r="T266" s="359"/>
      <c r="U266" s="359"/>
      <c r="V266" s="359"/>
      <c r="W266" s="359"/>
      <c r="X266" s="359"/>
      <c r="Y266" s="359"/>
      <c r="Z266" s="359"/>
    </row>
    <row r="267" spans="1:26" x14ac:dyDescent="0.2">
      <c r="A267" s="354"/>
      <c r="B267" s="359"/>
      <c r="C267" s="359"/>
      <c r="D267" s="359"/>
      <c r="E267" s="359"/>
      <c r="F267" s="359"/>
      <c r="G267" s="359"/>
      <c r="H267" s="359"/>
      <c r="I267" s="359"/>
      <c r="J267" s="359"/>
      <c r="K267" s="359"/>
      <c r="L267" s="359"/>
      <c r="M267" s="359"/>
      <c r="N267" s="359"/>
      <c r="O267" s="359"/>
      <c r="P267" s="359"/>
      <c r="Q267" s="359"/>
      <c r="R267" s="359"/>
      <c r="S267" s="359"/>
      <c r="T267" s="359"/>
      <c r="U267" s="359"/>
      <c r="V267" s="359"/>
      <c r="W267" s="359"/>
      <c r="X267" s="359"/>
      <c r="Y267" s="359"/>
      <c r="Z267" s="359"/>
    </row>
    <row r="268" spans="1:26" x14ac:dyDescent="0.2">
      <c r="A268" s="354"/>
      <c r="B268" s="359"/>
      <c r="C268" s="359"/>
      <c r="D268" s="359"/>
      <c r="E268" s="359"/>
      <c r="F268" s="359"/>
      <c r="G268" s="359"/>
      <c r="H268" s="359"/>
      <c r="I268" s="359"/>
      <c r="J268" s="359"/>
      <c r="K268" s="359"/>
      <c r="L268" s="359"/>
      <c r="M268" s="359"/>
      <c r="N268" s="359"/>
      <c r="O268" s="359"/>
      <c r="P268" s="359"/>
      <c r="Q268" s="359"/>
      <c r="R268" s="359"/>
      <c r="S268" s="359"/>
      <c r="T268" s="359"/>
      <c r="U268" s="359"/>
      <c r="V268" s="359"/>
      <c r="W268" s="359"/>
      <c r="X268" s="359"/>
      <c r="Y268" s="359"/>
      <c r="Z268" s="359"/>
    </row>
    <row r="269" spans="1:26" x14ac:dyDescent="0.2">
      <c r="A269" s="354"/>
      <c r="B269" s="359"/>
      <c r="C269" s="359"/>
      <c r="D269" s="359"/>
      <c r="E269" s="359"/>
      <c r="F269" s="359"/>
      <c r="G269" s="359"/>
      <c r="H269" s="359"/>
      <c r="I269" s="359"/>
      <c r="J269" s="359"/>
      <c r="K269" s="359"/>
      <c r="L269" s="359"/>
      <c r="M269" s="359"/>
      <c r="N269" s="359"/>
      <c r="O269" s="359"/>
      <c r="P269" s="359"/>
      <c r="Q269" s="359"/>
      <c r="R269" s="359"/>
      <c r="S269" s="359"/>
      <c r="T269" s="359"/>
      <c r="U269" s="359"/>
      <c r="V269" s="359"/>
      <c r="W269" s="359"/>
      <c r="X269" s="359"/>
      <c r="Y269" s="359"/>
      <c r="Z269" s="359"/>
    </row>
    <row r="270" spans="1:26" x14ac:dyDescent="0.2">
      <c r="A270" s="354"/>
      <c r="B270" s="359"/>
      <c r="C270" s="359"/>
      <c r="D270" s="359"/>
      <c r="E270" s="359"/>
      <c r="F270" s="359"/>
      <c r="G270" s="359"/>
      <c r="H270" s="359"/>
      <c r="I270" s="359"/>
      <c r="J270" s="359"/>
      <c r="K270" s="359"/>
      <c r="L270" s="359"/>
      <c r="M270" s="359"/>
      <c r="N270" s="359"/>
      <c r="O270" s="359"/>
      <c r="P270" s="359"/>
      <c r="Q270" s="359"/>
      <c r="R270" s="359"/>
      <c r="S270" s="359"/>
      <c r="T270" s="359"/>
      <c r="U270" s="359"/>
      <c r="V270" s="359"/>
      <c r="W270" s="359"/>
      <c r="X270" s="359"/>
      <c r="Y270" s="359"/>
      <c r="Z270" s="359"/>
    </row>
    <row r="271" spans="1:26" x14ac:dyDescent="0.2">
      <c r="A271" s="354"/>
      <c r="B271" s="359"/>
      <c r="C271" s="359"/>
      <c r="D271" s="359"/>
      <c r="E271" s="359"/>
      <c r="F271" s="359"/>
      <c r="G271" s="359"/>
      <c r="H271" s="359"/>
      <c r="I271" s="359"/>
      <c r="J271" s="359"/>
      <c r="K271" s="359"/>
      <c r="L271" s="359"/>
      <c r="M271" s="359"/>
      <c r="N271" s="359"/>
      <c r="O271" s="359"/>
      <c r="P271" s="359"/>
      <c r="Q271" s="359"/>
      <c r="R271" s="359"/>
      <c r="S271" s="359"/>
      <c r="T271" s="359"/>
      <c r="U271" s="359"/>
      <c r="V271" s="359"/>
      <c r="W271" s="359"/>
      <c r="X271" s="359"/>
      <c r="Y271" s="359"/>
      <c r="Z271" s="359"/>
    </row>
    <row r="272" spans="1:26" x14ac:dyDescent="0.2">
      <c r="A272" s="354"/>
      <c r="B272" s="359"/>
      <c r="C272" s="359"/>
      <c r="D272" s="359"/>
      <c r="E272" s="359"/>
      <c r="F272" s="359"/>
      <c r="G272" s="359"/>
      <c r="H272" s="359"/>
      <c r="I272" s="359"/>
      <c r="J272" s="359"/>
      <c r="K272" s="359"/>
      <c r="L272" s="359"/>
      <c r="M272" s="359"/>
      <c r="N272" s="359"/>
      <c r="O272" s="359"/>
      <c r="P272" s="359"/>
      <c r="Q272" s="359"/>
      <c r="R272" s="359"/>
      <c r="S272" s="359"/>
      <c r="T272" s="359"/>
      <c r="U272" s="359"/>
      <c r="V272" s="359"/>
      <c r="W272" s="359"/>
      <c r="X272" s="359"/>
      <c r="Y272" s="359"/>
      <c r="Z272" s="359"/>
    </row>
    <row r="273" spans="1:26" x14ac:dyDescent="0.2">
      <c r="A273" s="354"/>
      <c r="B273" s="359"/>
      <c r="C273" s="359"/>
      <c r="D273" s="359"/>
      <c r="E273" s="359"/>
      <c r="F273" s="359"/>
      <c r="G273" s="359"/>
      <c r="H273" s="359"/>
      <c r="I273" s="359"/>
      <c r="J273" s="359"/>
      <c r="K273" s="359"/>
      <c r="L273" s="359"/>
      <c r="M273" s="359"/>
      <c r="N273" s="359"/>
      <c r="O273" s="359"/>
      <c r="P273" s="359"/>
      <c r="Q273" s="359"/>
      <c r="R273" s="359"/>
      <c r="S273" s="359"/>
      <c r="T273" s="359"/>
      <c r="U273" s="359"/>
      <c r="V273" s="359"/>
      <c r="W273" s="359"/>
      <c r="X273" s="359"/>
      <c r="Y273" s="359"/>
      <c r="Z273" s="359"/>
    </row>
    <row r="274" spans="1:26" x14ac:dyDescent="0.2">
      <c r="A274" s="354"/>
      <c r="B274" s="359"/>
      <c r="C274" s="359"/>
      <c r="D274" s="359"/>
      <c r="E274" s="359"/>
      <c r="F274" s="359"/>
      <c r="G274" s="359"/>
      <c r="H274" s="359"/>
      <c r="I274" s="359"/>
      <c r="J274" s="359"/>
      <c r="K274" s="359"/>
      <c r="L274" s="359"/>
      <c r="M274" s="359"/>
      <c r="N274" s="359"/>
      <c r="O274" s="359"/>
      <c r="P274" s="359"/>
      <c r="Q274" s="359"/>
      <c r="R274" s="359"/>
      <c r="S274" s="359"/>
      <c r="T274" s="359"/>
      <c r="U274" s="359"/>
      <c r="V274" s="359"/>
      <c r="W274" s="359"/>
      <c r="X274" s="359"/>
      <c r="Y274" s="359"/>
      <c r="Z274" s="359"/>
    </row>
    <row r="275" spans="1:26" x14ac:dyDescent="0.2">
      <c r="A275" s="354"/>
      <c r="B275" s="359"/>
      <c r="C275" s="359"/>
      <c r="D275" s="359"/>
      <c r="E275" s="359"/>
      <c r="F275" s="359"/>
      <c r="G275" s="359"/>
      <c r="H275" s="359"/>
      <c r="I275" s="359"/>
      <c r="J275" s="359"/>
      <c r="K275" s="359"/>
      <c r="L275" s="359"/>
      <c r="M275" s="359"/>
      <c r="N275" s="359"/>
      <c r="O275" s="359"/>
      <c r="P275" s="359"/>
      <c r="Q275" s="359"/>
      <c r="R275" s="359"/>
      <c r="S275" s="359"/>
      <c r="T275" s="359"/>
      <c r="U275" s="359"/>
      <c r="V275" s="359"/>
      <c r="W275" s="359"/>
      <c r="X275" s="359"/>
      <c r="Y275" s="359"/>
      <c r="Z275" s="359"/>
    </row>
    <row r="276" spans="1:26" x14ac:dyDescent="0.2">
      <c r="A276" s="354"/>
      <c r="B276" s="359"/>
      <c r="C276" s="359"/>
      <c r="D276" s="359"/>
      <c r="E276" s="359"/>
      <c r="F276" s="359"/>
      <c r="G276" s="359"/>
      <c r="H276" s="359"/>
      <c r="I276" s="359"/>
      <c r="J276" s="359"/>
      <c r="K276" s="359"/>
      <c r="L276" s="359"/>
      <c r="M276" s="359"/>
      <c r="N276" s="359"/>
      <c r="O276" s="359"/>
      <c r="P276" s="359"/>
      <c r="Q276" s="359"/>
      <c r="R276" s="359"/>
      <c r="S276" s="359"/>
      <c r="T276" s="359"/>
      <c r="U276" s="359"/>
      <c r="V276" s="359"/>
      <c r="W276" s="359"/>
      <c r="X276" s="359"/>
      <c r="Y276" s="359"/>
      <c r="Z276" s="359"/>
    </row>
    <row r="277" spans="1:26" x14ac:dyDescent="0.2">
      <c r="A277" s="354"/>
      <c r="B277" s="359"/>
      <c r="C277" s="359"/>
      <c r="D277" s="359"/>
      <c r="E277" s="359"/>
      <c r="F277" s="359"/>
      <c r="G277" s="359"/>
      <c r="H277" s="359"/>
      <c r="I277" s="359"/>
      <c r="J277" s="359"/>
      <c r="K277" s="359"/>
      <c r="L277" s="359"/>
      <c r="M277" s="359"/>
      <c r="N277" s="359"/>
      <c r="O277" s="359"/>
      <c r="P277" s="359"/>
      <c r="Q277" s="359"/>
      <c r="R277" s="359"/>
      <c r="S277" s="359"/>
      <c r="T277" s="359"/>
      <c r="U277" s="359"/>
      <c r="V277" s="359"/>
      <c r="W277" s="359"/>
      <c r="X277" s="359"/>
      <c r="Y277" s="359"/>
      <c r="Z277" s="359"/>
    </row>
    <row r="278" spans="1:26" x14ac:dyDescent="0.2">
      <c r="A278" s="354"/>
      <c r="B278" s="359"/>
      <c r="C278" s="359"/>
      <c r="D278" s="359"/>
      <c r="E278" s="359"/>
      <c r="F278" s="359"/>
      <c r="G278" s="359"/>
      <c r="H278" s="359"/>
      <c r="I278" s="359"/>
      <c r="J278" s="359"/>
      <c r="K278" s="359"/>
      <c r="L278" s="359"/>
      <c r="M278" s="359"/>
      <c r="N278" s="359"/>
      <c r="O278" s="359"/>
      <c r="P278" s="359"/>
      <c r="Q278" s="359"/>
      <c r="R278" s="359"/>
      <c r="S278" s="359"/>
      <c r="T278" s="359"/>
      <c r="U278" s="359"/>
      <c r="V278" s="359"/>
      <c r="W278" s="359"/>
      <c r="X278" s="359"/>
      <c r="Y278" s="359"/>
      <c r="Z278" s="359"/>
    </row>
    <row r="279" spans="1:26" x14ac:dyDescent="0.2">
      <c r="A279" s="354"/>
      <c r="B279" s="359"/>
      <c r="C279" s="359"/>
      <c r="D279" s="359"/>
      <c r="E279" s="359"/>
      <c r="F279" s="359"/>
      <c r="G279" s="359"/>
      <c r="H279" s="359"/>
      <c r="I279" s="359"/>
      <c r="J279" s="359"/>
      <c r="K279" s="359"/>
      <c r="L279" s="359"/>
      <c r="M279" s="359"/>
      <c r="N279" s="359"/>
      <c r="O279" s="359"/>
      <c r="P279" s="359"/>
      <c r="Q279" s="359"/>
      <c r="R279" s="359"/>
      <c r="S279" s="359"/>
      <c r="T279" s="359"/>
      <c r="U279" s="359"/>
      <c r="V279" s="359"/>
      <c r="W279" s="359"/>
      <c r="X279" s="359"/>
      <c r="Y279" s="359"/>
      <c r="Z279" s="359"/>
    </row>
    <row r="280" spans="1:26" x14ac:dyDescent="0.2">
      <c r="A280" s="354"/>
      <c r="B280" s="359"/>
      <c r="C280" s="359"/>
      <c r="D280" s="359"/>
      <c r="E280" s="359"/>
      <c r="F280" s="359"/>
      <c r="G280" s="359"/>
      <c r="H280" s="359"/>
      <c r="I280" s="359"/>
      <c r="J280" s="359"/>
      <c r="K280" s="359"/>
      <c r="L280" s="359"/>
      <c r="M280" s="359"/>
      <c r="N280" s="359"/>
      <c r="O280" s="359"/>
      <c r="P280" s="359"/>
      <c r="Q280" s="359"/>
      <c r="R280" s="359"/>
      <c r="S280" s="359"/>
      <c r="T280" s="359"/>
      <c r="U280" s="359"/>
      <c r="V280" s="359"/>
      <c r="W280" s="359"/>
      <c r="X280" s="359"/>
      <c r="Y280" s="359"/>
      <c r="Z280" s="359"/>
    </row>
    <row r="281" spans="1:26" x14ac:dyDescent="0.2">
      <c r="A281" s="354"/>
      <c r="B281" s="359"/>
      <c r="C281" s="359"/>
      <c r="D281" s="359"/>
      <c r="E281" s="359"/>
      <c r="F281" s="359"/>
      <c r="G281" s="359"/>
      <c r="H281" s="359"/>
      <c r="I281" s="359"/>
      <c r="J281" s="359"/>
      <c r="K281" s="359"/>
      <c r="L281" s="359"/>
      <c r="M281" s="359"/>
      <c r="N281" s="359"/>
      <c r="O281" s="359"/>
      <c r="P281" s="359"/>
      <c r="Q281" s="359"/>
      <c r="R281" s="359"/>
      <c r="S281" s="359"/>
      <c r="T281" s="359"/>
      <c r="U281" s="359"/>
      <c r="V281" s="359"/>
      <c r="W281" s="359"/>
      <c r="X281" s="359"/>
      <c r="Y281" s="359"/>
      <c r="Z281" s="359"/>
    </row>
    <row r="282" spans="1:26" x14ac:dyDescent="0.2">
      <c r="A282" s="354"/>
      <c r="B282" s="359"/>
      <c r="C282" s="359"/>
      <c r="D282" s="359"/>
      <c r="E282" s="359"/>
      <c r="F282" s="359"/>
      <c r="G282" s="359"/>
      <c r="H282" s="359"/>
      <c r="I282" s="359"/>
      <c r="J282" s="359"/>
      <c r="K282" s="359"/>
      <c r="L282" s="359"/>
      <c r="M282" s="359"/>
      <c r="N282" s="359"/>
      <c r="O282" s="359"/>
      <c r="P282" s="359"/>
      <c r="Q282" s="359"/>
      <c r="R282" s="359"/>
      <c r="S282" s="359"/>
      <c r="T282" s="359"/>
      <c r="U282" s="359"/>
      <c r="V282" s="359"/>
      <c r="W282" s="359"/>
      <c r="X282" s="359"/>
      <c r="Y282" s="359"/>
      <c r="Z282" s="359"/>
    </row>
    <row r="283" spans="1:26" x14ac:dyDescent="0.2">
      <c r="A283" s="354"/>
      <c r="B283" s="359"/>
      <c r="C283" s="359"/>
      <c r="D283" s="359"/>
      <c r="E283" s="359"/>
      <c r="F283" s="359"/>
      <c r="G283" s="359"/>
      <c r="H283" s="359"/>
      <c r="I283" s="359"/>
      <c r="J283" s="359"/>
      <c r="K283" s="359"/>
      <c r="L283" s="359"/>
      <c r="M283" s="359"/>
      <c r="N283" s="359"/>
      <c r="O283" s="359"/>
      <c r="P283" s="359"/>
      <c r="Q283" s="359"/>
      <c r="R283" s="359"/>
      <c r="S283" s="359"/>
      <c r="T283" s="359"/>
      <c r="U283" s="359"/>
      <c r="V283" s="359"/>
      <c r="W283" s="359"/>
      <c r="X283" s="359"/>
      <c r="Y283" s="359"/>
      <c r="Z283" s="359"/>
    </row>
    <row r="284" spans="1:26" x14ac:dyDescent="0.2">
      <c r="A284" s="354"/>
      <c r="B284" s="359"/>
      <c r="C284" s="359"/>
      <c r="D284" s="359"/>
      <c r="E284" s="359"/>
      <c r="F284" s="359"/>
      <c r="G284" s="359"/>
      <c r="H284" s="359"/>
      <c r="I284" s="359"/>
      <c r="J284" s="359"/>
      <c r="K284" s="359"/>
      <c r="L284" s="359"/>
      <c r="M284" s="359"/>
      <c r="N284" s="359"/>
      <c r="O284" s="359"/>
      <c r="P284" s="359"/>
      <c r="Q284" s="359"/>
      <c r="R284" s="359"/>
      <c r="S284" s="359"/>
      <c r="T284" s="359"/>
      <c r="U284" s="359"/>
      <c r="V284" s="359"/>
      <c r="W284" s="359"/>
      <c r="X284" s="359"/>
      <c r="Y284" s="359"/>
      <c r="Z284" s="359"/>
    </row>
    <row r="285" spans="1:26" x14ac:dyDescent="0.2">
      <c r="A285" s="354"/>
      <c r="B285" s="359"/>
      <c r="C285" s="359"/>
      <c r="D285" s="359"/>
      <c r="E285" s="359"/>
      <c r="F285" s="359"/>
      <c r="G285" s="359"/>
      <c r="H285" s="359"/>
      <c r="I285" s="359"/>
      <c r="J285" s="359"/>
      <c r="K285" s="359"/>
      <c r="L285" s="359"/>
      <c r="M285" s="359"/>
      <c r="N285" s="359"/>
      <c r="O285" s="359"/>
      <c r="P285" s="359"/>
      <c r="Q285" s="359"/>
      <c r="R285" s="359"/>
      <c r="S285" s="359"/>
      <c r="T285" s="359"/>
      <c r="U285" s="359"/>
      <c r="V285" s="359"/>
      <c r="W285" s="359"/>
      <c r="X285" s="359"/>
      <c r="Y285" s="359"/>
      <c r="Z285" s="359"/>
    </row>
    <row r="286" spans="1:26" x14ac:dyDescent="0.2">
      <c r="A286" s="354"/>
      <c r="B286" s="359"/>
      <c r="C286" s="359"/>
      <c r="D286" s="359"/>
      <c r="E286" s="359"/>
      <c r="F286" s="359"/>
      <c r="G286" s="359"/>
      <c r="H286" s="359"/>
      <c r="I286" s="359"/>
      <c r="J286" s="359"/>
      <c r="K286" s="359"/>
      <c r="L286" s="359"/>
      <c r="M286" s="359"/>
      <c r="N286" s="359"/>
      <c r="O286" s="359"/>
      <c r="P286" s="359"/>
      <c r="Q286" s="359"/>
      <c r="R286" s="359"/>
      <c r="S286" s="359"/>
      <c r="T286" s="359"/>
      <c r="U286" s="359"/>
      <c r="V286" s="359"/>
      <c r="W286" s="359"/>
      <c r="X286" s="359"/>
      <c r="Y286" s="359"/>
      <c r="Z286" s="359"/>
    </row>
    <row r="287" spans="1:26" x14ac:dyDescent="0.2">
      <c r="A287" s="354"/>
      <c r="B287" s="359"/>
      <c r="C287" s="359"/>
      <c r="D287" s="359"/>
      <c r="E287" s="359"/>
      <c r="F287" s="359"/>
      <c r="G287" s="359"/>
      <c r="H287" s="359"/>
      <c r="I287" s="359"/>
      <c r="J287" s="359"/>
      <c r="K287" s="359"/>
      <c r="L287" s="359"/>
      <c r="M287" s="359"/>
      <c r="N287" s="359"/>
      <c r="O287" s="359"/>
      <c r="P287" s="359"/>
      <c r="Q287" s="359"/>
      <c r="R287" s="359"/>
      <c r="S287" s="359"/>
      <c r="T287" s="359"/>
      <c r="U287" s="359"/>
      <c r="V287" s="359"/>
      <c r="W287" s="359"/>
      <c r="X287" s="359"/>
      <c r="Y287" s="359"/>
      <c r="Z287" s="359"/>
    </row>
    <row r="288" spans="1:26" x14ac:dyDescent="0.2">
      <c r="A288" s="354"/>
      <c r="B288" s="359"/>
      <c r="C288" s="359"/>
      <c r="D288" s="359"/>
      <c r="E288" s="359"/>
      <c r="F288" s="359"/>
      <c r="G288" s="359"/>
      <c r="H288" s="359"/>
      <c r="I288" s="359"/>
      <c r="J288" s="359"/>
      <c r="K288" s="359"/>
      <c r="L288" s="359"/>
      <c r="M288" s="359"/>
      <c r="N288" s="359"/>
      <c r="O288" s="359"/>
      <c r="P288" s="359"/>
      <c r="Q288" s="359"/>
      <c r="R288" s="359"/>
      <c r="S288" s="359"/>
      <c r="T288" s="359"/>
      <c r="U288" s="359"/>
      <c r="V288" s="359"/>
      <c r="W288" s="359"/>
      <c r="X288" s="359"/>
      <c r="Y288" s="359"/>
      <c r="Z288" s="359"/>
    </row>
    <row r="289" spans="1:26" x14ac:dyDescent="0.2">
      <c r="A289" s="354"/>
      <c r="B289" s="359"/>
      <c r="C289" s="359"/>
      <c r="D289" s="359"/>
      <c r="E289" s="359"/>
      <c r="F289" s="359"/>
      <c r="G289" s="359"/>
      <c r="H289" s="359"/>
      <c r="I289" s="359"/>
      <c r="J289" s="359"/>
      <c r="K289" s="359"/>
      <c r="L289" s="359"/>
      <c r="M289" s="359"/>
      <c r="N289" s="359"/>
      <c r="O289" s="359"/>
      <c r="P289" s="359"/>
      <c r="Q289" s="359"/>
      <c r="R289" s="359"/>
      <c r="S289" s="359"/>
      <c r="T289" s="359"/>
      <c r="U289" s="359"/>
      <c r="V289" s="359"/>
      <c r="W289" s="359"/>
      <c r="X289" s="359"/>
      <c r="Y289" s="359"/>
      <c r="Z289" s="359"/>
    </row>
    <row r="290" spans="1:26" x14ac:dyDescent="0.2">
      <c r="A290" s="354"/>
      <c r="B290" s="359"/>
      <c r="C290" s="359"/>
      <c r="D290" s="359"/>
      <c r="E290" s="359"/>
      <c r="F290" s="359"/>
      <c r="G290" s="359"/>
      <c r="H290" s="359"/>
      <c r="I290" s="359"/>
      <c r="J290" s="359"/>
      <c r="K290" s="359"/>
      <c r="L290" s="359"/>
      <c r="M290" s="359"/>
      <c r="N290" s="359"/>
      <c r="O290" s="359"/>
      <c r="P290" s="359"/>
      <c r="Q290" s="359"/>
      <c r="R290" s="359"/>
      <c r="S290" s="359"/>
      <c r="T290" s="359"/>
      <c r="U290" s="359"/>
      <c r="V290" s="359"/>
      <c r="W290" s="359"/>
      <c r="X290" s="359"/>
      <c r="Y290" s="359"/>
      <c r="Z290" s="359"/>
    </row>
    <row r="291" spans="1:26" x14ac:dyDescent="0.2">
      <c r="A291" s="354"/>
      <c r="B291" s="359"/>
      <c r="C291" s="359"/>
      <c r="D291" s="359"/>
      <c r="E291" s="359"/>
      <c r="F291" s="359"/>
      <c r="G291" s="359"/>
      <c r="H291" s="359"/>
      <c r="I291" s="359"/>
      <c r="J291" s="359"/>
      <c r="K291" s="359"/>
      <c r="L291" s="359"/>
      <c r="M291" s="359"/>
      <c r="N291" s="359"/>
      <c r="O291" s="359"/>
      <c r="P291" s="359"/>
      <c r="Q291" s="359"/>
      <c r="R291" s="359"/>
      <c r="S291" s="359"/>
      <c r="T291" s="359"/>
      <c r="U291" s="359"/>
      <c r="V291" s="359"/>
      <c r="W291" s="359"/>
      <c r="X291" s="359"/>
      <c r="Y291" s="359"/>
      <c r="Z291" s="359"/>
    </row>
    <row r="292" spans="1:26" x14ac:dyDescent="0.2">
      <c r="A292" s="354"/>
      <c r="B292" s="359"/>
      <c r="C292" s="359"/>
      <c r="D292" s="359"/>
      <c r="E292" s="359"/>
      <c r="F292" s="359"/>
      <c r="G292" s="359"/>
      <c r="H292" s="359"/>
      <c r="I292" s="359"/>
      <c r="J292" s="359"/>
      <c r="K292" s="359"/>
      <c r="L292" s="359"/>
      <c r="M292" s="359"/>
      <c r="N292" s="359"/>
      <c r="O292" s="359"/>
      <c r="P292" s="359"/>
      <c r="Q292" s="359"/>
      <c r="R292" s="359"/>
      <c r="S292" s="359"/>
      <c r="T292" s="359"/>
      <c r="U292" s="359"/>
      <c r="V292" s="359"/>
      <c r="W292" s="359"/>
      <c r="X292" s="359"/>
      <c r="Y292" s="359"/>
      <c r="Z292" s="359"/>
    </row>
    <row r="293" spans="1:26" x14ac:dyDescent="0.2">
      <c r="A293" s="354"/>
      <c r="B293" s="359"/>
      <c r="C293" s="359"/>
      <c r="D293" s="359"/>
      <c r="E293" s="359"/>
      <c r="F293" s="359"/>
      <c r="G293" s="359"/>
      <c r="H293" s="359"/>
      <c r="I293" s="359"/>
      <c r="J293" s="359"/>
      <c r="K293" s="359"/>
      <c r="L293" s="359"/>
      <c r="M293" s="359"/>
      <c r="N293" s="359"/>
      <c r="O293" s="359"/>
      <c r="P293" s="359"/>
      <c r="Q293" s="359"/>
      <c r="R293" s="359"/>
      <c r="S293" s="359"/>
      <c r="T293" s="359"/>
      <c r="U293" s="359"/>
      <c r="V293" s="359"/>
      <c r="W293" s="359"/>
      <c r="X293" s="359"/>
      <c r="Y293" s="359"/>
      <c r="Z293" s="359"/>
    </row>
    <row r="294" spans="1:26" x14ac:dyDescent="0.2">
      <c r="A294" s="354"/>
      <c r="B294" s="359"/>
      <c r="C294" s="359"/>
      <c r="D294" s="359"/>
      <c r="E294" s="359"/>
      <c r="F294" s="359"/>
      <c r="G294" s="359"/>
      <c r="H294" s="359"/>
      <c r="I294" s="359"/>
      <c r="J294" s="359"/>
      <c r="K294" s="359"/>
      <c r="L294" s="359"/>
      <c r="M294" s="359"/>
      <c r="N294" s="359"/>
      <c r="O294" s="359"/>
      <c r="P294" s="359"/>
      <c r="Q294" s="359"/>
      <c r="R294" s="359"/>
      <c r="S294" s="359"/>
      <c r="T294" s="359"/>
      <c r="U294" s="359"/>
      <c r="V294" s="359"/>
      <c r="W294" s="359"/>
      <c r="X294" s="359"/>
      <c r="Y294" s="359"/>
      <c r="Z294" s="359"/>
    </row>
    <row r="295" spans="1:26" x14ac:dyDescent="0.2">
      <c r="A295" s="354"/>
      <c r="B295" s="359"/>
      <c r="C295" s="359"/>
      <c r="D295" s="359"/>
      <c r="E295" s="359"/>
      <c r="F295" s="359"/>
      <c r="G295" s="359"/>
      <c r="H295" s="359"/>
      <c r="I295" s="359"/>
      <c r="J295" s="359"/>
      <c r="K295" s="359"/>
      <c r="L295" s="359"/>
      <c r="M295" s="359"/>
      <c r="N295" s="359"/>
      <c r="O295" s="359"/>
      <c r="P295" s="359"/>
      <c r="Q295" s="359"/>
      <c r="R295" s="359"/>
      <c r="S295" s="359"/>
      <c r="T295" s="359"/>
      <c r="U295" s="359"/>
      <c r="V295" s="359"/>
      <c r="W295" s="359"/>
      <c r="X295" s="359"/>
      <c r="Y295" s="359"/>
      <c r="Z295" s="359"/>
    </row>
    <row r="296" spans="1:26" x14ac:dyDescent="0.2">
      <c r="A296" s="354"/>
      <c r="B296" s="359"/>
      <c r="C296" s="359"/>
      <c r="D296" s="359"/>
      <c r="E296" s="359"/>
      <c r="F296" s="359"/>
      <c r="G296" s="359"/>
      <c r="H296" s="359"/>
      <c r="I296" s="359"/>
      <c r="J296" s="359"/>
      <c r="K296" s="359"/>
      <c r="L296" s="359"/>
      <c r="M296" s="359"/>
      <c r="N296" s="359"/>
      <c r="O296" s="359"/>
      <c r="P296" s="359"/>
      <c r="Q296" s="359"/>
      <c r="R296" s="359"/>
      <c r="S296" s="359"/>
      <c r="T296" s="359"/>
      <c r="U296" s="359"/>
      <c r="V296" s="359"/>
      <c r="W296" s="359"/>
      <c r="X296" s="359"/>
      <c r="Y296" s="359"/>
      <c r="Z296" s="359"/>
    </row>
    <row r="297" spans="1:26" x14ac:dyDescent="0.2">
      <c r="A297" s="354"/>
      <c r="B297" s="359"/>
      <c r="C297" s="359"/>
      <c r="D297" s="359"/>
      <c r="E297" s="359"/>
      <c r="F297" s="359"/>
      <c r="G297" s="359"/>
      <c r="H297" s="359"/>
      <c r="I297" s="359"/>
      <c r="J297" s="359"/>
      <c r="K297" s="359"/>
      <c r="L297" s="359"/>
      <c r="M297" s="359"/>
      <c r="N297" s="359"/>
      <c r="O297" s="359"/>
      <c r="P297" s="359"/>
      <c r="Q297" s="359"/>
      <c r="R297" s="359"/>
      <c r="S297" s="359"/>
      <c r="T297" s="359"/>
      <c r="U297" s="359"/>
      <c r="V297" s="359"/>
      <c r="W297" s="359"/>
      <c r="X297" s="359"/>
      <c r="Y297" s="359"/>
      <c r="Z297" s="359"/>
    </row>
    <row r="298" spans="1:26" x14ac:dyDescent="0.2">
      <c r="A298" s="354"/>
      <c r="B298" s="359"/>
      <c r="C298" s="359"/>
      <c r="D298" s="359"/>
      <c r="E298" s="359"/>
      <c r="F298" s="359"/>
      <c r="G298" s="359"/>
      <c r="H298" s="359"/>
      <c r="I298" s="359"/>
      <c r="J298" s="359"/>
      <c r="K298" s="359"/>
      <c r="L298" s="359"/>
      <c r="M298" s="359"/>
      <c r="N298" s="359"/>
      <c r="O298" s="359"/>
      <c r="P298" s="359"/>
      <c r="Q298" s="359"/>
      <c r="R298" s="359"/>
      <c r="S298" s="359"/>
      <c r="T298" s="359"/>
      <c r="U298" s="359"/>
      <c r="V298" s="359"/>
      <c r="W298" s="359"/>
      <c r="X298" s="359"/>
      <c r="Y298" s="359"/>
      <c r="Z298" s="359"/>
    </row>
    <row r="299" spans="1:26" x14ac:dyDescent="0.2">
      <c r="A299" s="354"/>
      <c r="B299" s="359"/>
      <c r="C299" s="359"/>
      <c r="D299" s="359"/>
      <c r="E299" s="359"/>
      <c r="F299" s="359"/>
      <c r="G299" s="359"/>
      <c r="H299" s="359"/>
      <c r="I299" s="359"/>
      <c r="J299" s="359"/>
      <c r="K299" s="359"/>
      <c r="L299" s="359"/>
      <c r="M299" s="359"/>
      <c r="N299" s="359"/>
      <c r="O299" s="359"/>
      <c r="P299" s="359"/>
      <c r="Q299" s="359"/>
      <c r="R299" s="359"/>
      <c r="S299" s="359"/>
      <c r="T299" s="359"/>
      <c r="U299" s="359"/>
      <c r="V299" s="359"/>
      <c r="W299" s="359"/>
      <c r="X299" s="359"/>
      <c r="Y299" s="359"/>
      <c r="Z299" s="359"/>
    </row>
    <row r="300" spans="1:26" x14ac:dyDescent="0.2">
      <c r="A300" s="354"/>
      <c r="B300" s="359"/>
      <c r="C300" s="359"/>
      <c r="D300" s="359"/>
      <c r="E300" s="359"/>
      <c r="F300" s="359"/>
      <c r="G300" s="359"/>
      <c r="H300" s="359"/>
      <c r="I300" s="359"/>
      <c r="J300" s="359"/>
      <c r="K300" s="359"/>
      <c r="L300" s="359"/>
      <c r="M300" s="359"/>
      <c r="N300" s="359"/>
      <c r="O300" s="359"/>
      <c r="P300" s="359"/>
      <c r="Q300" s="359"/>
      <c r="R300" s="359"/>
      <c r="S300" s="359"/>
      <c r="T300" s="359"/>
      <c r="U300" s="359"/>
      <c r="V300" s="359"/>
      <c r="W300" s="359"/>
      <c r="X300" s="359"/>
      <c r="Y300" s="359"/>
      <c r="Z300" s="359"/>
    </row>
    <row r="301" spans="1:26" x14ac:dyDescent="0.2">
      <c r="A301" s="354"/>
      <c r="B301" s="359"/>
      <c r="C301" s="359"/>
      <c r="D301" s="359"/>
      <c r="E301" s="359"/>
      <c r="F301" s="359"/>
      <c r="G301" s="359"/>
      <c r="H301" s="359"/>
      <c r="I301" s="359"/>
      <c r="J301" s="359"/>
      <c r="K301" s="359"/>
      <c r="L301" s="359"/>
      <c r="M301" s="359"/>
      <c r="N301" s="359"/>
      <c r="O301" s="359"/>
      <c r="P301" s="359"/>
      <c r="Q301" s="359"/>
      <c r="R301" s="359"/>
      <c r="S301" s="359"/>
      <c r="T301" s="359"/>
      <c r="U301" s="359"/>
      <c r="V301" s="359"/>
      <c r="W301" s="359"/>
      <c r="X301" s="359"/>
      <c r="Y301" s="359"/>
      <c r="Z301" s="359"/>
    </row>
    <row r="302" spans="1:26" x14ac:dyDescent="0.2">
      <c r="A302" s="354"/>
      <c r="B302" s="359"/>
      <c r="C302" s="359"/>
      <c r="D302" s="359"/>
      <c r="E302" s="359"/>
      <c r="F302" s="359"/>
      <c r="G302" s="359"/>
      <c r="H302" s="359"/>
      <c r="I302" s="359"/>
      <c r="J302" s="359"/>
      <c r="K302" s="359"/>
      <c r="L302" s="359"/>
      <c r="M302" s="359"/>
      <c r="N302" s="359"/>
      <c r="O302" s="359"/>
      <c r="P302" s="359"/>
      <c r="Q302" s="359"/>
      <c r="R302" s="359"/>
      <c r="S302" s="359"/>
      <c r="T302" s="359"/>
      <c r="U302" s="359"/>
      <c r="V302" s="359"/>
      <c r="W302" s="359"/>
      <c r="X302" s="359"/>
      <c r="Y302" s="359"/>
      <c r="Z302" s="359"/>
    </row>
    <row r="303" spans="1:26" x14ac:dyDescent="0.2">
      <c r="A303" s="354"/>
      <c r="B303" s="359"/>
      <c r="C303" s="359"/>
      <c r="D303" s="359"/>
      <c r="E303" s="359"/>
      <c r="F303" s="359"/>
      <c r="G303" s="359"/>
      <c r="H303" s="359"/>
      <c r="I303" s="359"/>
      <c r="J303" s="359"/>
      <c r="K303" s="359"/>
      <c r="L303" s="359"/>
      <c r="M303" s="359"/>
      <c r="N303" s="359"/>
      <c r="O303" s="359"/>
      <c r="P303" s="359"/>
      <c r="Q303" s="359"/>
      <c r="R303" s="359"/>
      <c r="S303" s="359"/>
      <c r="T303" s="359"/>
      <c r="U303" s="359"/>
      <c r="V303" s="359"/>
      <c r="W303" s="359"/>
      <c r="X303" s="359"/>
      <c r="Y303" s="359"/>
      <c r="Z303" s="359"/>
    </row>
    <row r="304" spans="1:26" x14ac:dyDescent="0.2">
      <c r="A304" s="354"/>
      <c r="B304" s="359"/>
      <c r="C304" s="359"/>
      <c r="D304" s="359"/>
      <c r="E304" s="359"/>
      <c r="F304" s="359"/>
      <c r="G304" s="359"/>
      <c r="H304" s="359"/>
      <c r="I304" s="359"/>
      <c r="J304" s="359"/>
      <c r="K304" s="359"/>
      <c r="L304" s="359"/>
      <c r="M304" s="359"/>
      <c r="N304" s="359"/>
      <c r="O304" s="359"/>
      <c r="P304" s="359"/>
      <c r="Q304" s="359"/>
      <c r="R304" s="359"/>
      <c r="S304" s="359"/>
      <c r="T304" s="359"/>
      <c r="U304" s="359"/>
      <c r="V304" s="359"/>
      <c r="W304" s="359"/>
      <c r="X304" s="359"/>
      <c r="Y304" s="359"/>
      <c r="Z304" s="359"/>
    </row>
    <row r="305" spans="1:26" x14ac:dyDescent="0.2">
      <c r="A305" s="354"/>
      <c r="B305" s="359"/>
      <c r="C305" s="359"/>
      <c r="D305" s="359"/>
      <c r="E305" s="359"/>
      <c r="F305" s="359"/>
      <c r="G305" s="359"/>
      <c r="H305" s="359"/>
      <c r="I305" s="359"/>
      <c r="J305" s="359"/>
      <c r="K305" s="359"/>
      <c r="L305" s="359"/>
      <c r="M305" s="359"/>
      <c r="N305" s="359"/>
      <c r="O305" s="359"/>
      <c r="P305" s="359"/>
      <c r="Q305" s="359"/>
      <c r="R305" s="359"/>
      <c r="S305" s="359"/>
      <c r="T305" s="359"/>
      <c r="U305" s="359"/>
      <c r="V305" s="359"/>
      <c r="W305" s="359"/>
      <c r="X305" s="359"/>
      <c r="Y305" s="359"/>
      <c r="Z305" s="359"/>
    </row>
    <row r="306" spans="1:26" x14ac:dyDescent="0.2">
      <c r="A306" s="354"/>
      <c r="B306" s="359"/>
      <c r="C306" s="359"/>
      <c r="D306" s="359"/>
      <c r="E306" s="359"/>
      <c r="F306" s="359"/>
      <c r="G306" s="359"/>
      <c r="H306" s="359"/>
      <c r="I306" s="359"/>
      <c r="J306" s="359"/>
      <c r="K306" s="359"/>
      <c r="L306" s="359"/>
      <c r="M306" s="359"/>
      <c r="N306" s="359"/>
      <c r="O306" s="359"/>
      <c r="P306" s="359"/>
      <c r="Q306" s="359"/>
      <c r="R306" s="359"/>
      <c r="S306" s="359"/>
      <c r="T306" s="359"/>
      <c r="U306" s="359"/>
      <c r="V306" s="359"/>
      <c r="W306" s="359"/>
      <c r="X306" s="359"/>
      <c r="Y306" s="359"/>
      <c r="Z306" s="359"/>
    </row>
    <row r="307" spans="1:26" x14ac:dyDescent="0.2">
      <c r="A307" s="354"/>
      <c r="B307" s="359"/>
      <c r="C307" s="359"/>
      <c r="D307" s="359"/>
      <c r="E307" s="359"/>
      <c r="F307" s="359"/>
      <c r="G307" s="359"/>
      <c r="H307" s="359"/>
      <c r="I307" s="359"/>
      <c r="J307" s="359"/>
      <c r="K307" s="359"/>
      <c r="L307" s="359"/>
      <c r="M307" s="359"/>
      <c r="N307" s="359"/>
      <c r="O307" s="359"/>
      <c r="P307" s="359"/>
      <c r="Q307" s="359"/>
      <c r="R307" s="359"/>
      <c r="S307" s="359"/>
      <c r="T307" s="359"/>
      <c r="U307" s="359"/>
      <c r="V307" s="359"/>
      <c r="W307" s="359"/>
      <c r="X307" s="359"/>
      <c r="Y307" s="359"/>
      <c r="Z307" s="359"/>
    </row>
    <row r="308" spans="1:26" x14ac:dyDescent="0.2">
      <c r="A308" s="354"/>
      <c r="B308" s="359"/>
      <c r="C308" s="359"/>
      <c r="D308" s="359"/>
      <c r="E308" s="359"/>
      <c r="F308" s="359"/>
      <c r="G308" s="359"/>
      <c r="H308" s="359"/>
      <c r="I308" s="359"/>
      <c r="J308" s="359"/>
      <c r="K308" s="359"/>
      <c r="L308" s="359"/>
      <c r="M308" s="359"/>
      <c r="N308" s="359"/>
      <c r="O308" s="359"/>
      <c r="P308" s="359"/>
      <c r="Q308" s="359"/>
      <c r="R308" s="359"/>
      <c r="S308" s="359"/>
      <c r="T308" s="359"/>
      <c r="U308" s="359"/>
      <c r="V308" s="359"/>
      <c r="W308" s="359"/>
      <c r="X308" s="359"/>
      <c r="Y308" s="359"/>
      <c r="Z308" s="359"/>
    </row>
    <row r="309" spans="1:26" x14ac:dyDescent="0.2">
      <c r="A309" s="354"/>
      <c r="B309" s="359"/>
      <c r="C309" s="359"/>
      <c r="D309" s="359"/>
      <c r="E309" s="359"/>
      <c r="F309" s="359"/>
      <c r="G309" s="359"/>
      <c r="H309" s="359"/>
      <c r="I309" s="359"/>
      <c r="J309" s="359"/>
      <c r="K309" s="359"/>
      <c r="L309" s="359"/>
      <c r="M309" s="359"/>
      <c r="N309" s="359"/>
      <c r="O309" s="359"/>
      <c r="P309" s="359"/>
      <c r="Q309" s="359"/>
      <c r="R309" s="359"/>
      <c r="S309" s="359"/>
      <c r="T309" s="359"/>
      <c r="U309" s="359"/>
      <c r="V309" s="359"/>
      <c r="W309" s="359"/>
      <c r="X309" s="359"/>
      <c r="Y309" s="359"/>
      <c r="Z309" s="359"/>
    </row>
    <row r="310" spans="1:26" x14ac:dyDescent="0.2">
      <c r="A310" s="354"/>
      <c r="B310" s="359"/>
      <c r="C310" s="359"/>
      <c r="D310" s="359"/>
      <c r="E310" s="359"/>
      <c r="F310" s="359"/>
      <c r="G310" s="359"/>
      <c r="H310" s="359"/>
      <c r="I310" s="359"/>
      <c r="J310" s="359"/>
      <c r="K310" s="359"/>
      <c r="L310" s="359"/>
      <c r="M310" s="359"/>
      <c r="N310" s="359"/>
      <c r="O310" s="359"/>
      <c r="P310" s="359"/>
      <c r="Q310" s="359"/>
      <c r="R310" s="359"/>
      <c r="S310" s="359"/>
      <c r="T310" s="359"/>
      <c r="U310" s="359"/>
      <c r="V310" s="359"/>
      <c r="W310" s="359"/>
      <c r="X310" s="359"/>
      <c r="Y310" s="359"/>
      <c r="Z310" s="359"/>
    </row>
    <row r="311" spans="1:26" x14ac:dyDescent="0.2">
      <c r="A311" s="354"/>
      <c r="B311" s="359"/>
      <c r="C311" s="359"/>
      <c r="D311" s="359"/>
      <c r="E311" s="359"/>
      <c r="F311" s="359"/>
      <c r="G311" s="359"/>
      <c r="H311" s="359"/>
      <c r="I311" s="359"/>
      <c r="J311" s="359"/>
      <c r="K311" s="359"/>
      <c r="L311" s="359"/>
      <c r="M311" s="359"/>
      <c r="N311" s="359"/>
      <c r="O311" s="359"/>
      <c r="P311" s="359"/>
      <c r="Q311" s="359"/>
      <c r="R311" s="359"/>
      <c r="S311" s="359"/>
      <c r="T311" s="359"/>
      <c r="U311" s="359"/>
      <c r="V311" s="359"/>
      <c r="W311" s="359"/>
      <c r="X311" s="359"/>
      <c r="Y311" s="359"/>
      <c r="Z311" s="359"/>
    </row>
    <row r="312" spans="1:26" x14ac:dyDescent="0.2">
      <c r="A312" s="354"/>
      <c r="B312" s="359"/>
      <c r="C312" s="359"/>
      <c r="D312" s="359"/>
      <c r="E312" s="359"/>
      <c r="F312" s="359"/>
      <c r="G312" s="359"/>
      <c r="H312" s="359"/>
      <c r="I312" s="359"/>
      <c r="J312" s="359"/>
      <c r="K312" s="359"/>
      <c r="L312" s="359"/>
      <c r="M312" s="359"/>
      <c r="N312" s="359"/>
      <c r="O312" s="359"/>
      <c r="P312" s="359"/>
      <c r="Q312" s="359"/>
      <c r="R312" s="359"/>
      <c r="S312" s="359"/>
      <c r="T312" s="359"/>
      <c r="U312" s="359"/>
      <c r="V312" s="359"/>
      <c r="W312" s="359"/>
      <c r="X312" s="359"/>
      <c r="Y312" s="359"/>
      <c r="Z312" s="359"/>
    </row>
    <row r="313" spans="1:26" x14ac:dyDescent="0.2">
      <c r="A313" s="354"/>
      <c r="B313" s="359"/>
      <c r="C313" s="359"/>
      <c r="D313" s="359"/>
      <c r="E313" s="359"/>
      <c r="F313" s="359"/>
      <c r="G313" s="359"/>
      <c r="H313" s="359"/>
      <c r="I313" s="359"/>
      <c r="J313" s="359"/>
      <c r="K313" s="359"/>
      <c r="L313" s="359"/>
      <c r="M313" s="359"/>
      <c r="N313" s="359"/>
      <c r="O313" s="359"/>
      <c r="P313" s="359"/>
      <c r="Q313" s="359"/>
      <c r="R313" s="359"/>
      <c r="S313" s="359"/>
      <c r="T313" s="359"/>
      <c r="U313" s="359"/>
      <c r="V313" s="359"/>
      <c r="W313" s="359"/>
      <c r="X313" s="359"/>
      <c r="Y313" s="359"/>
      <c r="Z313" s="359"/>
    </row>
    <row r="314" spans="1:26" x14ac:dyDescent="0.2">
      <c r="A314" s="354"/>
      <c r="B314" s="359"/>
      <c r="C314" s="359"/>
      <c r="D314" s="359"/>
      <c r="E314" s="359"/>
      <c r="F314" s="359"/>
      <c r="G314" s="359"/>
      <c r="H314" s="359"/>
      <c r="I314" s="359"/>
      <c r="J314" s="359"/>
      <c r="K314" s="359"/>
      <c r="L314" s="359"/>
      <c r="M314" s="359"/>
      <c r="N314" s="359"/>
      <c r="O314" s="359"/>
      <c r="P314" s="359"/>
      <c r="Q314" s="359"/>
      <c r="R314" s="359"/>
      <c r="S314" s="359"/>
      <c r="T314" s="359"/>
      <c r="U314" s="359"/>
      <c r="V314" s="359"/>
      <c r="W314" s="359"/>
      <c r="X314" s="359"/>
      <c r="Y314" s="359"/>
      <c r="Z314" s="359"/>
    </row>
    <row r="315" spans="1:26" x14ac:dyDescent="0.2">
      <c r="A315" s="354"/>
      <c r="B315" s="359"/>
      <c r="C315" s="359"/>
      <c r="D315" s="359"/>
      <c r="E315" s="359"/>
      <c r="F315" s="359"/>
      <c r="G315" s="359"/>
      <c r="H315" s="359"/>
      <c r="I315" s="359"/>
      <c r="J315" s="359"/>
      <c r="K315" s="359"/>
      <c r="L315" s="359"/>
      <c r="M315" s="359"/>
      <c r="N315" s="359"/>
      <c r="O315" s="359"/>
      <c r="P315" s="359"/>
      <c r="Q315" s="359"/>
      <c r="R315" s="359"/>
      <c r="S315" s="359"/>
      <c r="T315" s="359"/>
      <c r="U315" s="359"/>
      <c r="V315" s="359"/>
      <c r="W315" s="359"/>
      <c r="X315" s="359"/>
      <c r="Y315" s="359"/>
      <c r="Z315" s="359"/>
    </row>
    <row r="316" spans="1:26" x14ac:dyDescent="0.2">
      <c r="A316" s="354"/>
      <c r="B316" s="359"/>
      <c r="C316" s="359"/>
      <c r="D316" s="359"/>
      <c r="E316" s="359"/>
      <c r="F316" s="359"/>
      <c r="G316" s="359"/>
      <c r="H316" s="359"/>
      <c r="I316" s="359"/>
      <c r="J316" s="359"/>
      <c r="K316" s="359"/>
      <c r="L316" s="359"/>
      <c r="M316" s="359"/>
      <c r="N316" s="359"/>
      <c r="O316" s="359"/>
      <c r="P316" s="359"/>
      <c r="Q316" s="359"/>
      <c r="R316" s="359"/>
      <c r="S316" s="359"/>
      <c r="T316" s="359"/>
      <c r="U316" s="359"/>
      <c r="V316" s="359"/>
      <c r="W316" s="359"/>
      <c r="X316" s="359"/>
      <c r="Y316" s="359"/>
      <c r="Z316" s="359"/>
    </row>
    <row r="317" spans="1:26" x14ac:dyDescent="0.2">
      <c r="A317" s="354"/>
      <c r="B317" s="359"/>
      <c r="C317" s="359"/>
      <c r="D317" s="359"/>
      <c r="E317" s="359"/>
      <c r="F317" s="359"/>
      <c r="G317" s="359"/>
      <c r="H317" s="359"/>
      <c r="I317" s="359"/>
      <c r="J317" s="359"/>
      <c r="K317" s="359"/>
      <c r="L317" s="359"/>
      <c r="M317" s="359"/>
      <c r="N317" s="359"/>
      <c r="O317" s="359"/>
      <c r="P317" s="359"/>
      <c r="Q317" s="359"/>
      <c r="R317" s="359"/>
      <c r="S317" s="359"/>
      <c r="T317" s="359"/>
      <c r="U317" s="359"/>
      <c r="V317" s="359"/>
      <c r="W317" s="359"/>
      <c r="X317" s="359"/>
      <c r="Y317" s="359"/>
      <c r="Z317" s="359"/>
    </row>
    <row r="318" spans="1:26" x14ac:dyDescent="0.2">
      <c r="A318" s="354"/>
      <c r="B318" s="359"/>
      <c r="C318" s="359"/>
      <c r="D318" s="359"/>
      <c r="E318" s="359"/>
      <c r="F318" s="359"/>
      <c r="G318" s="359"/>
      <c r="H318" s="359"/>
      <c r="I318" s="359"/>
      <c r="J318" s="359"/>
      <c r="K318" s="359"/>
      <c r="L318" s="359"/>
      <c r="M318" s="359"/>
      <c r="N318" s="359"/>
      <c r="O318" s="359"/>
      <c r="P318" s="359"/>
      <c r="Q318" s="359"/>
      <c r="R318" s="359"/>
      <c r="S318" s="359"/>
      <c r="T318" s="359"/>
      <c r="U318" s="359"/>
      <c r="V318" s="359"/>
      <c r="W318" s="359"/>
      <c r="X318" s="359"/>
      <c r="Y318" s="359"/>
      <c r="Z318" s="359"/>
    </row>
    <row r="319" spans="1:26" x14ac:dyDescent="0.2">
      <c r="A319" s="354"/>
      <c r="B319" s="359"/>
      <c r="C319" s="359"/>
      <c r="D319" s="359"/>
      <c r="E319" s="359"/>
      <c r="F319" s="359"/>
      <c r="G319" s="359"/>
      <c r="H319" s="359"/>
      <c r="I319" s="359"/>
      <c r="J319" s="359"/>
      <c r="K319" s="359"/>
      <c r="L319" s="359"/>
      <c r="M319" s="359"/>
      <c r="N319" s="359"/>
      <c r="O319" s="359"/>
      <c r="P319" s="359"/>
      <c r="Q319" s="359"/>
      <c r="R319" s="359"/>
      <c r="S319" s="359"/>
      <c r="T319" s="359"/>
      <c r="U319" s="359"/>
      <c r="V319" s="359"/>
      <c r="W319" s="359"/>
      <c r="X319" s="359"/>
      <c r="Y319" s="359"/>
      <c r="Z319" s="359"/>
    </row>
    <row r="320" spans="1:26" x14ac:dyDescent="0.2">
      <c r="A320" s="354"/>
      <c r="B320" s="359"/>
      <c r="C320" s="359"/>
      <c r="D320" s="359"/>
      <c r="E320" s="359"/>
      <c r="F320" s="359"/>
      <c r="G320" s="359"/>
      <c r="H320" s="359"/>
      <c r="I320" s="359"/>
      <c r="J320" s="359"/>
      <c r="K320" s="359"/>
      <c r="L320" s="359"/>
      <c r="M320" s="359"/>
      <c r="N320" s="359"/>
      <c r="O320" s="359"/>
      <c r="P320" s="359"/>
      <c r="Q320" s="359"/>
      <c r="R320" s="359"/>
      <c r="S320" s="359"/>
      <c r="T320" s="359"/>
      <c r="U320" s="359"/>
      <c r="V320" s="359"/>
      <c r="W320" s="359"/>
      <c r="X320" s="359"/>
      <c r="Y320" s="359"/>
      <c r="Z320" s="359"/>
    </row>
    <row r="321" spans="1:26" x14ac:dyDescent="0.2">
      <c r="A321" s="354"/>
      <c r="B321" s="359"/>
      <c r="C321" s="359"/>
      <c r="D321" s="359"/>
      <c r="E321" s="359"/>
      <c r="F321" s="359"/>
      <c r="G321" s="359"/>
      <c r="H321" s="359"/>
      <c r="I321" s="359"/>
      <c r="J321" s="359"/>
      <c r="K321" s="359"/>
      <c r="L321" s="359"/>
      <c r="M321" s="359"/>
      <c r="N321" s="359"/>
      <c r="O321" s="359"/>
      <c r="P321" s="359"/>
      <c r="Q321" s="359"/>
      <c r="R321" s="359"/>
      <c r="S321" s="359"/>
      <c r="T321" s="359"/>
      <c r="U321" s="359"/>
      <c r="V321" s="359"/>
      <c r="W321" s="359"/>
      <c r="X321" s="359"/>
      <c r="Y321" s="359"/>
      <c r="Z321" s="359"/>
    </row>
    <row r="322" spans="1:26" x14ac:dyDescent="0.2">
      <c r="A322" s="354"/>
      <c r="B322" s="359"/>
      <c r="C322" s="359"/>
      <c r="D322" s="359"/>
      <c r="E322" s="359"/>
      <c r="F322" s="359"/>
      <c r="G322" s="359"/>
      <c r="H322" s="359"/>
      <c r="I322" s="359"/>
      <c r="J322" s="359"/>
      <c r="K322" s="359"/>
      <c r="L322" s="359"/>
      <c r="M322" s="359"/>
      <c r="N322" s="359"/>
      <c r="O322" s="359"/>
      <c r="P322" s="359"/>
      <c r="Q322" s="359"/>
      <c r="R322" s="359"/>
      <c r="S322" s="359"/>
      <c r="T322" s="359"/>
      <c r="U322" s="359"/>
      <c r="V322" s="359"/>
      <c r="W322" s="359"/>
      <c r="X322" s="359"/>
      <c r="Y322" s="359"/>
      <c r="Z322" s="359"/>
    </row>
    <row r="323" spans="1:26" x14ac:dyDescent="0.2">
      <c r="A323" s="354"/>
      <c r="B323" s="359"/>
      <c r="C323" s="359"/>
      <c r="D323" s="359"/>
      <c r="E323" s="359"/>
      <c r="F323" s="359"/>
      <c r="G323" s="359"/>
      <c r="H323" s="359"/>
      <c r="I323" s="359"/>
      <c r="J323" s="359"/>
      <c r="K323" s="359"/>
      <c r="L323" s="359"/>
      <c r="M323" s="359"/>
      <c r="N323" s="359"/>
      <c r="O323" s="359"/>
      <c r="P323" s="359"/>
      <c r="Q323" s="359"/>
      <c r="R323" s="359"/>
      <c r="S323" s="359"/>
      <c r="T323" s="359"/>
      <c r="U323" s="359"/>
      <c r="V323" s="359"/>
      <c r="W323" s="359"/>
      <c r="X323" s="359"/>
      <c r="Y323" s="359"/>
      <c r="Z323" s="359"/>
    </row>
    <row r="324" spans="1:26" x14ac:dyDescent="0.2">
      <c r="A324" s="354"/>
      <c r="B324" s="359"/>
      <c r="C324" s="359"/>
      <c r="D324" s="359"/>
      <c r="E324" s="359"/>
      <c r="F324" s="359"/>
      <c r="G324" s="359"/>
      <c r="H324" s="359"/>
      <c r="I324" s="359"/>
      <c r="J324" s="359"/>
      <c r="K324" s="359"/>
      <c r="L324" s="359"/>
      <c r="M324" s="359"/>
      <c r="N324" s="359"/>
      <c r="O324" s="359"/>
      <c r="P324" s="359"/>
      <c r="Q324" s="359"/>
      <c r="R324" s="359"/>
      <c r="S324" s="359"/>
      <c r="T324" s="359"/>
      <c r="U324" s="359"/>
      <c r="V324" s="359"/>
      <c r="W324" s="359"/>
      <c r="X324" s="359"/>
      <c r="Y324" s="359"/>
      <c r="Z324" s="359"/>
    </row>
    <row r="325" spans="1:26" x14ac:dyDescent="0.2">
      <c r="A325" s="354"/>
      <c r="B325" s="359"/>
      <c r="C325" s="359"/>
      <c r="D325" s="359"/>
      <c r="E325" s="359"/>
      <c r="F325" s="359"/>
      <c r="G325" s="359"/>
      <c r="H325" s="359"/>
      <c r="I325" s="359"/>
      <c r="J325" s="359"/>
      <c r="K325" s="359"/>
      <c r="L325" s="359"/>
      <c r="M325" s="359"/>
      <c r="N325" s="359"/>
      <c r="O325" s="359"/>
      <c r="P325" s="359"/>
      <c r="Q325" s="359"/>
      <c r="R325" s="359"/>
      <c r="S325" s="359"/>
      <c r="T325" s="359"/>
      <c r="U325" s="359"/>
      <c r="V325" s="359"/>
      <c r="W325" s="359"/>
      <c r="X325" s="359"/>
      <c r="Y325" s="359"/>
      <c r="Z325" s="359"/>
    </row>
    <row r="326" spans="1:26" x14ac:dyDescent="0.2">
      <c r="A326" s="354"/>
      <c r="B326" s="359"/>
      <c r="C326" s="359"/>
      <c r="D326" s="359"/>
      <c r="E326" s="359"/>
      <c r="F326" s="359"/>
      <c r="G326" s="359"/>
      <c r="H326" s="359"/>
      <c r="I326" s="359"/>
      <c r="J326" s="359"/>
      <c r="K326" s="359"/>
      <c r="L326" s="359"/>
      <c r="M326" s="359"/>
      <c r="N326" s="359"/>
      <c r="O326" s="359"/>
      <c r="P326" s="359"/>
      <c r="Q326" s="359"/>
      <c r="R326" s="359"/>
      <c r="S326" s="359"/>
      <c r="T326" s="359"/>
      <c r="U326" s="359"/>
      <c r="V326" s="359"/>
      <c r="W326" s="359"/>
      <c r="X326" s="359"/>
      <c r="Y326" s="359"/>
      <c r="Z326" s="359"/>
    </row>
    <row r="327" spans="1:26" x14ac:dyDescent="0.2">
      <c r="A327" s="354"/>
      <c r="B327" s="359"/>
      <c r="C327" s="359"/>
      <c r="D327" s="359"/>
      <c r="E327" s="359"/>
      <c r="F327" s="359"/>
      <c r="G327" s="359"/>
      <c r="H327" s="359"/>
      <c r="I327" s="359"/>
      <c r="J327" s="359"/>
      <c r="K327" s="359"/>
      <c r="L327" s="359"/>
      <c r="M327" s="359"/>
      <c r="N327" s="359"/>
      <c r="O327" s="359"/>
      <c r="P327" s="359"/>
      <c r="Q327" s="359"/>
      <c r="R327" s="359"/>
      <c r="S327" s="359"/>
      <c r="T327" s="359"/>
      <c r="U327" s="359"/>
      <c r="V327" s="359"/>
      <c r="W327" s="359"/>
      <c r="X327" s="359"/>
      <c r="Y327" s="359"/>
      <c r="Z327" s="359"/>
    </row>
    <row r="328" spans="1:26" x14ac:dyDescent="0.2">
      <c r="A328" s="354"/>
      <c r="B328" s="359"/>
      <c r="C328" s="359"/>
      <c r="D328" s="359"/>
      <c r="E328" s="359"/>
      <c r="F328" s="359"/>
      <c r="G328" s="359"/>
      <c r="H328" s="359"/>
      <c r="I328" s="359"/>
      <c r="J328" s="359"/>
      <c r="K328" s="359"/>
      <c r="L328" s="359"/>
      <c r="M328" s="359"/>
      <c r="N328" s="359"/>
      <c r="O328" s="359"/>
      <c r="P328" s="359"/>
      <c r="Q328" s="359"/>
      <c r="R328" s="359"/>
      <c r="S328" s="359"/>
      <c r="T328" s="359"/>
      <c r="U328" s="359"/>
      <c r="V328" s="359"/>
      <c r="W328" s="359"/>
      <c r="X328" s="359"/>
      <c r="Y328" s="359"/>
      <c r="Z328" s="359"/>
    </row>
    <row r="329" spans="1:26" x14ac:dyDescent="0.2">
      <c r="A329" s="354"/>
      <c r="B329" s="359"/>
      <c r="C329" s="359"/>
      <c r="D329" s="359"/>
      <c r="E329" s="359"/>
      <c r="F329" s="359"/>
      <c r="G329" s="359"/>
      <c r="H329" s="359"/>
      <c r="I329" s="359"/>
      <c r="J329" s="359"/>
      <c r="K329" s="359"/>
      <c r="L329" s="359"/>
      <c r="M329" s="359"/>
      <c r="N329" s="359"/>
      <c r="O329" s="359"/>
      <c r="P329" s="359"/>
      <c r="Q329" s="359"/>
      <c r="R329" s="359"/>
      <c r="S329" s="359"/>
      <c r="T329" s="359"/>
      <c r="U329" s="359"/>
      <c r="V329" s="359"/>
      <c r="W329" s="359"/>
      <c r="X329" s="359"/>
      <c r="Y329" s="359"/>
      <c r="Z329" s="359"/>
    </row>
    <row r="330" spans="1:26" x14ac:dyDescent="0.2">
      <c r="A330" s="354"/>
      <c r="B330" s="359"/>
      <c r="C330" s="359"/>
      <c r="D330" s="359"/>
      <c r="E330" s="359"/>
      <c r="F330" s="359"/>
      <c r="G330" s="359"/>
      <c r="H330" s="359"/>
      <c r="I330" s="359"/>
      <c r="J330" s="359"/>
      <c r="K330" s="359"/>
      <c r="L330" s="359"/>
      <c r="M330" s="359"/>
      <c r="N330" s="359"/>
      <c r="O330" s="359"/>
      <c r="P330" s="359"/>
      <c r="Q330" s="359"/>
      <c r="R330" s="359"/>
      <c r="S330" s="359"/>
      <c r="T330" s="359"/>
      <c r="U330" s="359"/>
      <c r="V330" s="359"/>
      <c r="W330" s="359"/>
      <c r="X330" s="359"/>
      <c r="Y330" s="359"/>
      <c r="Z330" s="359"/>
    </row>
    <row r="331" spans="1:26" x14ac:dyDescent="0.2">
      <c r="A331" s="354"/>
      <c r="B331" s="359"/>
      <c r="C331" s="359"/>
      <c r="D331" s="359"/>
      <c r="E331" s="359"/>
      <c r="F331" s="359"/>
      <c r="G331" s="359"/>
      <c r="H331" s="359"/>
      <c r="I331" s="359"/>
      <c r="J331" s="359"/>
      <c r="K331" s="359"/>
      <c r="L331" s="359"/>
      <c r="M331" s="359"/>
      <c r="N331" s="359"/>
      <c r="O331" s="359"/>
      <c r="P331" s="359"/>
      <c r="Q331" s="359"/>
      <c r="R331" s="359"/>
      <c r="S331" s="359"/>
      <c r="T331" s="359"/>
      <c r="U331" s="359"/>
      <c r="V331" s="359"/>
      <c r="W331" s="359"/>
      <c r="X331" s="359"/>
      <c r="Y331" s="359"/>
      <c r="Z331" s="359"/>
    </row>
    <row r="332" spans="1:26" x14ac:dyDescent="0.2">
      <c r="A332" s="354"/>
      <c r="B332" s="359"/>
      <c r="C332" s="359"/>
      <c r="D332" s="359"/>
      <c r="E332" s="359"/>
      <c r="F332" s="359"/>
      <c r="G332" s="359"/>
      <c r="H332" s="359"/>
      <c r="I332" s="359"/>
      <c r="J332" s="359"/>
      <c r="K332" s="359"/>
      <c r="L332" s="359"/>
      <c r="M332" s="359"/>
      <c r="N332" s="359"/>
      <c r="O332" s="359"/>
      <c r="P332" s="359"/>
      <c r="Q332" s="359"/>
      <c r="R332" s="359"/>
      <c r="S332" s="359"/>
      <c r="T332" s="359"/>
      <c r="U332" s="359"/>
      <c r="V332" s="359"/>
      <c r="W332" s="359"/>
      <c r="X332" s="359"/>
      <c r="Y332" s="359"/>
      <c r="Z332" s="359"/>
    </row>
    <row r="333" spans="1:26" x14ac:dyDescent="0.2">
      <c r="A333" s="354"/>
      <c r="B333" s="359"/>
      <c r="C333" s="359"/>
      <c r="D333" s="359"/>
      <c r="E333" s="359"/>
      <c r="F333" s="359"/>
      <c r="G333" s="359"/>
      <c r="H333" s="359"/>
      <c r="I333" s="359"/>
      <c r="J333" s="359"/>
      <c r="K333" s="359"/>
      <c r="L333" s="359"/>
      <c r="M333" s="359"/>
      <c r="N333" s="359"/>
      <c r="O333" s="359"/>
      <c r="P333" s="359"/>
      <c r="Q333" s="359"/>
      <c r="R333" s="359"/>
      <c r="S333" s="359"/>
      <c r="T333" s="359"/>
      <c r="U333" s="359"/>
      <c r="V333" s="359"/>
      <c r="W333" s="359"/>
      <c r="X333" s="359"/>
      <c r="Y333" s="359"/>
      <c r="Z333" s="359"/>
    </row>
    <row r="334" spans="1:26" x14ac:dyDescent="0.2">
      <c r="A334" s="354"/>
      <c r="B334" s="359"/>
      <c r="C334" s="359"/>
      <c r="D334" s="359"/>
      <c r="E334" s="359"/>
      <c r="F334" s="359"/>
      <c r="G334" s="359"/>
      <c r="H334" s="359"/>
      <c r="I334" s="359"/>
      <c r="J334" s="359"/>
      <c r="K334" s="359"/>
      <c r="L334" s="359"/>
      <c r="M334" s="359"/>
      <c r="N334" s="359"/>
      <c r="O334" s="359"/>
      <c r="P334" s="359"/>
      <c r="Q334" s="359"/>
      <c r="R334" s="359"/>
      <c r="S334" s="359"/>
      <c r="T334" s="359"/>
      <c r="U334" s="359"/>
      <c r="V334" s="359"/>
      <c r="W334" s="359"/>
      <c r="X334" s="359"/>
      <c r="Y334" s="359"/>
      <c r="Z334" s="359"/>
    </row>
    <row r="335" spans="1:26" x14ac:dyDescent="0.2">
      <c r="A335" s="354"/>
      <c r="B335" s="359"/>
      <c r="C335" s="359"/>
      <c r="D335" s="359"/>
      <c r="E335" s="359"/>
      <c r="F335" s="359"/>
      <c r="G335" s="359"/>
      <c r="H335" s="359"/>
      <c r="I335" s="359"/>
      <c r="J335" s="359"/>
      <c r="K335" s="359"/>
      <c r="L335" s="359"/>
      <c r="M335" s="359"/>
      <c r="N335" s="359"/>
      <c r="O335" s="359"/>
      <c r="P335" s="359"/>
      <c r="Q335" s="359"/>
      <c r="R335" s="359"/>
      <c r="S335" s="359"/>
      <c r="T335" s="359"/>
      <c r="U335" s="359"/>
      <c r="V335" s="359"/>
      <c r="W335" s="359"/>
      <c r="X335" s="359"/>
      <c r="Y335" s="359"/>
      <c r="Z335" s="359"/>
    </row>
    <row r="336" spans="1:26" x14ac:dyDescent="0.2">
      <c r="A336" s="354"/>
      <c r="B336" s="359"/>
      <c r="C336" s="359"/>
      <c r="D336" s="359"/>
      <c r="E336" s="359"/>
      <c r="F336" s="359"/>
      <c r="G336" s="359"/>
      <c r="H336" s="359"/>
      <c r="I336" s="359"/>
      <c r="J336" s="359"/>
      <c r="K336" s="359"/>
      <c r="L336" s="359"/>
      <c r="M336" s="359"/>
      <c r="N336" s="359"/>
      <c r="O336" s="359"/>
      <c r="P336" s="359"/>
      <c r="Q336" s="359"/>
      <c r="R336" s="359"/>
      <c r="S336" s="359"/>
      <c r="T336" s="359"/>
      <c r="U336" s="359"/>
      <c r="V336" s="359"/>
      <c r="W336" s="359"/>
      <c r="X336" s="359"/>
      <c r="Y336" s="359"/>
      <c r="Z336" s="359"/>
    </row>
    <row r="337" spans="1:26" x14ac:dyDescent="0.2">
      <c r="A337" s="354"/>
      <c r="B337" s="359"/>
      <c r="C337" s="359"/>
      <c r="D337" s="359"/>
      <c r="E337" s="359"/>
      <c r="F337" s="359"/>
      <c r="G337" s="359"/>
      <c r="H337" s="359"/>
      <c r="I337" s="359"/>
      <c r="J337" s="359"/>
      <c r="K337" s="359"/>
      <c r="L337" s="359"/>
      <c r="M337" s="359"/>
      <c r="N337" s="359"/>
      <c r="O337" s="359"/>
      <c r="P337" s="359"/>
      <c r="Q337" s="359"/>
      <c r="R337" s="359"/>
      <c r="S337" s="359"/>
      <c r="T337" s="359"/>
      <c r="U337" s="359"/>
      <c r="V337" s="359"/>
      <c r="W337" s="359"/>
      <c r="X337" s="359"/>
      <c r="Y337" s="359"/>
      <c r="Z337" s="359"/>
    </row>
    <row r="338" spans="1:26" x14ac:dyDescent="0.2">
      <c r="A338" s="354"/>
      <c r="B338" s="359"/>
      <c r="C338" s="359"/>
      <c r="D338" s="359"/>
      <c r="E338" s="359"/>
      <c r="F338" s="359"/>
      <c r="G338" s="359"/>
      <c r="H338" s="359"/>
      <c r="I338" s="359"/>
      <c r="J338" s="359"/>
      <c r="K338" s="359"/>
      <c r="L338" s="359"/>
      <c r="M338" s="359"/>
      <c r="N338" s="359"/>
      <c r="O338" s="359"/>
      <c r="P338" s="359"/>
      <c r="Q338" s="359"/>
      <c r="R338" s="359"/>
      <c r="S338" s="359"/>
      <c r="T338" s="359"/>
      <c r="U338" s="359"/>
      <c r="V338" s="359"/>
      <c r="W338" s="359"/>
      <c r="X338" s="359"/>
      <c r="Y338" s="359"/>
      <c r="Z338" s="359"/>
    </row>
    <row r="339" spans="1:26" x14ac:dyDescent="0.2">
      <c r="A339" s="354"/>
      <c r="B339" s="359"/>
      <c r="C339" s="359"/>
      <c r="D339" s="359"/>
      <c r="E339" s="359"/>
      <c r="F339" s="359"/>
      <c r="G339" s="359"/>
      <c r="H339" s="359"/>
      <c r="I339" s="359"/>
      <c r="J339" s="359"/>
      <c r="K339" s="359"/>
      <c r="L339" s="359"/>
      <c r="M339" s="359"/>
      <c r="N339" s="359"/>
      <c r="O339" s="359"/>
      <c r="P339" s="359"/>
      <c r="Q339" s="359"/>
      <c r="R339" s="359"/>
      <c r="S339" s="359"/>
      <c r="T339" s="359"/>
      <c r="U339" s="359"/>
      <c r="V339" s="359"/>
      <c r="W339" s="359"/>
      <c r="X339" s="359"/>
      <c r="Y339" s="359"/>
      <c r="Z339" s="359"/>
    </row>
    <row r="340" spans="1:26" x14ac:dyDescent="0.2">
      <c r="A340" s="354"/>
      <c r="B340" s="359"/>
      <c r="C340" s="359"/>
      <c r="D340" s="359"/>
      <c r="E340" s="359"/>
      <c r="F340" s="359"/>
      <c r="G340" s="359"/>
      <c r="H340" s="359"/>
      <c r="I340" s="359"/>
      <c r="J340" s="359"/>
      <c r="K340" s="359"/>
      <c r="L340" s="359"/>
      <c r="M340" s="359"/>
      <c r="N340" s="359"/>
      <c r="O340" s="359"/>
      <c r="P340" s="359"/>
      <c r="Q340" s="359"/>
      <c r="R340" s="359"/>
      <c r="S340" s="359"/>
      <c r="T340" s="359"/>
      <c r="U340" s="359"/>
      <c r="V340" s="359"/>
      <c r="W340" s="359"/>
      <c r="X340" s="359"/>
      <c r="Y340" s="359"/>
      <c r="Z340" s="359"/>
    </row>
    <row r="341" spans="1:26" x14ac:dyDescent="0.2">
      <c r="A341" s="354"/>
      <c r="B341" s="359"/>
      <c r="C341" s="359"/>
      <c r="D341" s="359"/>
      <c r="E341" s="359"/>
      <c r="F341" s="359"/>
      <c r="G341" s="359"/>
      <c r="H341" s="359"/>
      <c r="I341" s="359"/>
      <c r="J341" s="359"/>
      <c r="K341" s="359"/>
      <c r="L341" s="359"/>
      <c r="M341" s="359"/>
      <c r="N341" s="359"/>
      <c r="O341" s="359"/>
      <c r="P341" s="359"/>
      <c r="Q341" s="359"/>
      <c r="R341" s="359"/>
      <c r="S341" s="359"/>
      <c r="T341" s="359"/>
      <c r="U341" s="359"/>
      <c r="V341" s="359"/>
      <c r="W341" s="359"/>
      <c r="X341" s="359"/>
      <c r="Y341" s="359"/>
      <c r="Z341" s="359"/>
    </row>
    <row r="342" spans="1:26" x14ac:dyDescent="0.2">
      <c r="A342" s="354"/>
      <c r="B342" s="359"/>
      <c r="C342" s="359"/>
      <c r="D342" s="359"/>
      <c r="E342" s="359"/>
      <c r="F342" s="359"/>
      <c r="G342" s="359"/>
      <c r="H342" s="359"/>
      <c r="I342" s="359"/>
      <c r="J342" s="359"/>
      <c r="K342" s="359"/>
      <c r="L342" s="359"/>
      <c r="M342" s="359"/>
      <c r="N342" s="359"/>
      <c r="O342" s="359"/>
      <c r="P342" s="359"/>
      <c r="Q342" s="359"/>
      <c r="R342" s="359"/>
      <c r="S342" s="359"/>
      <c r="T342" s="359"/>
      <c r="U342" s="359"/>
      <c r="V342" s="359"/>
      <c r="W342" s="359"/>
      <c r="X342" s="359"/>
      <c r="Y342" s="359"/>
      <c r="Z342" s="359"/>
    </row>
    <row r="343" spans="1:26" x14ac:dyDescent="0.2">
      <c r="A343" s="354"/>
      <c r="B343" s="359"/>
      <c r="C343" s="359"/>
      <c r="D343" s="359"/>
      <c r="E343" s="359"/>
      <c r="F343" s="359"/>
      <c r="G343" s="359"/>
      <c r="H343" s="359"/>
      <c r="I343" s="359"/>
      <c r="J343" s="359"/>
      <c r="K343" s="359"/>
      <c r="L343" s="359"/>
      <c r="M343" s="359"/>
      <c r="N343" s="359"/>
      <c r="O343" s="359"/>
      <c r="P343" s="359"/>
      <c r="Q343" s="359"/>
      <c r="R343" s="359"/>
      <c r="S343" s="359"/>
      <c r="T343" s="359"/>
      <c r="U343" s="359"/>
      <c r="V343" s="359"/>
      <c r="W343" s="359"/>
      <c r="X343" s="359"/>
      <c r="Y343" s="359"/>
      <c r="Z343" s="359"/>
    </row>
    <row r="344" spans="1:26" x14ac:dyDescent="0.2">
      <c r="A344" s="354"/>
      <c r="B344" s="359"/>
      <c r="C344" s="359"/>
      <c r="D344" s="359"/>
      <c r="E344" s="359"/>
      <c r="F344" s="359"/>
      <c r="G344" s="359"/>
      <c r="H344" s="359"/>
      <c r="I344" s="359"/>
      <c r="J344" s="359"/>
      <c r="K344" s="359"/>
      <c r="L344" s="359"/>
      <c r="M344" s="359"/>
      <c r="N344" s="359"/>
      <c r="O344" s="359"/>
      <c r="P344" s="359"/>
      <c r="Q344" s="359"/>
      <c r="R344" s="359"/>
      <c r="S344" s="359"/>
      <c r="T344" s="359"/>
      <c r="U344" s="359"/>
      <c r="V344" s="359"/>
      <c r="W344" s="359"/>
      <c r="X344" s="359"/>
      <c r="Y344" s="359"/>
      <c r="Z344" s="359"/>
    </row>
    <row r="345" spans="1:26" x14ac:dyDescent="0.2">
      <c r="A345" s="354"/>
      <c r="B345" s="359"/>
      <c r="C345" s="359"/>
      <c r="D345" s="359"/>
      <c r="E345" s="359"/>
      <c r="F345" s="359"/>
      <c r="G345" s="359"/>
      <c r="H345" s="359"/>
      <c r="I345" s="359"/>
      <c r="J345" s="359"/>
      <c r="K345" s="359"/>
      <c r="L345" s="359"/>
      <c r="M345" s="359"/>
      <c r="N345" s="359"/>
      <c r="O345" s="359"/>
      <c r="P345" s="359"/>
      <c r="Q345" s="359"/>
      <c r="R345" s="359"/>
      <c r="S345" s="359"/>
      <c r="T345" s="359"/>
      <c r="U345" s="359"/>
      <c r="V345" s="359"/>
      <c r="W345" s="359"/>
      <c r="X345" s="359"/>
      <c r="Y345" s="359"/>
      <c r="Z345" s="359"/>
    </row>
    <row r="346" spans="1:26" x14ac:dyDescent="0.2">
      <c r="A346" s="354"/>
      <c r="B346" s="359"/>
      <c r="C346" s="359"/>
      <c r="D346" s="359"/>
      <c r="E346" s="359"/>
      <c r="F346" s="359"/>
      <c r="G346" s="359"/>
      <c r="H346" s="359"/>
      <c r="I346" s="359"/>
      <c r="J346" s="359"/>
      <c r="K346" s="359"/>
      <c r="L346" s="359"/>
      <c r="M346" s="359"/>
      <c r="N346" s="359"/>
      <c r="O346" s="359"/>
      <c r="P346" s="359"/>
      <c r="Q346" s="359"/>
      <c r="R346" s="359"/>
      <c r="S346" s="359"/>
      <c r="T346" s="359"/>
      <c r="U346" s="359"/>
      <c r="V346" s="359"/>
      <c r="W346" s="359"/>
      <c r="X346" s="359"/>
      <c r="Y346" s="359"/>
      <c r="Z346" s="359"/>
    </row>
    <row r="347" spans="1:26" x14ac:dyDescent="0.2">
      <c r="A347" s="354"/>
      <c r="B347" s="359"/>
      <c r="C347" s="359"/>
      <c r="D347" s="359"/>
      <c r="E347" s="359"/>
      <c r="F347" s="359"/>
      <c r="G347" s="359"/>
      <c r="H347" s="359"/>
      <c r="I347" s="359"/>
      <c r="J347" s="359"/>
      <c r="K347" s="359"/>
      <c r="L347" s="359"/>
      <c r="M347" s="359"/>
      <c r="N347" s="359"/>
      <c r="O347" s="359"/>
      <c r="P347" s="359"/>
      <c r="Q347" s="359"/>
      <c r="R347" s="359"/>
      <c r="S347" s="359"/>
      <c r="T347" s="359"/>
      <c r="U347" s="359"/>
      <c r="V347" s="359"/>
      <c r="W347" s="359"/>
      <c r="X347" s="359"/>
      <c r="Y347" s="359"/>
      <c r="Z347" s="359"/>
    </row>
    <row r="348" spans="1:26" x14ac:dyDescent="0.2">
      <c r="A348" s="354"/>
      <c r="B348" s="359"/>
      <c r="C348" s="359"/>
      <c r="D348" s="359"/>
      <c r="E348" s="359"/>
      <c r="F348" s="359"/>
      <c r="G348" s="359"/>
      <c r="H348" s="359"/>
      <c r="I348" s="359"/>
      <c r="J348" s="359"/>
      <c r="K348" s="359"/>
      <c r="L348" s="359"/>
      <c r="M348" s="359"/>
      <c r="N348" s="359"/>
      <c r="O348" s="359"/>
      <c r="P348" s="359"/>
      <c r="Q348" s="359"/>
      <c r="R348" s="359"/>
      <c r="S348" s="359"/>
      <c r="T348" s="359"/>
      <c r="U348" s="359"/>
      <c r="V348" s="359"/>
      <c r="W348" s="359"/>
      <c r="X348" s="359"/>
      <c r="Y348" s="359"/>
      <c r="Z348" s="359"/>
    </row>
    <row r="349" spans="1:26" x14ac:dyDescent="0.2">
      <c r="A349" s="354"/>
      <c r="B349" s="359"/>
      <c r="C349" s="359"/>
      <c r="D349" s="359"/>
      <c r="E349" s="359"/>
      <c r="F349" s="359"/>
      <c r="G349" s="359"/>
      <c r="H349" s="359"/>
      <c r="I349" s="359"/>
      <c r="J349" s="359"/>
      <c r="K349" s="359"/>
      <c r="L349" s="359"/>
      <c r="M349" s="359"/>
      <c r="N349" s="359"/>
      <c r="O349" s="359"/>
      <c r="P349" s="359"/>
      <c r="Q349" s="359"/>
      <c r="R349" s="359"/>
      <c r="S349" s="359"/>
      <c r="T349" s="359"/>
      <c r="U349" s="359"/>
      <c r="V349" s="359"/>
      <c r="W349" s="359"/>
      <c r="X349" s="359"/>
      <c r="Y349" s="359"/>
      <c r="Z349" s="359"/>
    </row>
    <row r="350" spans="1:26" x14ac:dyDescent="0.2">
      <c r="A350" s="354"/>
      <c r="B350" s="359"/>
      <c r="C350" s="359"/>
      <c r="D350" s="359"/>
      <c r="E350" s="359"/>
      <c r="F350" s="359"/>
      <c r="G350" s="359"/>
      <c r="H350" s="359"/>
      <c r="I350" s="359"/>
      <c r="J350" s="359"/>
      <c r="K350" s="359"/>
      <c r="L350" s="359"/>
      <c r="M350" s="359"/>
      <c r="N350" s="359"/>
      <c r="O350" s="359"/>
      <c r="P350" s="359"/>
      <c r="Q350" s="359"/>
      <c r="R350" s="359"/>
      <c r="S350" s="359"/>
      <c r="T350" s="359"/>
      <c r="U350" s="359"/>
      <c r="V350" s="359"/>
      <c r="W350" s="359"/>
      <c r="X350" s="359"/>
      <c r="Y350" s="359"/>
      <c r="Z350" s="359"/>
    </row>
    <row r="351" spans="1:26" x14ac:dyDescent="0.2">
      <c r="A351" s="354"/>
      <c r="B351" s="359"/>
      <c r="C351" s="359"/>
      <c r="D351" s="359"/>
      <c r="E351" s="359"/>
      <c r="F351" s="359"/>
      <c r="G351" s="359"/>
      <c r="H351" s="359"/>
      <c r="I351" s="359"/>
      <c r="J351" s="359"/>
      <c r="K351" s="359"/>
      <c r="L351" s="359"/>
      <c r="M351" s="359"/>
      <c r="N351" s="359"/>
      <c r="O351" s="359"/>
      <c r="P351" s="359"/>
      <c r="Q351" s="359"/>
      <c r="R351" s="359"/>
      <c r="S351" s="359"/>
      <c r="T351" s="359"/>
      <c r="U351" s="359"/>
      <c r="V351" s="359"/>
      <c r="W351" s="359"/>
      <c r="X351" s="359"/>
      <c r="Y351" s="359"/>
      <c r="Z351" s="359"/>
    </row>
    <row r="352" spans="1:26" x14ac:dyDescent="0.2">
      <c r="A352" s="354"/>
      <c r="B352" s="359"/>
      <c r="C352" s="359"/>
      <c r="D352" s="359"/>
      <c r="E352" s="359"/>
      <c r="F352" s="359"/>
      <c r="G352" s="359"/>
      <c r="H352" s="359"/>
      <c r="I352" s="359"/>
      <c r="J352" s="359"/>
      <c r="K352" s="359"/>
      <c r="L352" s="359"/>
      <c r="M352" s="359"/>
      <c r="N352" s="359"/>
      <c r="O352" s="359"/>
      <c r="P352" s="359"/>
      <c r="Q352" s="359"/>
      <c r="R352" s="359"/>
      <c r="S352" s="359"/>
      <c r="T352" s="359"/>
      <c r="U352" s="359"/>
      <c r="V352" s="359"/>
      <c r="W352" s="359"/>
      <c r="X352" s="359"/>
      <c r="Y352" s="359"/>
      <c r="Z352" s="359"/>
    </row>
    <row r="353" spans="1:26" x14ac:dyDescent="0.2">
      <c r="A353" s="354"/>
      <c r="B353" s="359"/>
      <c r="C353" s="359"/>
      <c r="D353" s="359"/>
      <c r="E353" s="359"/>
      <c r="F353" s="359"/>
      <c r="G353" s="359"/>
      <c r="H353" s="359"/>
      <c r="I353" s="359"/>
      <c r="J353" s="359"/>
      <c r="K353" s="359"/>
      <c r="L353" s="359"/>
      <c r="M353" s="359"/>
      <c r="N353" s="359"/>
      <c r="O353" s="359"/>
      <c r="P353" s="359"/>
      <c r="Q353" s="359"/>
      <c r="R353" s="359"/>
      <c r="S353" s="359"/>
      <c r="T353" s="359"/>
      <c r="U353" s="359"/>
      <c r="V353" s="359"/>
      <c r="W353" s="359"/>
      <c r="X353" s="359"/>
      <c r="Y353" s="359"/>
      <c r="Z353" s="359"/>
    </row>
    <row r="354" spans="1:26" x14ac:dyDescent="0.2">
      <c r="A354" s="354"/>
      <c r="B354" s="359"/>
      <c r="C354" s="359"/>
      <c r="D354" s="359"/>
      <c r="E354" s="359"/>
      <c r="F354" s="359"/>
      <c r="G354" s="359"/>
      <c r="H354" s="359"/>
      <c r="I354" s="359"/>
      <c r="J354" s="359"/>
      <c r="K354" s="359"/>
      <c r="L354" s="359"/>
      <c r="M354" s="359"/>
      <c r="N354" s="359"/>
      <c r="O354" s="359"/>
      <c r="P354" s="359"/>
      <c r="Q354" s="359"/>
      <c r="R354" s="359"/>
      <c r="S354" s="359"/>
      <c r="T354" s="359"/>
      <c r="U354" s="359"/>
      <c r="V354" s="359"/>
      <c r="W354" s="359"/>
      <c r="X354" s="359"/>
      <c r="Y354" s="359"/>
      <c r="Z354" s="359"/>
    </row>
    <row r="355" spans="1:26" x14ac:dyDescent="0.2">
      <c r="A355" s="354"/>
      <c r="B355" s="359"/>
      <c r="C355" s="359"/>
      <c r="D355" s="359"/>
      <c r="E355" s="359"/>
      <c r="F355" s="359"/>
      <c r="G355" s="359"/>
      <c r="H355" s="359"/>
      <c r="I355" s="359"/>
      <c r="J355" s="359"/>
      <c r="K355" s="359"/>
      <c r="L355" s="359"/>
      <c r="M355" s="359"/>
      <c r="N355" s="359"/>
      <c r="O355" s="359"/>
      <c r="P355" s="359"/>
      <c r="Q355" s="359"/>
      <c r="R355" s="359"/>
      <c r="S355" s="359"/>
      <c r="T355" s="359"/>
      <c r="U355" s="359"/>
      <c r="V355" s="359"/>
      <c r="W355" s="359"/>
      <c r="X355" s="359"/>
      <c r="Y355" s="359"/>
      <c r="Z355" s="359"/>
    </row>
    <row r="356" spans="1:26" x14ac:dyDescent="0.2">
      <c r="A356" s="354"/>
      <c r="B356" s="359"/>
      <c r="C356" s="359"/>
      <c r="D356" s="359"/>
      <c r="E356" s="359"/>
      <c r="F356" s="359"/>
      <c r="G356" s="359"/>
      <c r="H356" s="359"/>
      <c r="I356" s="359"/>
      <c r="J356" s="359"/>
      <c r="K356" s="359"/>
      <c r="L356" s="359"/>
      <c r="M356" s="359"/>
      <c r="N356" s="359"/>
      <c r="O356" s="359"/>
      <c r="P356" s="359"/>
      <c r="Q356" s="359"/>
      <c r="R356" s="359"/>
      <c r="S356" s="359"/>
      <c r="T356" s="359"/>
      <c r="U356" s="359"/>
      <c r="V356" s="359"/>
      <c r="W356" s="359"/>
      <c r="X356" s="359"/>
      <c r="Y356" s="359"/>
      <c r="Z356" s="359"/>
    </row>
    <row r="357" spans="1:26" x14ac:dyDescent="0.2">
      <c r="A357" s="354"/>
      <c r="B357" s="359"/>
      <c r="C357" s="359"/>
      <c r="D357" s="359"/>
      <c r="E357" s="359"/>
      <c r="F357" s="359"/>
      <c r="G357" s="359"/>
      <c r="H357" s="359"/>
      <c r="I357" s="359"/>
      <c r="J357" s="359"/>
      <c r="K357" s="359"/>
      <c r="L357" s="359"/>
      <c r="M357" s="359"/>
      <c r="N357" s="359"/>
      <c r="O357" s="359"/>
      <c r="P357" s="359"/>
      <c r="Q357" s="359"/>
      <c r="R357" s="359"/>
      <c r="S357" s="359"/>
      <c r="T357" s="359"/>
      <c r="U357" s="359"/>
      <c r="V357" s="359"/>
      <c r="W357" s="359"/>
      <c r="X357" s="359"/>
      <c r="Y357" s="359"/>
      <c r="Z357" s="359"/>
    </row>
    <row r="358" spans="1:26" x14ac:dyDescent="0.2">
      <c r="A358" s="354"/>
      <c r="B358" s="359"/>
      <c r="C358" s="359"/>
      <c r="D358" s="359"/>
      <c r="E358" s="359"/>
      <c r="F358" s="359"/>
      <c r="G358" s="359"/>
      <c r="H358" s="359"/>
      <c r="I358" s="359"/>
      <c r="J358" s="359"/>
      <c r="K358" s="359"/>
      <c r="L358" s="359"/>
      <c r="M358" s="359"/>
      <c r="N358" s="359"/>
      <c r="O358" s="359"/>
      <c r="P358" s="359"/>
      <c r="Q358" s="359"/>
      <c r="R358" s="359"/>
      <c r="S358" s="359"/>
      <c r="T358" s="359"/>
      <c r="U358" s="359"/>
      <c r="V358" s="359"/>
      <c r="W358" s="359"/>
      <c r="X358" s="359"/>
      <c r="Y358" s="359"/>
      <c r="Z358" s="359"/>
    </row>
    <row r="359" spans="1:26" x14ac:dyDescent="0.2">
      <c r="A359" s="354"/>
      <c r="B359" s="359"/>
      <c r="C359" s="359"/>
      <c r="D359" s="359"/>
      <c r="E359" s="359"/>
      <c r="F359" s="359"/>
      <c r="G359" s="359"/>
      <c r="H359" s="359"/>
      <c r="I359" s="359"/>
      <c r="J359" s="359"/>
      <c r="K359" s="359"/>
      <c r="L359" s="359"/>
      <c r="M359" s="359"/>
      <c r="N359" s="359"/>
      <c r="O359" s="359"/>
      <c r="P359" s="359"/>
      <c r="Q359" s="359"/>
      <c r="R359" s="359"/>
      <c r="S359" s="359"/>
      <c r="T359" s="359"/>
      <c r="U359" s="359"/>
      <c r="V359" s="359"/>
      <c r="W359" s="359"/>
      <c r="X359" s="359"/>
      <c r="Y359" s="359"/>
      <c r="Z359" s="359"/>
    </row>
    <row r="360" spans="1:26" x14ac:dyDescent="0.2">
      <c r="A360" s="354"/>
      <c r="B360" s="359"/>
      <c r="C360" s="359"/>
      <c r="D360" s="359"/>
      <c r="E360" s="359"/>
      <c r="F360" s="359"/>
      <c r="G360" s="359"/>
      <c r="H360" s="359"/>
      <c r="I360" s="359"/>
      <c r="J360" s="359"/>
      <c r="K360" s="359"/>
      <c r="L360" s="359"/>
      <c r="M360" s="359"/>
      <c r="N360" s="359"/>
      <c r="O360" s="359"/>
      <c r="P360" s="359"/>
      <c r="Q360" s="359"/>
      <c r="R360" s="359"/>
      <c r="S360" s="359"/>
      <c r="T360" s="359"/>
      <c r="U360" s="359"/>
      <c r="V360" s="359"/>
      <c r="W360" s="359"/>
      <c r="X360" s="359"/>
      <c r="Y360" s="359"/>
      <c r="Z360" s="359"/>
    </row>
    <row r="361" spans="1:26" x14ac:dyDescent="0.2">
      <c r="A361" s="354"/>
      <c r="B361" s="359"/>
      <c r="C361" s="359"/>
      <c r="D361" s="359"/>
      <c r="E361" s="359"/>
      <c r="F361" s="359"/>
      <c r="G361" s="359"/>
      <c r="H361" s="359"/>
      <c r="I361" s="359"/>
      <c r="J361" s="359"/>
      <c r="K361" s="359"/>
      <c r="L361" s="359"/>
      <c r="M361" s="359"/>
      <c r="N361" s="359"/>
      <c r="O361" s="359"/>
      <c r="P361" s="359"/>
      <c r="Q361" s="359"/>
      <c r="R361" s="359"/>
      <c r="S361" s="359"/>
      <c r="T361" s="359"/>
      <c r="U361" s="359"/>
      <c r="V361" s="359"/>
      <c r="W361" s="359"/>
      <c r="X361" s="359"/>
      <c r="Y361" s="359"/>
      <c r="Z361" s="359"/>
    </row>
    <row r="362" spans="1:26" x14ac:dyDescent="0.2">
      <c r="A362" s="354"/>
      <c r="B362" s="359"/>
      <c r="C362" s="359"/>
      <c r="D362" s="359"/>
      <c r="E362" s="359"/>
      <c r="F362" s="359"/>
      <c r="G362" s="359"/>
      <c r="H362" s="359"/>
      <c r="I362" s="359"/>
      <c r="J362" s="359"/>
      <c r="K362" s="359"/>
      <c r="L362" s="359"/>
      <c r="M362" s="359"/>
      <c r="N362" s="359"/>
      <c r="O362" s="359"/>
      <c r="P362" s="359"/>
      <c r="Q362" s="359"/>
      <c r="R362" s="359"/>
      <c r="S362" s="359"/>
      <c r="T362" s="359"/>
      <c r="U362" s="359"/>
      <c r="V362" s="359"/>
      <c r="W362" s="359"/>
      <c r="X362" s="359"/>
      <c r="Y362" s="359"/>
      <c r="Z362" s="359"/>
    </row>
    <row r="363" spans="1:26" x14ac:dyDescent="0.2">
      <c r="A363" s="354"/>
      <c r="B363" s="359"/>
      <c r="C363" s="359"/>
      <c r="D363" s="359"/>
      <c r="E363" s="359"/>
      <c r="F363" s="359"/>
      <c r="G363" s="359"/>
      <c r="H363" s="359"/>
      <c r="I363" s="359"/>
      <c r="J363" s="359"/>
      <c r="K363" s="359"/>
      <c r="L363" s="359"/>
      <c r="M363" s="359"/>
      <c r="N363" s="359"/>
      <c r="O363" s="359"/>
      <c r="P363" s="359"/>
      <c r="Q363" s="359"/>
      <c r="R363" s="359"/>
      <c r="S363" s="359"/>
      <c r="T363" s="359"/>
      <c r="U363" s="359"/>
      <c r="V363" s="359"/>
      <c r="W363" s="359"/>
      <c r="X363" s="359"/>
      <c r="Y363" s="359"/>
      <c r="Z363" s="359"/>
    </row>
    <row r="364" spans="1:26" x14ac:dyDescent="0.2">
      <c r="A364" s="354"/>
      <c r="B364" s="359"/>
      <c r="C364" s="359"/>
      <c r="D364" s="359"/>
      <c r="E364" s="359"/>
      <c r="F364" s="359"/>
      <c r="G364" s="359"/>
      <c r="H364" s="359"/>
      <c r="I364" s="359"/>
      <c r="J364" s="359"/>
      <c r="K364" s="359"/>
      <c r="L364" s="359"/>
      <c r="M364" s="359"/>
      <c r="N364" s="359"/>
      <c r="O364" s="359"/>
      <c r="P364" s="359"/>
      <c r="Q364" s="359"/>
      <c r="R364" s="359"/>
      <c r="S364" s="359"/>
      <c r="T364" s="359"/>
      <c r="U364" s="359"/>
      <c r="V364" s="359"/>
      <c r="W364" s="359"/>
      <c r="X364" s="359"/>
      <c r="Y364" s="359"/>
      <c r="Z364" s="359"/>
    </row>
    <row r="365" spans="1:26" x14ac:dyDescent="0.2">
      <c r="A365" s="354"/>
      <c r="B365" s="359"/>
      <c r="C365" s="359"/>
      <c r="D365" s="359"/>
      <c r="E365" s="359"/>
      <c r="F365" s="359"/>
      <c r="G365" s="359"/>
      <c r="H365" s="359"/>
      <c r="I365" s="359"/>
      <c r="J365" s="359"/>
      <c r="K365" s="359"/>
      <c r="L365" s="359"/>
      <c r="M365" s="359"/>
      <c r="N365" s="359"/>
      <c r="O365" s="359"/>
      <c r="P365" s="359"/>
      <c r="Q365" s="359"/>
      <c r="R365" s="359"/>
      <c r="S365" s="359"/>
      <c r="T365" s="359"/>
      <c r="U365" s="359"/>
      <c r="V365" s="359"/>
      <c r="W365" s="359"/>
      <c r="X365" s="359"/>
      <c r="Y365" s="359"/>
      <c r="Z365" s="359"/>
    </row>
    <row r="366" spans="1:26" x14ac:dyDescent="0.2">
      <c r="A366" s="354"/>
      <c r="B366" s="359"/>
      <c r="C366" s="359"/>
      <c r="D366" s="359"/>
      <c r="E366" s="359"/>
      <c r="F366" s="359"/>
      <c r="G366" s="359"/>
      <c r="H366" s="359"/>
      <c r="I366" s="359"/>
      <c r="J366" s="359"/>
      <c r="K366" s="359"/>
      <c r="L366" s="359"/>
      <c r="M366" s="359"/>
      <c r="N366" s="359"/>
      <c r="O366" s="359"/>
      <c r="P366" s="359"/>
      <c r="Q366" s="359"/>
      <c r="R366" s="359"/>
      <c r="S366" s="359"/>
      <c r="T366" s="359"/>
      <c r="U366" s="359"/>
      <c r="V366" s="359"/>
      <c r="W366" s="359"/>
      <c r="X366" s="359"/>
      <c r="Y366" s="359"/>
      <c r="Z366" s="359"/>
    </row>
    <row r="367" spans="1:26" x14ac:dyDescent="0.2">
      <c r="A367" s="354"/>
      <c r="B367" s="359"/>
      <c r="C367" s="359"/>
      <c r="D367" s="359"/>
      <c r="E367" s="359"/>
      <c r="F367" s="359"/>
      <c r="G367" s="359"/>
      <c r="H367" s="359"/>
      <c r="I367" s="359"/>
      <c r="J367" s="359"/>
      <c r="K367" s="359"/>
      <c r="L367" s="359"/>
      <c r="M367" s="359"/>
      <c r="N367" s="359"/>
      <c r="O367" s="359"/>
      <c r="P367" s="359"/>
      <c r="Q367" s="359"/>
      <c r="R367" s="359"/>
      <c r="S367" s="359"/>
      <c r="T367" s="359"/>
      <c r="U367" s="359"/>
      <c r="V367" s="359"/>
      <c r="W367" s="359"/>
      <c r="X367" s="359"/>
      <c r="Y367" s="359"/>
      <c r="Z367" s="359"/>
    </row>
    <row r="368" spans="1:26" x14ac:dyDescent="0.2">
      <c r="A368" s="354"/>
      <c r="B368" s="359"/>
      <c r="C368" s="359"/>
      <c r="D368" s="359"/>
      <c r="E368" s="359"/>
      <c r="F368" s="359"/>
      <c r="G368" s="359"/>
      <c r="H368" s="359"/>
      <c r="I368" s="359"/>
      <c r="J368" s="359"/>
      <c r="K368" s="359"/>
      <c r="L368" s="359"/>
      <c r="M368" s="359"/>
      <c r="N368" s="359"/>
      <c r="O368" s="359"/>
      <c r="P368" s="359"/>
      <c r="Q368" s="359"/>
      <c r="R368" s="359"/>
      <c r="S368" s="359"/>
      <c r="T368" s="359"/>
      <c r="U368" s="359"/>
      <c r="V368" s="359"/>
      <c r="W368" s="359"/>
      <c r="X368" s="359"/>
      <c r="Y368" s="359"/>
      <c r="Z368" s="359"/>
    </row>
    <row r="369" spans="1:26" x14ac:dyDescent="0.2">
      <c r="A369" s="354"/>
      <c r="B369" s="359"/>
      <c r="C369" s="359"/>
      <c r="D369" s="359"/>
      <c r="E369" s="359"/>
      <c r="F369" s="359"/>
      <c r="G369" s="359"/>
      <c r="H369" s="359"/>
      <c r="I369" s="359"/>
      <c r="J369" s="359"/>
      <c r="K369" s="359"/>
      <c r="L369" s="359"/>
      <c r="M369" s="359"/>
      <c r="N369" s="359"/>
      <c r="O369" s="359"/>
      <c r="P369" s="359"/>
      <c r="Q369" s="359"/>
      <c r="R369" s="359"/>
      <c r="S369" s="359"/>
      <c r="T369" s="359"/>
      <c r="U369" s="359"/>
      <c r="V369" s="359"/>
      <c r="W369" s="359"/>
      <c r="X369" s="359"/>
      <c r="Y369" s="359"/>
      <c r="Z369" s="359"/>
    </row>
    <row r="370" spans="1:26" x14ac:dyDescent="0.2">
      <c r="A370" s="354"/>
      <c r="B370" s="359"/>
      <c r="C370" s="359"/>
      <c r="D370" s="359"/>
      <c r="E370" s="359"/>
      <c r="F370" s="359"/>
      <c r="G370" s="359"/>
      <c r="H370" s="359"/>
      <c r="I370" s="359"/>
      <c r="J370" s="359"/>
      <c r="K370" s="359"/>
      <c r="L370" s="359"/>
      <c r="M370" s="359"/>
      <c r="N370" s="359"/>
      <c r="O370" s="359"/>
      <c r="P370" s="359"/>
      <c r="Q370" s="359"/>
      <c r="R370" s="359"/>
      <c r="S370" s="359"/>
      <c r="T370" s="359"/>
      <c r="U370" s="359"/>
      <c r="V370" s="359"/>
      <c r="W370" s="359"/>
      <c r="X370" s="359"/>
      <c r="Y370" s="359"/>
      <c r="Z370" s="359"/>
    </row>
    <row r="371" spans="1:26" x14ac:dyDescent="0.2">
      <c r="A371" s="354"/>
      <c r="B371" s="359"/>
      <c r="C371" s="359"/>
      <c r="D371" s="359"/>
      <c r="E371" s="359"/>
      <c r="F371" s="359"/>
      <c r="G371" s="359"/>
      <c r="H371" s="359"/>
      <c r="I371" s="359"/>
      <c r="J371" s="359"/>
      <c r="K371" s="359"/>
      <c r="L371" s="359"/>
      <c r="M371" s="359"/>
      <c r="N371" s="359"/>
      <c r="O371" s="359"/>
      <c r="P371" s="359"/>
      <c r="Q371" s="359"/>
      <c r="R371" s="359"/>
      <c r="S371" s="359"/>
      <c r="T371" s="359"/>
      <c r="U371" s="359"/>
      <c r="V371" s="359"/>
      <c r="W371" s="359"/>
      <c r="X371" s="359"/>
      <c r="Y371" s="359"/>
      <c r="Z371" s="359"/>
    </row>
    <row r="372" spans="1:26" x14ac:dyDescent="0.2">
      <c r="A372" s="354"/>
      <c r="B372" s="359"/>
      <c r="C372" s="359"/>
      <c r="D372" s="359"/>
      <c r="E372" s="359"/>
      <c r="F372" s="359"/>
      <c r="G372" s="359"/>
      <c r="H372" s="359"/>
      <c r="I372" s="359"/>
      <c r="J372" s="359"/>
      <c r="K372" s="359"/>
      <c r="L372" s="359"/>
      <c r="M372" s="359"/>
      <c r="N372" s="359"/>
      <c r="O372" s="359"/>
      <c r="P372" s="359"/>
      <c r="Q372" s="359"/>
      <c r="R372" s="359"/>
      <c r="S372" s="359"/>
      <c r="T372" s="359"/>
      <c r="U372" s="359"/>
      <c r="V372" s="359"/>
      <c r="W372" s="359"/>
      <c r="X372" s="359"/>
      <c r="Y372" s="359"/>
      <c r="Z372" s="359"/>
    </row>
    <row r="373" spans="1:26" x14ac:dyDescent="0.2">
      <c r="A373" s="354"/>
      <c r="B373" s="359"/>
      <c r="C373" s="359"/>
      <c r="D373" s="359"/>
      <c r="E373" s="359"/>
      <c r="F373" s="359"/>
      <c r="G373" s="359"/>
      <c r="H373" s="359"/>
      <c r="I373" s="359"/>
      <c r="J373" s="359"/>
      <c r="K373" s="359"/>
      <c r="L373" s="359"/>
      <c r="M373" s="359"/>
      <c r="N373" s="359"/>
      <c r="O373" s="359"/>
      <c r="P373" s="359"/>
      <c r="Q373" s="359"/>
      <c r="R373" s="359"/>
      <c r="S373" s="359"/>
      <c r="T373" s="359"/>
      <c r="U373" s="359"/>
      <c r="V373" s="359"/>
      <c r="W373" s="359"/>
      <c r="X373" s="359"/>
      <c r="Y373" s="359"/>
      <c r="Z373" s="359"/>
    </row>
    <row r="374" spans="1:26" x14ac:dyDescent="0.2">
      <c r="A374" s="354"/>
      <c r="B374" s="359"/>
      <c r="C374" s="359"/>
      <c r="D374" s="359"/>
      <c r="E374" s="359"/>
      <c r="F374" s="359"/>
      <c r="G374" s="359"/>
      <c r="H374" s="359"/>
      <c r="I374" s="359"/>
      <c r="J374" s="359"/>
      <c r="K374" s="359"/>
      <c r="L374" s="359"/>
      <c r="M374" s="359"/>
      <c r="N374" s="359"/>
      <c r="O374" s="359"/>
      <c r="P374" s="359"/>
      <c r="Q374" s="359"/>
      <c r="R374" s="359"/>
      <c r="S374" s="359"/>
      <c r="T374" s="359"/>
      <c r="U374" s="359"/>
      <c r="V374" s="359"/>
      <c r="W374" s="359"/>
      <c r="X374" s="359"/>
      <c r="Y374" s="359"/>
      <c r="Z374" s="359"/>
    </row>
    <row r="375" spans="1:26" x14ac:dyDescent="0.2">
      <c r="A375" s="354"/>
      <c r="B375" s="359"/>
      <c r="C375" s="359"/>
      <c r="D375" s="359"/>
      <c r="E375" s="359"/>
      <c r="F375" s="359"/>
      <c r="G375" s="359"/>
      <c r="H375" s="359"/>
      <c r="I375" s="359"/>
      <c r="J375" s="359"/>
      <c r="K375" s="359"/>
      <c r="L375" s="359"/>
      <c r="M375" s="359"/>
      <c r="N375" s="359"/>
      <c r="O375" s="359"/>
      <c r="P375" s="359"/>
      <c r="Q375" s="359"/>
      <c r="R375" s="359"/>
      <c r="S375" s="359"/>
      <c r="T375" s="359"/>
      <c r="U375" s="359"/>
      <c r="V375" s="359"/>
      <c r="W375" s="359"/>
      <c r="X375" s="359"/>
      <c r="Y375" s="359"/>
      <c r="Z375" s="359"/>
    </row>
    <row r="376" spans="1:26" x14ac:dyDescent="0.2">
      <c r="A376" s="354"/>
      <c r="B376" s="359"/>
      <c r="C376" s="359"/>
      <c r="D376" s="359"/>
      <c r="E376" s="359"/>
      <c r="F376" s="359"/>
      <c r="G376" s="359"/>
      <c r="H376" s="359"/>
      <c r="I376" s="359"/>
      <c r="J376" s="359"/>
      <c r="K376" s="359"/>
      <c r="L376" s="359"/>
      <c r="M376" s="359"/>
      <c r="N376" s="359"/>
      <c r="O376" s="359"/>
      <c r="P376" s="359"/>
      <c r="Q376" s="359"/>
      <c r="R376" s="359"/>
      <c r="S376" s="359"/>
      <c r="T376" s="359"/>
      <c r="U376" s="359"/>
      <c r="V376" s="359"/>
      <c r="W376" s="359"/>
      <c r="X376" s="359"/>
      <c r="Y376" s="359"/>
      <c r="Z376" s="359"/>
    </row>
    <row r="377" spans="1:26" x14ac:dyDescent="0.2">
      <c r="A377" s="354"/>
      <c r="B377" s="359"/>
      <c r="C377" s="359"/>
      <c r="D377" s="359"/>
      <c r="E377" s="359"/>
      <c r="F377" s="359"/>
      <c r="G377" s="359"/>
      <c r="H377" s="359"/>
      <c r="I377" s="359"/>
      <c r="J377" s="359"/>
      <c r="K377" s="359"/>
      <c r="L377" s="359"/>
      <c r="M377" s="359"/>
      <c r="N377" s="359"/>
      <c r="O377" s="359"/>
      <c r="P377" s="359"/>
      <c r="Q377" s="359"/>
      <c r="R377" s="359"/>
      <c r="S377" s="359"/>
      <c r="T377" s="359"/>
      <c r="U377" s="359"/>
      <c r="V377" s="359"/>
      <c r="W377" s="359"/>
      <c r="X377" s="359"/>
      <c r="Y377" s="359"/>
      <c r="Z377" s="359"/>
    </row>
    <row r="378" spans="1:26" x14ac:dyDescent="0.2">
      <c r="A378" s="354"/>
      <c r="B378" s="359"/>
      <c r="C378" s="359"/>
      <c r="D378" s="359"/>
      <c r="E378" s="359"/>
      <c r="F378" s="359"/>
      <c r="G378" s="359"/>
      <c r="H378" s="359"/>
      <c r="I378" s="359"/>
      <c r="J378" s="359"/>
      <c r="K378" s="359"/>
      <c r="L378" s="359"/>
      <c r="M378" s="359"/>
      <c r="N378" s="359"/>
      <c r="O378" s="359"/>
      <c r="P378" s="359"/>
      <c r="Q378" s="359"/>
      <c r="R378" s="359"/>
      <c r="S378" s="359"/>
      <c r="T378" s="359"/>
      <c r="U378" s="359"/>
      <c r="V378" s="359"/>
      <c r="W378" s="359"/>
      <c r="X378" s="359"/>
      <c r="Y378" s="359"/>
      <c r="Z378" s="359"/>
    </row>
    <row r="379" spans="1:26" x14ac:dyDescent="0.2">
      <c r="A379" s="354"/>
      <c r="B379" s="359"/>
      <c r="C379" s="359"/>
      <c r="D379" s="359"/>
      <c r="E379" s="359"/>
      <c r="F379" s="359"/>
      <c r="G379" s="359"/>
      <c r="H379" s="359"/>
      <c r="I379" s="359"/>
      <c r="J379" s="359"/>
      <c r="K379" s="359"/>
      <c r="L379" s="359"/>
      <c r="M379" s="359"/>
      <c r="N379" s="359"/>
      <c r="O379" s="359"/>
      <c r="P379" s="359"/>
      <c r="Q379" s="359"/>
      <c r="R379" s="359"/>
      <c r="S379" s="359"/>
      <c r="T379" s="359"/>
      <c r="U379" s="359"/>
      <c r="V379" s="359"/>
      <c r="W379" s="359"/>
      <c r="X379" s="359"/>
      <c r="Y379" s="359"/>
      <c r="Z379" s="359"/>
    </row>
    <row r="380" spans="1:26" x14ac:dyDescent="0.2">
      <c r="A380" s="354"/>
      <c r="B380" s="359"/>
      <c r="C380" s="359"/>
      <c r="D380" s="359"/>
      <c r="E380" s="359"/>
      <c r="F380" s="359"/>
      <c r="G380" s="359"/>
      <c r="H380" s="359"/>
      <c r="I380" s="359"/>
      <c r="J380" s="359"/>
      <c r="K380" s="359"/>
      <c r="L380" s="359"/>
      <c r="M380" s="359"/>
      <c r="N380" s="359"/>
      <c r="O380" s="359"/>
      <c r="P380" s="359"/>
      <c r="Q380" s="359"/>
      <c r="R380" s="359"/>
      <c r="S380" s="359"/>
      <c r="T380" s="359"/>
      <c r="U380" s="359"/>
      <c r="V380" s="359"/>
      <c r="W380" s="359"/>
      <c r="X380" s="359"/>
      <c r="Y380" s="359"/>
      <c r="Z380" s="359"/>
    </row>
    <row r="381" spans="1:26" x14ac:dyDescent="0.2">
      <c r="A381" s="354"/>
      <c r="B381" s="359"/>
      <c r="C381" s="359"/>
      <c r="D381" s="359"/>
      <c r="E381" s="359"/>
      <c r="F381" s="359"/>
      <c r="G381" s="359"/>
      <c r="H381" s="359"/>
      <c r="I381" s="359"/>
      <c r="J381" s="359"/>
      <c r="K381" s="359"/>
      <c r="L381" s="359"/>
      <c r="M381" s="359"/>
      <c r="N381" s="359"/>
      <c r="O381" s="359"/>
      <c r="P381" s="359"/>
      <c r="Q381" s="359"/>
      <c r="R381" s="359"/>
      <c r="S381" s="359"/>
      <c r="T381" s="359"/>
      <c r="U381" s="359"/>
      <c r="V381" s="359"/>
      <c r="W381" s="359"/>
      <c r="X381" s="359"/>
      <c r="Y381" s="359"/>
      <c r="Z381" s="359"/>
    </row>
    <row r="382" spans="1:26" x14ac:dyDescent="0.2">
      <c r="A382" s="354"/>
      <c r="B382" s="359"/>
      <c r="C382" s="359"/>
      <c r="D382" s="359"/>
      <c r="E382" s="359"/>
      <c r="F382" s="359"/>
      <c r="G382" s="359"/>
      <c r="H382" s="359"/>
      <c r="I382" s="359"/>
      <c r="J382" s="359"/>
      <c r="K382" s="359"/>
      <c r="L382" s="359"/>
      <c r="M382" s="359"/>
      <c r="N382" s="359"/>
      <c r="O382" s="359"/>
      <c r="P382" s="359"/>
      <c r="Q382" s="359"/>
      <c r="R382" s="359"/>
      <c r="S382" s="359"/>
      <c r="T382" s="359"/>
      <c r="U382" s="359"/>
      <c r="V382" s="359"/>
      <c r="W382" s="359"/>
      <c r="X382" s="359"/>
      <c r="Y382" s="359"/>
      <c r="Z382" s="359"/>
    </row>
    <row r="383" spans="1:26" x14ac:dyDescent="0.2">
      <c r="A383" s="354"/>
      <c r="B383" s="359"/>
      <c r="C383" s="359"/>
      <c r="D383" s="359"/>
      <c r="E383" s="359"/>
      <c r="F383" s="359"/>
      <c r="G383" s="359"/>
      <c r="H383" s="359"/>
      <c r="I383" s="359"/>
      <c r="J383" s="359"/>
      <c r="K383" s="359"/>
      <c r="L383" s="359"/>
      <c r="M383" s="359"/>
      <c r="N383" s="359"/>
      <c r="O383" s="359"/>
      <c r="P383" s="359"/>
      <c r="Q383" s="359"/>
      <c r="R383" s="359"/>
      <c r="S383" s="359"/>
      <c r="T383" s="359"/>
      <c r="U383" s="359"/>
      <c r="V383" s="359"/>
      <c r="W383" s="359"/>
      <c r="X383" s="359"/>
      <c r="Y383" s="359"/>
      <c r="Z383" s="359"/>
    </row>
    <row r="384" spans="1:26" x14ac:dyDescent="0.2">
      <c r="A384" s="354"/>
      <c r="B384" s="359"/>
      <c r="C384" s="359"/>
      <c r="D384" s="359"/>
      <c r="E384" s="359"/>
      <c r="F384" s="359"/>
      <c r="G384" s="359"/>
      <c r="H384" s="359"/>
      <c r="I384" s="359"/>
      <c r="J384" s="359"/>
      <c r="K384" s="359"/>
      <c r="L384" s="359"/>
      <c r="M384" s="359"/>
      <c r="N384" s="359"/>
      <c r="O384" s="359"/>
      <c r="P384" s="359"/>
      <c r="Q384" s="359"/>
      <c r="R384" s="359"/>
      <c r="S384" s="359"/>
      <c r="T384" s="359"/>
      <c r="U384" s="359"/>
      <c r="V384" s="359"/>
      <c r="W384" s="359"/>
      <c r="X384" s="359"/>
      <c r="Y384" s="359"/>
      <c r="Z384" s="359"/>
    </row>
    <row r="385" spans="1:26" x14ac:dyDescent="0.2">
      <c r="A385" s="354"/>
      <c r="B385" s="359"/>
      <c r="C385" s="359"/>
      <c r="D385" s="359"/>
      <c r="E385" s="359"/>
      <c r="F385" s="359"/>
      <c r="G385" s="359"/>
      <c r="H385" s="359"/>
      <c r="I385" s="359"/>
      <c r="J385" s="359"/>
      <c r="K385" s="359"/>
      <c r="L385" s="359"/>
      <c r="M385" s="359"/>
      <c r="N385" s="359"/>
      <c r="O385" s="359"/>
      <c r="P385" s="359"/>
      <c r="Q385" s="359"/>
      <c r="R385" s="359"/>
      <c r="S385" s="359"/>
      <c r="T385" s="359"/>
      <c r="U385" s="359"/>
      <c r="V385" s="359"/>
      <c r="W385" s="359"/>
      <c r="X385" s="359"/>
      <c r="Y385" s="359"/>
      <c r="Z385" s="359"/>
    </row>
    <row r="386" spans="1:26" x14ac:dyDescent="0.2">
      <c r="A386" s="354"/>
      <c r="B386" s="359"/>
      <c r="C386" s="359"/>
      <c r="D386" s="359"/>
      <c r="E386" s="359"/>
      <c r="F386" s="359"/>
      <c r="G386" s="359"/>
      <c r="H386" s="359"/>
      <c r="I386" s="359"/>
      <c r="J386" s="359"/>
      <c r="K386" s="359"/>
      <c r="L386" s="359"/>
      <c r="M386" s="359"/>
      <c r="N386" s="359"/>
      <c r="O386" s="359"/>
      <c r="P386" s="359"/>
      <c r="Q386" s="359"/>
      <c r="R386" s="359"/>
      <c r="S386" s="359"/>
      <c r="T386" s="359"/>
      <c r="U386" s="359"/>
      <c r="V386" s="359"/>
      <c r="W386" s="359"/>
      <c r="X386" s="359"/>
      <c r="Y386" s="359"/>
      <c r="Z386" s="359"/>
    </row>
    <row r="387" spans="1:26" x14ac:dyDescent="0.2">
      <c r="A387" s="354"/>
      <c r="B387" s="359"/>
      <c r="C387" s="359"/>
      <c r="D387" s="359"/>
      <c r="E387" s="359"/>
      <c r="F387" s="359"/>
      <c r="G387" s="359"/>
      <c r="H387" s="359"/>
      <c r="I387" s="359"/>
      <c r="J387" s="359"/>
      <c r="K387" s="359"/>
      <c r="L387" s="359"/>
      <c r="M387" s="359"/>
      <c r="N387" s="359"/>
      <c r="O387" s="359"/>
      <c r="P387" s="359"/>
      <c r="Q387" s="359"/>
      <c r="R387" s="359"/>
      <c r="S387" s="359"/>
      <c r="T387" s="359"/>
      <c r="U387" s="359"/>
      <c r="V387" s="359"/>
      <c r="W387" s="359"/>
      <c r="X387" s="359"/>
      <c r="Y387" s="359"/>
      <c r="Z387" s="359"/>
    </row>
    <row r="388" spans="1:26" x14ac:dyDescent="0.2">
      <c r="A388" s="354"/>
      <c r="B388" s="359"/>
      <c r="C388" s="359"/>
      <c r="D388" s="359"/>
      <c r="E388" s="359"/>
      <c r="F388" s="359"/>
      <c r="G388" s="359"/>
      <c r="H388" s="359"/>
      <c r="I388" s="359"/>
      <c r="J388" s="359"/>
      <c r="K388" s="359"/>
      <c r="L388" s="359"/>
      <c r="M388" s="359"/>
      <c r="N388" s="359"/>
      <c r="O388" s="359"/>
      <c r="P388" s="359"/>
      <c r="Q388" s="359"/>
      <c r="R388" s="359"/>
      <c r="S388" s="359"/>
      <c r="T388" s="359"/>
      <c r="U388" s="359"/>
      <c r="V388" s="359"/>
      <c r="W388" s="359"/>
      <c r="X388" s="359"/>
      <c r="Y388" s="359"/>
      <c r="Z388" s="359"/>
    </row>
    <row r="389" spans="1:26" x14ac:dyDescent="0.2">
      <c r="A389" s="354"/>
      <c r="B389" s="359"/>
      <c r="C389" s="359"/>
      <c r="D389" s="359"/>
      <c r="E389" s="359"/>
      <c r="F389" s="359"/>
      <c r="G389" s="359"/>
      <c r="H389" s="359"/>
      <c r="I389" s="359"/>
      <c r="J389" s="359"/>
      <c r="K389" s="359"/>
      <c r="L389" s="359"/>
      <c r="M389" s="359"/>
      <c r="N389" s="359"/>
      <c r="O389" s="359"/>
      <c r="P389" s="359"/>
      <c r="Q389" s="359"/>
      <c r="R389" s="359"/>
      <c r="S389" s="359"/>
      <c r="T389" s="359"/>
      <c r="U389" s="359"/>
      <c r="V389" s="359"/>
      <c r="W389" s="359"/>
      <c r="X389" s="359"/>
      <c r="Y389" s="359"/>
      <c r="Z389" s="359"/>
    </row>
    <row r="390" spans="1:26" x14ac:dyDescent="0.2">
      <c r="A390" s="354"/>
      <c r="B390" s="359"/>
      <c r="C390" s="359"/>
      <c r="D390" s="359"/>
      <c r="E390" s="359"/>
      <c r="F390" s="359"/>
      <c r="G390" s="359"/>
      <c r="H390" s="359"/>
      <c r="I390" s="359"/>
      <c r="J390" s="359"/>
      <c r="K390" s="359"/>
      <c r="L390" s="359"/>
      <c r="M390" s="359"/>
      <c r="N390" s="359"/>
      <c r="O390" s="359"/>
      <c r="P390" s="359"/>
      <c r="Q390" s="359"/>
      <c r="R390" s="359"/>
      <c r="S390" s="359"/>
      <c r="T390" s="359"/>
      <c r="U390" s="359"/>
      <c r="V390" s="359"/>
      <c r="W390" s="359"/>
      <c r="X390" s="359"/>
      <c r="Y390" s="359"/>
      <c r="Z390" s="359"/>
    </row>
    <row r="391" spans="1:26" x14ac:dyDescent="0.2">
      <c r="A391" s="354"/>
      <c r="B391" s="359"/>
      <c r="C391" s="359"/>
      <c r="D391" s="359"/>
      <c r="E391" s="359"/>
      <c r="F391" s="359"/>
      <c r="G391" s="359"/>
      <c r="H391" s="359"/>
      <c r="I391" s="359"/>
      <c r="J391" s="359"/>
      <c r="K391" s="359"/>
      <c r="L391" s="359"/>
      <c r="M391" s="359"/>
      <c r="N391" s="359"/>
      <c r="O391" s="359"/>
      <c r="P391" s="359"/>
      <c r="Q391" s="359"/>
      <c r="R391" s="359"/>
      <c r="S391" s="359"/>
      <c r="T391" s="359"/>
      <c r="U391" s="359"/>
      <c r="V391" s="359"/>
      <c r="W391" s="359"/>
      <c r="X391" s="359"/>
      <c r="Y391" s="359"/>
      <c r="Z391" s="359"/>
    </row>
    <row r="392" spans="1:26" x14ac:dyDescent="0.2">
      <c r="A392" s="354"/>
      <c r="B392" s="359"/>
      <c r="C392" s="359"/>
      <c r="D392" s="359"/>
      <c r="E392" s="359"/>
      <c r="F392" s="359"/>
      <c r="G392" s="359"/>
      <c r="H392" s="359"/>
      <c r="I392" s="359"/>
      <c r="J392" s="359"/>
      <c r="K392" s="359"/>
      <c r="L392" s="359"/>
      <c r="M392" s="359"/>
      <c r="N392" s="359"/>
      <c r="O392" s="359"/>
      <c r="P392" s="359"/>
      <c r="Q392" s="359"/>
      <c r="R392" s="359"/>
      <c r="S392" s="359"/>
      <c r="T392" s="359"/>
      <c r="U392" s="359"/>
      <c r="V392" s="359"/>
      <c r="W392" s="359"/>
      <c r="X392" s="359"/>
      <c r="Y392" s="359"/>
      <c r="Z392" s="359"/>
    </row>
    <row r="393" spans="1:26" x14ac:dyDescent="0.2">
      <c r="A393" s="354"/>
      <c r="B393" s="359"/>
      <c r="C393" s="359"/>
      <c r="D393" s="359"/>
      <c r="E393" s="359"/>
      <c r="F393" s="359"/>
      <c r="G393" s="359"/>
      <c r="H393" s="359"/>
      <c r="I393" s="359"/>
      <c r="J393" s="359"/>
      <c r="K393" s="359"/>
      <c r="L393" s="359"/>
      <c r="M393" s="359"/>
      <c r="N393" s="359"/>
      <c r="O393" s="359"/>
      <c r="P393" s="359"/>
      <c r="Q393" s="359"/>
      <c r="R393" s="359"/>
      <c r="S393" s="359"/>
      <c r="T393" s="359"/>
      <c r="U393" s="359"/>
      <c r="V393" s="359"/>
      <c r="W393" s="359"/>
      <c r="X393" s="359"/>
      <c r="Y393" s="359"/>
      <c r="Z393" s="359"/>
    </row>
    <row r="394" spans="1:26" x14ac:dyDescent="0.2">
      <c r="A394" s="354"/>
      <c r="B394" s="359"/>
      <c r="C394" s="359"/>
      <c r="D394" s="359"/>
      <c r="E394" s="359"/>
      <c r="F394" s="359"/>
      <c r="G394" s="359"/>
      <c r="H394" s="359"/>
      <c r="I394" s="359"/>
      <c r="J394" s="359"/>
      <c r="K394" s="359"/>
      <c r="L394" s="359"/>
      <c r="M394" s="359"/>
      <c r="N394" s="359"/>
      <c r="O394" s="359"/>
      <c r="P394" s="359"/>
      <c r="Q394" s="359"/>
      <c r="R394" s="359"/>
      <c r="S394" s="359"/>
      <c r="T394" s="359"/>
      <c r="U394" s="359"/>
      <c r="V394" s="359"/>
      <c r="W394" s="359"/>
      <c r="X394" s="359"/>
      <c r="Y394" s="359"/>
      <c r="Z394" s="359"/>
    </row>
    <row r="395" spans="1:26" x14ac:dyDescent="0.2">
      <c r="A395" s="354"/>
      <c r="B395" s="359"/>
      <c r="C395" s="359"/>
      <c r="D395" s="359"/>
      <c r="E395" s="359"/>
      <c r="F395" s="359"/>
      <c r="G395" s="359"/>
      <c r="H395" s="359"/>
      <c r="I395" s="359"/>
      <c r="J395" s="359"/>
      <c r="K395" s="359"/>
      <c r="L395" s="359"/>
      <c r="M395" s="359"/>
      <c r="N395" s="359"/>
      <c r="O395" s="359"/>
      <c r="P395" s="359"/>
      <c r="Q395" s="359"/>
      <c r="R395" s="359"/>
      <c r="S395" s="359"/>
      <c r="T395" s="359"/>
      <c r="U395" s="359"/>
      <c r="V395" s="359"/>
      <c r="W395" s="359"/>
      <c r="X395" s="359"/>
      <c r="Y395" s="359"/>
      <c r="Z395" s="359"/>
    </row>
    <row r="396" spans="1:26" x14ac:dyDescent="0.2">
      <c r="A396" s="354"/>
      <c r="B396" s="359"/>
      <c r="C396" s="359"/>
      <c r="D396" s="359"/>
      <c r="E396" s="359"/>
      <c r="F396" s="359"/>
      <c r="G396" s="359"/>
      <c r="H396" s="359"/>
      <c r="I396" s="359"/>
      <c r="J396" s="359"/>
      <c r="K396" s="359"/>
      <c r="L396" s="359"/>
      <c r="M396" s="359"/>
      <c r="N396" s="359"/>
      <c r="O396" s="359"/>
      <c r="P396" s="359"/>
      <c r="Q396" s="359"/>
      <c r="R396" s="359"/>
      <c r="S396" s="359"/>
      <c r="T396" s="359"/>
      <c r="U396" s="359"/>
      <c r="V396" s="359"/>
      <c r="W396" s="359"/>
      <c r="X396" s="359"/>
      <c r="Y396" s="359"/>
      <c r="Z396" s="359"/>
    </row>
    <row r="397" spans="1:26" x14ac:dyDescent="0.2">
      <c r="A397" s="354"/>
      <c r="B397" s="359"/>
      <c r="C397" s="359"/>
      <c r="D397" s="359"/>
      <c r="E397" s="359"/>
      <c r="F397" s="359"/>
      <c r="G397" s="359"/>
      <c r="H397" s="359"/>
      <c r="I397" s="359"/>
      <c r="J397" s="359"/>
      <c r="K397" s="359"/>
      <c r="L397" s="359"/>
      <c r="M397" s="359"/>
      <c r="N397" s="359"/>
      <c r="O397" s="359"/>
      <c r="P397" s="359"/>
      <c r="Q397" s="359"/>
      <c r="R397" s="359"/>
      <c r="S397" s="359"/>
      <c r="T397" s="359"/>
      <c r="U397" s="359"/>
      <c r="V397" s="359"/>
      <c r="W397" s="359"/>
      <c r="X397" s="359"/>
      <c r="Y397" s="359"/>
      <c r="Z397" s="359"/>
    </row>
    <row r="398" spans="1:26" x14ac:dyDescent="0.2">
      <c r="A398" s="354"/>
      <c r="B398" s="359"/>
      <c r="C398" s="359"/>
      <c r="D398" s="359"/>
      <c r="E398" s="359"/>
      <c r="F398" s="359"/>
      <c r="G398" s="359"/>
      <c r="H398" s="359"/>
      <c r="I398" s="359"/>
      <c r="J398" s="359"/>
      <c r="K398" s="359"/>
      <c r="L398" s="359"/>
      <c r="M398" s="359"/>
      <c r="N398" s="359"/>
      <c r="O398" s="359"/>
      <c r="P398" s="359"/>
      <c r="Q398" s="359"/>
      <c r="R398" s="359"/>
      <c r="S398" s="359"/>
      <c r="T398" s="359"/>
      <c r="U398" s="359"/>
      <c r="V398" s="359"/>
      <c r="W398" s="359"/>
      <c r="X398" s="359"/>
      <c r="Y398" s="359"/>
      <c r="Z398" s="359"/>
    </row>
    <row r="399" spans="1:26" x14ac:dyDescent="0.2">
      <c r="A399" s="354"/>
      <c r="B399" s="359"/>
      <c r="C399" s="359"/>
      <c r="D399" s="359"/>
      <c r="E399" s="359"/>
      <c r="F399" s="359"/>
      <c r="G399" s="359"/>
      <c r="H399" s="359"/>
      <c r="I399" s="359"/>
      <c r="J399" s="359"/>
      <c r="K399" s="359"/>
      <c r="L399" s="359"/>
      <c r="M399" s="359"/>
      <c r="N399" s="359"/>
      <c r="O399" s="359"/>
      <c r="P399" s="359"/>
      <c r="Q399" s="359"/>
      <c r="R399" s="359"/>
      <c r="S399" s="359"/>
      <c r="T399" s="359"/>
      <c r="U399" s="359"/>
      <c r="V399" s="359"/>
      <c r="W399" s="359"/>
      <c r="X399" s="359"/>
      <c r="Y399" s="359"/>
      <c r="Z399" s="359"/>
    </row>
    <row r="400" spans="1:26" x14ac:dyDescent="0.2">
      <c r="A400" s="354"/>
      <c r="B400" s="359"/>
      <c r="C400" s="359"/>
      <c r="D400" s="359"/>
      <c r="E400" s="359"/>
      <c r="F400" s="359"/>
      <c r="G400" s="359"/>
      <c r="H400" s="359"/>
      <c r="I400" s="359"/>
      <c r="J400" s="359"/>
      <c r="K400" s="359"/>
      <c r="L400" s="359"/>
      <c r="M400" s="359"/>
      <c r="N400" s="359"/>
      <c r="O400" s="359"/>
      <c r="P400" s="359"/>
      <c r="Q400" s="359"/>
      <c r="R400" s="359"/>
      <c r="S400" s="359"/>
      <c r="T400" s="359"/>
      <c r="U400" s="359"/>
      <c r="V400" s="359"/>
      <c r="W400" s="359"/>
      <c r="X400" s="359"/>
      <c r="Y400" s="359"/>
      <c r="Z400" s="359"/>
    </row>
    <row r="401" spans="1:26" x14ac:dyDescent="0.2">
      <c r="A401" s="354"/>
      <c r="B401" s="359"/>
      <c r="C401" s="359"/>
      <c r="D401" s="359"/>
      <c r="E401" s="359"/>
      <c r="F401" s="359"/>
      <c r="G401" s="359"/>
      <c r="H401" s="359"/>
      <c r="I401" s="359"/>
      <c r="J401" s="359"/>
      <c r="K401" s="359"/>
      <c r="L401" s="359"/>
      <c r="M401" s="359"/>
      <c r="N401" s="359"/>
      <c r="O401" s="359"/>
      <c r="P401" s="359"/>
      <c r="Q401" s="359"/>
      <c r="R401" s="359"/>
      <c r="S401" s="359"/>
      <c r="T401" s="359"/>
      <c r="U401" s="359"/>
      <c r="V401" s="359"/>
      <c r="W401" s="359"/>
      <c r="X401" s="359"/>
      <c r="Y401" s="359"/>
      <c r="Z401" s="359"/>
    </row>
    <row r="402" spans="1:26" x14ac:dyDescent="0.2">
      <c r="A402" s="354"/>
      <c r="B402" s="359"/>
      <c r="C402" s="359"/>
      <c r="D402" s="359"/>
      <c r="E402" s="359"/>
      <c r="F402" s="359"/>
      <c r="G402" s="359"/>
      <c r="H402" s="359"/>
      <c r="I402" s="359"/>
      <c r="J402" s="359"/>
      <c r="K402" s="359"/>
      <c r="L402" s="359"/>
      <c r="M402" s="359"/>
      <c r="N402" s="359"/>
      <c r="O402" s="359"/>
      <c r="P402" s="359"/>
      <c r="Q402" s="359"/>
      <c r="R402" s="359"/>
      <c r="S402" s="359"/>
      <c r="T402" s="359"/>
      <c r="U402" s="359"/>
      <c r="V402" s="359"/>
      <c r="W402" s="359"/>
      <c r="X402" s="359"/>
      <c r="Y402" s="359"/>
      <c r="Z402" s="359"/>
    </row>
    <row r="403" spans="1:26" x14ac:dyDescent="0.2">
      <c r="A403" s="354"/>
      <c r="B403" s="359"/>
      <c r="C403" s="359"/>
      <c r="D403" s="359"/>
      <c r="E403" s="359"/>
      <c r="F403" s="359"/>
      <c r="G403" s="359"/>
      <c r="H403" s="359"/>
      <c r="I403" s="359"/>
      <c r="J403" s="359"/>
      <c r="K403" s="359"/>
      <c r="L403" s="359"/>
      <c r="M403" s="359"/>
      <c r="N403" s="359"/>
      <c r="O403" s="359"/>
      <c r="P403" s="359"/>
      <c r="Q403" s="359"/>
      <c r="R403" s="359"/>
      <c r="S403" s="359"/>
      <c r="T403" s="359"/>
      <c r="U403" s="359"/>
      <c r="V403" s="359"/>
      <c r="W403" s="359"/>
      <c r="X403" s="359"/>
      <c r="Y403" s="359"/>
      <c r="Z403" s="359"/>
    </row>
    <row r="404" spans="1:26" x14ac:dyDescent="0.2">
      <c r="A404" s="354"/>
      <c r="B404" s="359"/>
      <c r="C404" s="359"/>
      <c r="D404" s="359"/>
      <c r="E404" s="359"/>
      <c r="F404" s="359"/>
      <c r="G404" s="359"/>
      <c r="H404" s="359"/>
      <c r="I404" s="359"/>
      <c r="J404" s="359"/>
      <c r="K404" s="359"/>
      <c r="L404" s="359"/>
      <c r="M404" s="359"/>
      <c r="N404" s="359"/>
      <c r="O404" s="359"/>
      <c r="P404" s="359"/>
      <c r="Q404" s="359"/>
      <c r="R404" s="359"/>
      <c r="S404" s="359"/>
      <c r="T404" s="359"/>
      <c r="U404" s="359"/>
      <c r="V404" s="359"/>
      <c r="W404" s="359"/>
      <c r="X404" s="359"/>
      <c r="Y404" s="359"/>
      <c r="Z404" s="359"/>
    </row>
    <row r="405" spans="1:26" x14ac:dyDescent="0.2">
      <c r="A405" s="354"/>
      <c r="B405" s="359"/>
      <c r="C405" s="359"/>
      <c r="D405" s="359"/>
      <c r="E405" s="359"/>
      <c r="F405" s="359"/>
      <c r="G405" s="359"/>
      <c r="H405" s="359"/>
      <c r="I405" s="359"/>
      <c r="J405" s="359"/>
      <c r="K405" s="359"/>
      <c r="L405" s="359"/>
      <c r="M405" s="359"/>
      <c r="N405" s="359"/>
      <c r="O405" s="359"/>
      <c r="P405" s="359"/>
      <c r="Q405" s="359"/>
      <c r="R405" s="359"/>
      <c r="S405" s="359"/>
      <c r="T405" s="359"/>
      <c r="U405" s="359"/>
      <c r="V405" s="359"/>
      <c r="W405" s="359"/>
      <c r="X405" s="359"/>
      <c r="Y405" s="359"/>
      <c r="Z405" s="359"/>
    </row>
    <row r="406" spans="1:26" x14ac:dyDescent="0.2">
      <c r="A406" s="354"/>
      <c r="B406" s="359"/>
      <c r="C406" s="359"/>
      <c r="D406" s="359"/>
      <c r="E406" s="359"/>
      <c r="F406" s="359"/>
      <c r="G406" s="359"/>
      <c r="H406" s="359"/>
      <c r="I406" s="359"/>
      <c r="J406" s="359"/>
      <c r="K406" s="359"/>
      <c r="L406" s="359"/>
      <c r="M406" s="359"/>
      <c r="N406" s="359"/>
      <c r="O406" s="359"/>
      <c r="P406" s="359"/>
      <c r="Q406" s="359"/>
      <c r="R406" s="359"/>
      <c r="S406" s="359"/>
      <c r="T406" s="359"/>
      <c r="U406" s="359"/>
      <c r="V406" s="359"/>
      <c r="W406" s="359"/>
      <c r="X406" s="359"/>
      <c r="Y406" s="359"/>
      <c r="Z406" s="359"/>
    </row>
    <row r="407" spans="1:26" x14ac:dyDescent="0.2">
      <c r="A407" s="354"/>
      <c r="B407" s="359"/>
      <c r="C407" s="359"/>
      <c r="D407" s="359"/>
      <c r="E407" s="359"/>
      <c r="F407" s="359"/>
      <c r="G407" s="359"/>
      <c r="H407" s="359"/>
      <c r="I407" s="359"/>
      <c r="J407" s="359"/>
      <c r="K407" s="359"/>
      <c r="L407" s="359"/>
      <c r="M407" s="359"/>
      <c r="N407" s="359"/>
      <c r="O407" s="359"/>
      <c r="P407" s="359"/>
      <c r="Q407" s="359"/>
      <c r="R407" s="359"/>
      <c r="S407" s="359"/>
      <c r="T407" s="359"/>
      <c r="U407" s="359"/>
      <c r="V407" s="359"/>
      <c r="W407" s="359"/>
      <c r="X407" s="359"/>
      <c r="Y407" s="359"/>
      <c r="Z407" s="359"/>
    </row>
    <row r="408" spans="1:26" x14ac:dyDescent="0.2">
      <c r="A408" s="354"/>
      <c r="B408" s="359"/>
      <c r="C408" s="359"/>
      <c r="D408" s="359"/>
      <c r="E408" s="359"/>
      <c r="F408" s="359"/>
      <c r="G408" s="359"/>
      <c r="H408" s="359"/>
      <c r="I408" s="359"/>
      <c r="J408" s="359"/>
      <c r="K408" s="359"/>
      <c r="L408" s="359"/>
      <c r="M408" s="359"/>
      <c r="N408" s="359"/>
      <c r="O408" s="359"/>
      <c r="P408" s="359"/>
      <c r="Q408" s="359"/>
      <c r="R408" s="359"/>
      <c r="S408" s="359"/>
      <c r="T408" s="359"/>
      <c r="U408" s="359"/>
      <c r="V408" s="359"/>
      <c r="W408" s="359"/>
      <c r="X408" s="359"/>
      <c r="Y408" s="359"/>
      <c r="Z408" s="359"/>
    </row>
    <row r="409" spans="1:26" x14ac:dyDescent="0.2">
      <c r="A409" s="354"/>
      <c r="B409" s="359"/>
      <c r="C409" s="359"/>
      <c r="D409" s="359"/>
      <c r="E409" s="359"/>
      <c r="F409" s="359"/>
      <c r="G409" s="359"/>
      <c r="H409" s="359"/>
      <c r="I409" s="359"/>
      <c r="J409" s="359"/>
      <c r="K409" s="359"/>
      <c r="L409" s="359"/>
      <c r="M409" s="359"/>
      <c r="N409" s="359"/>
      <c r="O409" s="359"/>
      <c r="P409" s="359"/>
      <c r="Q409" s="359"/>
      <c r="R409" s="359"/>
      <c r="S409" s="359"/>
      <c r="T409" s="359"/>
      <c r="U409" s="359"/>
      <c r="V409" s="359"/>
      <c r="W409" s="359"/>
      <c r="X409" s="359"/>
      <c r="Y409" s="359"/>
      <c r="Z409" s="359"/>
    </row>
    <row r="410" spans="1:26" x14ac:dyDescent="0.2">
      <c r="A410" s="354"/>
      <c r="B410" s="359"/>
      <c r="C410" s="359"/>
      <c r="D410" s="359"/>
      <c r="E410" s="359"/>
      <c r="F410" s="359"/>
      <c r="G410" s="359"/>
      <c r="H410" s="359"/>
      <c r="I410" s="359"/>
      <c r="J410" s="359"/>
      <c r="K410" s="359"/>
      <c r="L410" s="359"/>
      <c r="M410" s="359"/>
      <c r="N410" s="359"/>
      <c r="O410" s="359"/>
      <c r="P410" s="359"/>
      <c r="Q410" s="359"/>
      <c r="R410" s="359"/>
      <c r="S410" s="359"/>
      <c r="T410" s="359"/>
      <c r="U410" s="359"/>
      <c r="V410" s="359"/>
      <c r="W410" s="359"/>
      <c r="X410" s="359"/>
      <c r="Y410" s="359"/>
      <c r="Z410" s="359"/>
    </row>
    <row r="411" spans="1:26" x14ac:dyDescent="0.2">
      <c r="A411" s="354"/>
      <c r="B411" s="359"/>
      <c r="C411" s="359"/>
      <c r="D411" s="359"/>
      <c r="E411" s="359"/>
      <c r="F411" s="359"/>
      <c r="G411" s="359"/>
      <c r="H411" s="359"/>
      <c r="I411" s="359"/>
      <c r="J411" s="359"/>
      <c r="K411" s="359"/>
      <c r="L411" s="359"/>
      <c r="M411" s="359"/>
      <c r="N411" s="359"/>
      <c r="O411" s="359"/>
      <c r="P411" s="359"/>
      <c r="Q411" s="359"/>
      <c r="R411" s="359"/>
      <c r="S411" s="359"/>
      <c r="T411" s="359"/>
      <c r="U411" s="359"/>
      <c r="V411" s="359"/>
      <c r="W411" s="359"/>
      <c r="X411" s="359"/>
      <c r="Y411" s="359"/>
      <c r="Z411" s="359"/>
    </row>
    <row r="412" spans="1:26" x14ac:dyDescent="0.2">
      <c r="A412" s="354"/>
      <c r="B412" s="359"/>
      <c r="C412" s="359"/>
      <c r="D412" s="359"/>
      <c r="E412" s="359"/>
      <c r="F412" s="359"/>
      <c r="G412" s="359"/>
      <c r="H412" s="359"/>
      <c r="I412" s="359"/>
      <c r="J412" s="359"/>
      <c r="K412" s="359"/>
      <c r="L412" s="359"/>
      <c r="M412" s="359"/>
      <c r="N412" s="359"/>
      <c r="O412" s="359"/>
      <c r="P412" s="359"/>
      <c r="Q412" s="359"/>
      <c r="R412" s="359"/>
      <c r="S412" s="359"/>
      <c r="T412" s="359"/>
      <c r="U412" s="359"/>
      <c r="V412" s="359"/>
      <c r="W412" s="359"/>
      <c r="X412" s="359"/>
      <c r="Y412" s="359"/>
      <c r="Z412" s="359"/>
    </row>
    <row r="413" spans="1:26" x14ac:dyDescent="0.2">
      <c r="A413" s="354"/>
      <c r="B413" s="359"/>
      <c r="C413" s="359"/>
      <c r="D413" s="359"/>
      <c r="E413" s="359"/>
      <c r="F413" s="359"/>
      <c r="G413" s="359"/>
      <c r="H413" s="359"/>
      <c r="I413" s="359"/>
      <c r="J413" s="359"/>
      <c r="K413" s="359"/>
      <c r="L413" s="359"/>
      <c r="M413" s="359"/>
      <c r="N413" s="359"/>
      <c r="O413" s="359"/>
      <c r="P413" s="359"/>
      <c r="Q413" s="359"/>
      <c r="R413" s="359"/>
      <c r="S413" s="359"/>
      <c r="T413" s="359"/>
      <c r="U413" s="359"/>
      <c r="V413" s="359"/>
      <c r="W413" s="359"/>
      <c r="X413" s="359"/>
      <c r="Y413" s="359"/>
      <c r="Z413" s="359"/>
    </row>
    <row r="414" spans="1:26" x14ac:dyDescent="0.2">
      <c r="A414" s="354"/>
      <c r="B414" s="359"/>
      <c r="C414" s="359"/>
      <c r="D414" s="359"/>
      <c r="E414" s="359"/>
      <c r="F414" s="359"/>
      <c r="G414" s="359"/>
      <c r="H414" s="359"/>
      <c r="I414" s="359"/>
      <c r="J414" s="359"/>
      <c r="K414" s="359"/>
      <c r="L414" s="359"/>
      <c r="M414" s="359"/>
      <c r="N414" s="359"/>
      <c r="O414" s="359"/>
      <c r="P414" s="359"/>
      <c r="Q414" s="359"/>
      <c r="R414" s="359"/>
      <c r="S414" s="359"/>
      <c r="T414" s="359"/>
      <c r="U414" s="359"/>
      <c r="V414" s="359"/>
      <c r="W414" s="359"/>
      <c r="X414" s="359"/>
      <c r="Y414" s="359"/>
      <c r="Z414" s="359"/>
    </row>
    <row r="415" spans="1:26" x14ac:dyDescent="0.2">
      <c r="A415" s="354"/>
      <c r="B415" s="359"/>
      <c r="C415" s="359"/>
      <c r="D415" s="359"/>
      <c r="E415" s="359"/>
      <c r="F415" s="359"/>
      <c r="G415" s="359"/>
      <c r="H415" s="359"/>
      <c r="I415" s="359"/>
      <c r="J415" s="359"/>
      <c r="K415" s="359"/>
      <c r="L415" s="359"/>
      <c r="M415" s="359"/>
      <c r="N415" s="359"/>
      <c r="O415" s="359"/>
      <c r="P415" s="359"/>
      <c r="Q415" s="359"/>
      <c r="R415" s="359"/>
      <c r="S415" s="359"/>
      <c r="T415" s="359"/>
      <c r="U415" s="359"/>
      <c r="V415" s="359"/>
      <c r="W415" s="359"/>
      <c r="X415" s="359"/>
      <c r="Y415" s="359"/>
      <c r="Z415" s="359"/>
    </row>
    <row r="416" spans="1:26" x14ac:dyDescent="0.2">
      <c r="A416" s="354"/>
      <c r="B416" s="359"/>
      <c r="C416" s="359"/>
      <c r="D416" s="359"/>
      <c r="E416" s="359"/>
      <c r="F416" s="359"/>
      <c r="G416" s="359"/>
      <c r="H416" s="359"/>
      <c r="I416" s="359"/>
      <c r="J416" s="359"/>
      <c r="K416" s="359"/>
      <c r="L416" s="359"/>
      <c r="M416" s="359"/>
      <c r="N416" s="359"/>
      <c r="O416" s="359"/>
      <c r="P416" s="359"/>
      <c r="Q416" s="359"/>
      <c r="R416" s="359"/>
      <c r="S416" s="359"/>
      <c r="T416" s="359"/>
      <c r="U416" s="359"/>
      <c r="V416" s="359"/>
      <c r="W416" s="359"/>
      <c r="X416" s="359"/>
      <c r="Y416" s="359"/>
      <c r="Z416" s="359"/>
    </row>
    <row r="417" spans="1:26" x14ac:dyDescent="0.2">
      <c r="A417" s="354"/>
      <c r="B417" s="359"/>
      <c r="C417" s="359"/>
      <c r="D417" s="359"/>
      <c r="E417" s="359"/>
      <c r="F417" s="359"/>
      <c r="G417" s="359"/>
      <c r="H417" s="359"/>
      <c r="I417" s="359"/>
      <c r="J417" s="359"/>
      <c r="K417" s="359"/>
      <c r="L417" s="359"/>
      <c r="M417" s="359"/>
      <c r="N417" s="359"/>
      <c r="O417" s="359"/>
      <c r="P417" s="359"/>
      <c r="Q417" s="359"/>
      <c r="R417" s="359"/>
      <c r="S417" s="359"/>
      <c r="T417" s="359"/>
      <c r="U417" s="359"/>
      <c r="V417" s="359"/>
      <c r="W417" s="359"/>
      <c r="X417" s="359"/>
      <c r="Y417" s="359"/>
      <c r="Z417" s="359"/>
    </row>
    <row r="418" spans="1:26" x14ac:dyDescent="0.2">
      <c r="A418" s="354"/>
      <c r="B418" s="359"/>
      <c r="C418" s="359"/>
      <c r="D418" s="359"/>
      <c r="E418" s="359"/>
      <c r="F418" s="359"/>
      <c r="G418" s="359"/>
      <c r="H418" s="359"/>
      <c r="I418" s="359"/>
      <c r="J418" s="359"/>
      <c r="K418" s="359"/>
      <c r="L418" s="359"/>
      <c r="M418" s="359"/>
      <c r="N418" s="359"/>
      <c r="O418" s="359"/>
      <c r="P418" s="359"/>
      <c r="Q418" s="359"/>
      <c r="R418" s="359"/>
      <c r="S418" s="359"/>
      <c r="T418" s="359"/>
      <c r="U418" s="359"/>
      <c r="V418" s="359"/>
      <c r="W418" s="359"/>
      <c r="X418" s="359"/>
      <c r="Y418" s="359"/>
      <c r="Z418" s="359"/>
    </row>
    <row r="419" spans="1:26" x14ac:dyDescent="0.2">
      <c r="A419" s="354"/>
      <c r="B419" s="359"/>
      <c r="C419" s="359"/>
      <c r="D419" s="359"/>
      <c r="E419" s="359"/>
      <c r="F419" s="359"/>
      <c r="G419" s="359"/>
      <c r="H419" s="359"/>
      <c r="I419" s="359"/>
      <c r="J419" s="359"/>
      <c r="K419" s="359"/>
      <c r="L419" s="359"/>
      <c r="M419" s="359"/>
      <c r="N419" s="359"/>
      <c r="O419" s="359"/>
      <c r="P419" s="359"/>
      <c r="Q419" s="359"/>
      <c r="R419" s="359"/>
      <c r="S419" s="359"/>
      <c r="T419" s="359"/>
      <c r="U419" s="359"/>
      <c r="V419" s="359"/>
      <c r="W419" s="359"/>
      <c r="X419" s="359"/>
      <c r="Y419" s="359"/>
      <c r="Z419" s="359"/>
    </row>
    <row r="420" spans="1:26" x14ac:dyDescent="0.2">
      <c r="A420" s="354"/>
      <c r="B420" s="359"/>
      <c r="C420" s="359"/>
      <c r="D420" s="359"/>
      <c r="E420" s="359"/>
      <c r="F420" s="359"/>
      <c r="G420" s="359"/>
      <c r="H420" s="359"/>
      <c r="I420" s="359"/>
      <c r="J420" s="359"/>
      <c r="K420" s="359"/>
      <c r="L420" s="359"/>
      <c r="M420" s="359"/>
      <c r="N420" s="359"/>
      <c r="O420" s="359"/>
      <c r="P420" s="359"/>
      <c r="Q420" s="359"/>
      <c r="R420" s="359"/>
      <c r="S420" s="359"/>
      <c r="T420" s="359"/>
      <c r="U420" s="359"/>
      <c r="V420" s="359"/>
      <c r="W420" s="359"/>
      <c r="X420" s="359"/>
      <c r="Y420" s="359"/>
      <c r="Z420" s="359"/>
    </row>
    <row r="421" spans="1:26" x14ac:dyDescent="0.2">
      <c r="A421" s="354"/>
      <c r="B421" s="359"/>
      <c r="C421" s="359"/>
      <c r="D421" s="359"/>
      <c r="E421" s="359"/>
      <c r="F421" s="359"/>
      <c r="G421" s="359"/>
      <c r="H421" s="359"/>
      <c r="I421" s="359"/>
      <c r="J421" s="359"/>
      <c r="K421" s="359"/>
      <c r="L421" s="359"/>
      <c r="M421" s="359"/>
      <c r="N421" s="359"/>
      <c r="O421" s="359"/>
      <c r="P421" s="359"/>
      <c r="Q421" s="359"/>
      <c r="R421" s="359"/>
      <c r="S421" s="359"/>
      <c r="T421" s="359"/>
      <c r="U421" s="359"/>
      <c r="V421" s="359"/>
      <c r="W421" s="359"/>
      <c r="X421" s="359"/>
      <c r="Y421" s="359"/>
      <c r="Z421" s="359"/>
    </row>
    <row r="422" spans="1:26" x14ac:dyDescent="0.2">
      <c r="A422" s="354"/>
      <c r="B422" s="359"/>
      <c r="C422" s="359"/>
      <c r="D422" s="359"/>
      <c r="E422" s="359"/>
      <c r="F422" s="359"/>
      <c r="G422" s="359"/>
      <c r="H422" s="359"/>
      <c r="I422" s="359"/>
      <c r="J422" s="359"/>
      <c r="K422" s="359"/>
      <c r="L422" s="359"/>
      <c r="M422" s="359"/>
      <c r="N422" s="359"/>
      <c r="O422" s="359"/>
      <c r="P422" s="359"/>
      <c r="Q422" s="359"/>
      <c r="R422" s="359"/>
      <c r="S422" s="359"/>
      <c r="T422" s="359"/>
      <c r="U422" s="359"/>
      <c r="V422" s="359"/>
      <c r="W422" s="359"/>
      <c r="X422" s="359"/>
      <c r="Y422" s="359"/>
      <c r="Z422" s="359"/>
    </row>
    <row r="423" spans="1:26" x14ac:dyDescent="0.2">
      <c r="A423" s="354"/>
      <c r="B423" s="359"/>
      <c r="C423" s="359"/>
      <c r="D423" s="359"/>
      <c r="E423" s="359"/>
      <c r="F423" s="359"/>
      <c r="G423" s="359"/>
      <c r="H423" s="359"/>
      <c r="I423" s="359"/>
      <c r="J423" s="359"/>
      <c r="K423" s="359"/>
      <c r="L423" s="359"/>
      <c r="M423" s="359"/>
      <c r="N423" s="359"/>
      <c r="O423" s="359"/>
      <c r="P423" s="359"/>
      <c r="Q423" s="359"/>
      <c r="R423" s="359"/>
      <c r="S423" s="359"/>
      <c r="T423" s="359"/>
      <c r="U423" s="359"/>
      <c r="V423" s="359"/>
      <c r="W423" s="359"/>
      <c r="X423" s="359"/>
      <c r="Y423" s="359"/>
      <c r="Z423" s="359"/>
    </row>
    <row r="424" spans="1:26" x14ac:dyDescent="0.2">
      <c r="A424" s="354"/>
      <c r="B424" s="359"/>
      <c r="C424" s="359"/>
      <c r="D424" s="359"/>
      <c r="E424" s="359"/>
      <c r="F424" s="359"/>
      <c r="G424" s="359"/>
      <c r="H424" s="359"/>
      <c r="I424" s="359"/>
      <c r="J424" s="359"/>
      <c r="K424" s="359"/>
      <c r="L424" s="359"/>
      <c r="M424" s="359"/>
      <c r="N424" s="359"/>
      <c r="O424" s="359"/>
      <c r="P424" s="359"/>
      <c r="Q424" s="359"/>
      <c r="R424" s="359"/>
      <c r="S424" s="359"/>
      <c r="T424" s="359"/>
      <c r="U424" s="359"/>
      <c r="V424" s="359"/>
      <c r="W424" s="359"/>
      <c r="X424" s="359"/>
      <c r="Y424" s="359"/>
      <c r="Z424" s="359"/>
    </row>
    <row r="425" spans="1:26" x14ac:dyDescent="0.2">
      <c r="A425" s="354"/>
      <c r="B425" s="359"/>
      <c r="C425" s="359"/>
      <c r="D425" s="359"/>
      <c r="E425" s="359"/>
      <c r="F425" s="359"/>
      <c r="G425" s="359"/>
      <c r="H425" s="359"/>
      <c r="I425" s="359"/>
      <c r="J425" s="359"/>
      <c r="K425" s="359"/>
      <c r="L425" s="359"/>
      <c r="M425" s="359"/>
      <c r="N425" s="359"/>
      <c r="O425" s="359"/>
      <c r="P425" s="359"/>
      <c r="Q425" s="359"/>
      <c r="R425" s="359"/>
      <c r="S425" s="359"/>
      <c r="T425" s="359"/>
      <c r="U425" s="359"/>
      <c r="V425" s="359"/>
      <c r="W425" s="359"/>
      <c r="X425" s="359"/>
      <c r="Y425" s="359"/>
      <c r="Z425" s="359"/>
    </row>
    <row r="426" spans="1:26" x14ac:dyDescent="0.2">
      <c r="A426" s="354"/>
      <c r="B426" s="359"/>
      <c r="C426" s="359"/>
      <c r="D426" s="359"/>
      <c r="E426" s="359"/>
      <c r="F426" s="359"/>
      <c r="G426" s="359"/>
      <c r="H426" s="359"/>
      <c r="I426" s="359"/>
      <c r="J426" s="359"/>
      <c r="K426" s="359"/>
      <c r="L426" s="359"/>
      <c r="M426" s="359"/>
      <c r="N426" s="359"/>
      <c r="O426" s="359"/>
      <c r="P426" s="359"/>
      <c r="Q426" s="359"/>
      <c r="R426" s="359"/>
      <c r="S426" s="359"/>
      <c r="T426" s="359"/>
      <c r="U426" s="359"/>
      <c r="V426" s="359"/>
      <c r="W426" s="359"/>
      <c r="X426" s="359"/>
      <c r="Y426" s="359"/>
      <c r="Z426" s="359"/>
    </row>
    <row r="427" spans="1:26" x14ac:dyDescent="0.2">
      <c r="A427" s="354"/>
      <c r="B427" s="359"/>
      <c r="C427" s="359"/>
      <c r="D427" s="359"/>
      <c r="E427" s="359"/>
      <c r="F427" s="359"/>
      <c r="G427" s="359"/>
      <c r="H427" s="359"/>
      <c r="I427" s="359"/>
      <c r="J427" s="359"/>
      <c r="K427" s="359"/>
      <c r="L427" s="359"/>
      <c r="M427" s="359"/>
      <c r="N427" s="359"/>
      <c r="O427" s="359"/>
      <c r="P427" s="359"/>
      <c r="Q427" s="359"/>
      <c r="R427" s="359"/>
      <c r="S427" s="359"/>
      <c r="T427" s="359"/>
      <c r="U427" s="359"/>
      <c r="V427" s="359"/>
      <c r="W427" s="359"/>
      <c r="X427" s="359"/>
      <c r="Y427" s="359"/>
      <c r="Z427" s="359"/>
    </row>
    <row r="428" spans="1:26" x14ac:dyDescent="0.2">
      <c r="A428" s="354"/>
      <c r="B428" s="359"/>
      <c r="C428" s="359"/>
      <c r="D428" s="359"/>
      <c r="E428" s="359"/>
      <c r="F428" s="359"/>
      <c r="G428" s="359"/>
      <c r="H428" s="359"/>
      <c r="I428" s="359"/>
      <c r="J428" s="359"/>
      <c r="K428" s="359"/>
      <c r="L428" s="359"/>
      <c r="M428" s="359"/>
      <c r="N428" s="359"/>
      <c r="O428" s="359"/>
      <c r="P428" s="359"/>
      <c r="Q428" s="359"/>
      <c r="R428" s="359"/>
      <c r="S428" s="359"/>
      <c r="T428" s="359"/>
      <c r="U428" s="359"/>
      <c r="V428" s="359"/>
      <c r="W428" s="359"/>
      <c r="X428" s="359"/>
      <c r="Y428" s="359"/>
      <c r="Z428" s="359"/>
    </row>
    <row r="429" spans="1:26" x14ac:dyDescent="0.2">
      <c r="A429" s="354"/>
      <c r="B429" s="359"/>
      <c r="C429" s="359"/>
      <c r="D429" s="359"/>
      <c r="E429" s="359"/>
      <c r="F429" s="359"/>
      <c r="G429" s="359"/>
      <c r="H429" s="359"/>
      <c r="I429" s="359"/>
      <c r="J429" s="359"/>
      <c r="K429" s="359"/>
      <c r="L429" s="359"/>
      <c r="M429" s="359"/>
      <c r="N429" s="359"/>
      <c r="O429" s="359"/>
      <c r="P429" s="359"/>
      <c r="Q429" s="359"/>
      <c r="R429" s="359"/>
      <c r="S429" s="359"/>
      <c r="T429" s="359"/>
      <c r="U429" s="359"/>
      <c r="V429" s="359"/>
      <c r="W429" s="359"/>
      <c r="X429" s="359"/>
      <c r="Y429" s="359"/>
      <c r="Z429" s="359"/>
    </row>
    <row r="430" spans="1:26" x14ac:dyDescent="0.2">
      <c r="A430" s="354"/>
      <c r="B430" s="359"/>
      <c r="C430" s="359"/>
      <c r="D430" s="359"/>
      <c r="E430" s="359"/>
      <c r="F430" s="359"/>
      <c r="G430" s="359"/>
      <c r="H430" s="359"/>
      <c r="I430" s="359"/>
      <c r="J430" s="359"/>
      <c r="K430" s="359"/>
      <c r="L430" s="359"/>
      <c r="M430" s="359"/>
      <c r="N430" s="359"/>
      <c r="O430" s="359"/>
      <c r="P430" s="359"/>
      <c r="Q430" s="359"/>
      <c r="R430" s="359"/>
      <c r="S430" s="359"/>
      <c r="T430" s="359"/>
      <c r="U430" s="359"/>
      <c r="V430" s="359"/>
      <c r="W430" s="359"/>
      <c r="X430" s="359"/>
      <c r="Y430" s="359"/>
      <c r="Z430" s="359"/>
    </row>
    <row r="431" spans="1:26" x14ac:dyDescent="0.2">
      <c r="A431" s="354"/>
      <c r="B431" s="359"/>
      <c r="C431" s="359"/>
      <c r="D431" s="359"/>
      <c r="E431" s="359"/>
      <c r="F431" s="359"/>
      <c r="G431" s="359"/>
      <c r="H431" s="359"/>
      <c r="I431" s="359"/>
      <c r="J431" s="359"/>
      <c r="K431" s="359"/>
      <c r="L431" s="359"/>
      <c r="M431" s="359"/>
      <c r="N431" s="359"/>
      <c r="O431" s="359"/>
      <c r="P431" s="359"/>
      <c r="Q431" s="359"/>
      <c r="R431" s="359"/>
      <c r="S431" s="359"/>
      <c r="T431" s="359"/>
      <c r="U431" s="359"/>
      <c r="V431" s="359"/>
      <c r="W431" s="359"/>
      <c r="X431" s="359"/>
      <c r="Y431" s="359"/>
      <c r="Z431" s="359"/>
    </row>
    <row r="432" spans="1:26" x14ac:dyDescent="0.2">
      <c r="A432" s="354"/>
      <c r="B432" s="359"/>
      <c r="C432" s="359"/>
      <c r="D432" s="359"/>
      <c r="E432" s="359"/>
      <c r="F432" s="359"/>
      <c r="G432" s="359"/>
      <c r="H432" s="359"/>
      <c r="I432" s="359"/>
      <c r="J432" s="359"/>
      <c r="K432" s="359"/>
      <c r="L432" s="359"/>
      <c r="M432" s="359"/>
      <c r="N432" s="359"/>
      <c r="O432" s="359"/>
      <c r="P432" s="359"/>
      <c r="Q432" s="359"/>
      <c r="R432" s="359"/>
      <c r="S432" s="359"/>
      <c r="T432" s="359"/>
      <c r="U432" s="359"/>
      <c r="V432" s="359"/>
      <c r="W432" s="359"/>
      <c r="X432" s="359"/>
      <c r="Y432" s="359"/>
      <c r="Z432" s="359"/>
    </row>
    <row r="433" spans="1:26" x14ac:dyDescent="0.2">
      <c r="A433" s="354"/>
      <c r="B433" s="359"/>
      <c r="C433" s="359"/>
      <c r="D433" s="359"/>
      <c r="E433" s="359"/>
      <c r="F433" s="359"/>
      <c r="G433" s="359"/>
      <c r="H433" s="359"/>
      <c r="I433" s="359"/>
      <c r="J433" s="359"/>
      <c r="K433" s="359"/>
      <c r="L433" s="359"/>
      <c r="M433" s="359"/>
      <c r="N433" s="359"/>
      <c r="O433" s="359"/>
      <c r="P433" s="359"/>
      <c r="Q433" s="359"/>
      <c r="R433" s="359"/>
      <c r="S433" s="359"/>
      <c r="T433" s="359"/>
      <c r="U433" s="359"/>
      <c r="V433" s="359"/>
      <c r="W433" s="359"/>
      <c r="X433" s="359"/>
      <c r="Y433" s="359"/>
      <c r="Z433" s="359"/>
    </row>
    <row r="434" spans="1:26" x14ac:dyDescent="0.2">
      <c r="A434" s="354"/>
      <c r="B434" s="359"/>
      <c r="C434" s="359"/>
      <c r="D434" s="359"/>
      <c r="E434" s="359"/>
      <c r="F434" s="359"/>
      <c r="G434" s="359"/>
      <c r="H434" s="359"/>
      <c r="I434" s="359"/>
      <c r="J434" s="359"/>
      <c r="K434" s="359"/>
      <c r="L434" s="359"/>
      <c r="M434" s="359"/>
      <c r="N434" s="359"/>
      <c r="O434" s="359"/>
      <c r="P434" s="359"/>
      <c r="Q434" s="359"/>
      <c r="R434" s="359"/>
      <c r="S434" s="359"/>
      <c r="T434" s="359"/>
      <c r="U434" s="359"/>
      <c r="V434" s="359"/>
      <c r="W434" s="359"/>
      <c r="X434" s="359"/>
      <c r="Y434" s="359"/>
      <c r="Z434" s="359"/>
    </row>
    <row r="435" spans="1:26" x14ac:dyDescent="0.2">
      <c r="A435" s="354"/>
      <c r="B435" s="359"/>
      <c r="C435" s="359"/>
      <c r="D435" s="359"/>
      <c r="E435" s="359"/>
      <c r="F435" s="359"/>
      <c r="G435" s="359"/>
      <c r="H435" s="359"/>
      <c r="I435" s="359"/>
      <c r="J435" s="359"/>
      <c r="K435" s="359"/>
      <c r="L435" s="359"/>
      <c r="M435" s="359"/>
      <c r="N435" s="359"/>
      <c r="O435" s="359"/>
      <c r="P435" s="359"/>
      <c r="Q435" s="359"/>
      <c r="R435" s="359"/>
      <c r="S435" s="359"/>
      <c r="T435" s="359"/>
      <c r="U435" s="359"/>
      <c r="V435" s="359"/>
      <c r="W435" s="359"/>
      <c r="X435" s="359"/>
      <c r="Y435" s="359"/>
      <c r="Z435" s="359"/>
    </row>
    <row r="436" spans="1:26" x14ac:dyDescent="0.2">
      <c r="A436" s="354"/>
      <c r="B436" s="359"/>
      <c r="C436" s="359"/>
      <c r="D436" s="359"/>
      <c r="E436" s="359"/>
      <c r="F436" s="359"/>
      <c r="G436" s="359"/>
      <c r="H436" s="359"/>
      <c r="I436" s="359"/>
      <c r="J436" s="359"/>
      <c r="K436" s="359"/>
      <c r="L436" s="359"/>
      <c r="M436" s="359"/>
      <c r="N436" s="359"/>
      <c r="O436" s="359"/>
      <c r="P436" s="359"/>
      <c r="Q436" s="359"/>
      <c r="R436" s="359"/>
      <c r="S436" s="359"/>
      <c r="T436" s="359"/>
      <c r="U436" s="359"/>
      <c r="V436" s="359"/>
      <c r="W436" s="359"/>
      <c r="X436" s="359"/>
      <c r="Y436" s="359"/>
      <c r="Z436" s="359"/>
    </row>
    <row r="437" spans="1:26" x14ac:dyDescent="0.2">
      <c r="A437" s="354"/>
      <c r="B437" s="359"/>
      <c r="C437" s="359"/>
      <c r="D437" s="359"/>
      <c r="E437" s="359"/>
      <c r="F437" s="359"/>
      <c r="G437" s="359"/>
      <c r="H437" s="359"/>
      <c r="I437" s="359"/>
      <c r="J437" s="359"/>
      <c r="K437" s="359"/>
      <c r="L437" s="359"/>
      <c r="M437" s="359"/>
      <c r="N437" s="359"/>
      <c r="O437" s="359"/>
      <c r="P437" s="359"/>
      <c r="Q437" s="359"/>
      <c r="R437" s="359"/>
      <c r="S437" s="359"/>
      <c r="T437" s="359"/>
      <c r="U437" s="359"/>
      <c r="V437" s="359"/>
      <c r="W437" s="359"/>
      <c r="X437" s="359"/>
      <c r="Y437" s="359"/>
      <c r="Z437" s="359"/>
    </row>
    <row r="438" spans="1:26" x14ac:dyDescent="0.2">
      <c r="A438" s="354"/>
      <c r="B438" s="359"/>
      <c r="C438" s="359"/>
      <c r="D438" s="359"/>
      <c r="E438" s="359"/>
      <c r="F438" s="359"/>
      <c r="G438" s="359"/>
      <c r="H438" s="359"/>
      <c r="I438" s="359"/>
      <c r="J438" s="359"/>
      <c r="K438" s="359"/>
      <c r="L438" s="359"/>
      <c r="M438" s="359"/>
      <c r="N438" s="359"/>
      <c r="O438" s="359"/>
      <c r="P438" s="359"/>
      <c r="Q438" s="359"/>
      <c r="R438" s="359"/>
      <c r="S438" s="359"/>
      <c r="T438" s="359"/>
      <c r="U438" s="359"/>
      <c r="V438" s="359"/>
      <c r="W438" s="359"/>
      <c r="X438" s="359"/>
      <c r="Y438" s="359"/>
      <c r="Z438" s="359"/>
    </row>
    <row r="439" spans="1:26" x14ac:dyDescent="0.2">
      <c r="A439" s="354"/>
      <c r="B439" s="359"/>
      <c r="C439" s="359"/>
      <c r="D439" s="359"/>
      <c r="E439" s="359"/>
      <c r="F439" s="359"/>
      <c r="G439" s="359"/>
      <c r="H439" s="359"/>
      <c r="I439" s="359"/>
      <c r="J439" s="359"/>
      <c r="K439" s="359"/>
      <c r="L439" s="359"/>
      <c r="M439" s="359"/>
      <c r="N439" s="359"/>
      <c r="O439" s="359"/>
      <c r="P439" s="359"/>
      <c r="Q439" s="359"/>
      <c r="R439" s="359"/>
      <c r="S439" s="359"/>
      <c r="T439" s="359"/>
      <c r="U439" s="359"/>
      <c r="V439" s="359"/>
      <c r="W439" s="359"/>
      <c r="X439" s="359"/>
      <c r="Y439" s="359"/>
      <c r="Z439" s="359"/>
    </row>
    <row r="440" spans="1:26" x14ac:dyDescent="0.2">
      <c r="A440" s="354"/>
      <c r="B440" s="359"/>
      <c r="C440" s="359"/>
      <c r="D440" s="359"/>
      <c r="E440" s="359"/>
      <c r="F440" s="359"/>
      <c r="G440" s="359"/>
      <c r="H440" s="359"/>
      <c r="I440" s="359"/>
      <c r="J440" s="359"/>
      <c r="K440" s="359"/>
      <c r="L440" s="359"/>
      <c r="M440" s="359"/>
      <c r="N440" s="359"/>
      <c r="O440" s="359"/>
      <c r="P440" s="359"/>
      <c r="Q440" s="359"/>
      <c r="R440" s="359"/>
      <c r="S440" s="359"/>
      <c r="T440" s="359"/>
      <c r="U440" s="359"/>
      <c r="V440" s="359"/>
      <c r="W440" s="359"/>
      <c r="X440" s="359"/>
      <c r="Y440" s="359"/>
      <c r="Z440" s="359"/>
    </row>
    <row r="441" spans="1:26" x14ac:dyDescent="0.2">
      <c r="A441" s="354"/>
      <c r="B441" s="359"/>
      <c r="C441" s="359"/>
      <c r="D441" s="359"/>
      <c r="E441" s="359"/>
      <c r="F441" s="359"/>
      <c r="G441" s="359"/>
      <c r="H441" s="359"/>
      <c r="I441" s="359"/>
      <c r="J441" s="359"/>
      <c r="K441" s="359"/>
      <c r="L441" s="359"/>
      <c r="M441" s="359"/>
      <c r="N441" s="359"/>
      <c r="O441" s="359"/>
      <c r="P441" s="359"/>
      <c r="Q441" s="359"/>
      <c r="R441" s="359"/>
      <c r="S441" s="359"/>
      <c r="T441" s="359"/>
      <c r="U441" s="359"/>
      <c r="V441" s="359"/>
      <c r="W441" s="359"/>
      <c r="X441" s="359"/>
      <c r="Y441" s="359"/>
      <c r="Z441" s="359"/>
    </row>
    <row r="442" spans="1:26" x14ac:dyDescent="0.2">
      <c r="A442" s="354"/>
      <c r="B442" s="359"/>
      <c r="C442" s="359"/>
      <c r="D442" s="359"/>
      <c r="E442" s="359"/>
      <c r="F442" s="359"/>
      <c r="G442" s="359"/>
      <c r="H442" s="359"/>
      <c r="I442" s="359"/>
      <c r="J442" s="359"/>
      <c r="K442" s="359"/>
      <c r="L442" s="359"/>
      <c r="M442" s="359"/>
      <c r="N442" s="359"/>
      <c r="O442" s="359"/>
      <c r="P442" s="359"/>
      <c r="Q442" s="359"/>
      <c r="R442" s="359"/>
      <c r="S442" s="359"/>
      <c r="T442" s="359"/>
      <c r="U442" s="359"/>
      <c r="V442" s="359"/>
      <c r="W442" s="359"/>
      <c r="X442" s="359"/>
      <c r="Y442" s="359"/>
      <c r="Z442" s="359"/>
    </row>
    <row r="443" spans="1:26" x14ac:dyDescent="0.2">
      <c r="A443" s="354"/>
      <c r="B443" s="359"/>
      <c r="C443" s="359"/>
      <c r="D443" s="359"/>
      <c r="E443" s="359"/>
      <c r="F443" s="359"/>
      <c r="G443" s="359"/>
      <c r="H443" s="359"/>
      <c r="I443" s="359"/>
      <c r="J443" s="359"/>
      <c r="K443" s="359"/>
      <c r="L443" s="359"/>
      <c r="M443" s="359"/>
      <c r="N443" s="359"/>
      <c r="O443" s="359"/>
      <c r="P443" s="359"/>
      <c r="Q443" s="359"/>
      <c r="R443" s="359"/>
      <c r="S443" s="359"/>
      <c r="T443" s="359"/>
      <c r="U443" s="359"/>
      <c r="V443" s="359"/>
      <c r="W443" s="359"/>
      <c r="X443" s="359"/>
      <c r="Y443" s="359"/>
      <c r="Z443" s="359"/>
    </row>
    <row r="444" spans="1:26" x14ac:dyDescent="0.2">
      <c r="A444" s="354"/>
      <c r="B444" s="359"/>
      <c r="C444" s="359"/>
      <c r="D444" s="359"/>
      <c r="E444" s="359"/>
      <c r="F444" s="359"/>
      <c r="G444" s="359"/>
      <c r="H444" s="359"/>
      <c r="I444" s="359"/>
      <c r="J444" s="359"/>
      <c r="K444" s="359"/>
      <c r="L444" s="359"/>
      <c r="M444" s="359"/>
      <c r="N444" s="359"/>
      <c r="O444" s="359"/>
      <c r="P444" s="359"/>
      <c r="Q444" s="359"/>
      <c r="R444" s="359"/>
      <c r="S444" s="359"/>
      <c r="T444" s="359"/>
      <c r="U444" s="359"/>
      <c r="V444" s="359"/>
      <c r="W444" s="359"/>
      <c r="X444" s="359"/>
      <c r="Y444" s="359"/>
      <c r="Z444" s="359"/>
    </row>
    <row r="445" spans="1:26" x14ac:dyDescent="0.2">
      <c r="A445" s="354"/>
      <c r="B445" s="359"/>
      <c r="C445" s="359"/>
      <c r="D445" s="359"/>
      <c r="E445" s="359"/>
      <c r="F445" s="359"/>
      <c r="G445" s="359"/>
      <c r="H445" s="359"/>
      <c r="I445" s="359"/>
      <c r="J445" s="359"/>
      <c r="K445" s="359"/>
      <c r="L445" s="359"/>
      <c r="M445" s="359"/>
      <c r="N445" s="359"/>
      <c r="O445" s="359"/>
      <c r="P445" s="359"/>
      <c r="Q445" s="359"/>
      <c r="R445" s="359"/>
      <c r="S445" s="359"/>
      <c r="T445" s="359"/>
      <c r="U445" s="359"/>
      <c r="V445" s="359"/>
      <c r="W445" s="359"/>
      <c r="X445" s="359"/>
      <c r="Y445" s="359"/>
      <c r="Z445" s="359"/>
    </row>
    <row r="446" spans="1:26" x14ac:dyDescent="0.2">
      <c r="A446" s="354"/>
      <c r="B446" s="359"/>
      <c r="C446" s="359"/>
      <c r="D446" s="359"/>
      <c r="E446" s="359"/>
      <c r="F446" s="359"/>
      <c r="G446" s="359"/>
      <c r="H446" s="359"/>
      <c r="I446" s="359"/>
      <c r="J446" s="359"/>
      <c r="K446" s="359"/>
      <c r="L446" s="359"/>
      <c r="M446" s="359"/>
      <c r="N446" s="359"/>
      <c r="O446" s="359"/>
      <c r="P446" s="359"/>
      <c r="Q446" s="359"/>
      <c r="R446" s="359"/>
      <c r="S446" s="359"/>
      <c r="T446" s="359"/>
      <c r="U446" s="359"/>
      <c r="V446" s="359"/>
      <c r="W446" s="359"/>
      <c r="X446" s="359"/>
      <c r="Y446" s="359"/>
      <c r="Z446" s="359"/>
    </row>
    <row r="447" spans="1:26" x14ac:dyDescent="0.2">
      <c r="A447" s="354"/>
      <c r="B447" s="359"/>
      <c r="C447" s="359"/>
      <c r="D447" s="359"/>
      <c r="E447" s="359"/>
      <c r="F447" s="359"/>
      <c r="G447" s="359"/>
      <c r="H447" s="359"/>
      <c r="I447" s="359"/>
      <c r="J447" s="359"/>
      <c r="K447" s="359"/>
      <c r="L447" s="359"/>
      <c r="M447" s="359"/>
      <c r="N447" s="359"/>
      <c r="O447" s="359"/>
      <c r="P447" s="359"/>
      <c r="Q447" s="359"/>
      <c r="R447" s="359"/>
      <c r="S447" s="359"/>
      <c r="T447" s="359"/>
      <c r="U447" s="359"/>
      <c r="V447" s="359"/>
      <c r="W447" s="359"/>
      <c r="X447" s="359"/>
      <c r="Y447" s="359"/>
      <c r="Z447" s="359"/>
    </row>
    <row r="448" spans="1:26" x14ac:dyDescent="0.2">
      <c r="A448" s="354"/>
      <c r="B448" s="359"/>
      <c r="C448" s="359"/>
      <c r="D448" s="359"/>
      <c r="E448" s="359"/>
      <c r="F448" s="359"/>
      <c r="G448" s="359"/>
      <c r="H448" s="359"/>
      <c r="I448" s="359"/>
      <c r="J448" s="359"/>
      <c r="K448" s="359"/>
      <c r="L448" s="359"/>
      <c r="M448" s="359"/>
      <c r="N448" s="359"/>
      <c r="O448" s="359"/>
      <c r="P448" s="359"/>
      <c r="Q448" s="359"/>
      <c r="R448" s="359"/>
      <c r="S448" s="359"/>
      <c r="T448" s="359"/>
      <c r="U448" s="359"/>
      <c r="V448" s="359"/>
      <c r="W448" s="359"/>
      <c r="X448" s="359"/>
      <c r="Y448" s="359"/>
      <c r="Z448" s="359"/>
    </row>
    <row r="449" spans="1:26" x14ac:dyDescent="0.2">
      <c r="A449" s="354"/>
      <c r="B449" s="359"/>
      <c r="C449" s="359"/>
      <c r="D449" s="359"/>
      <c r="E449" s="359"/>
      <c r="F449" s="359"/>
      <c r="G449" s="359"/>
      <c r="H449" s="359"/>
      <c r="I449" s="359"/>
      <c r="J449" s="359"/>
      <c r="K449" s="359"/>
      <c r="L449" s="359"/>
      <c r="M449" s="359"/>
      <c r="N449" s="359"/>
      <c r="O449" s="359"/>
      <c r="P449" s="359"/>
      <c r="Q449" s="359"/>
      <c r="R449" s="359"/>
      <c r="S449" s="359"/>
      <c r="T449" s="359"/>
      <c r="U449" s="359"/>
      <c r="V449" s="359"/>
      <c r="W449" s="359"/>
      <c r="X449" s="359"/>
      <c r="Y449" s="359"/>
      <c r="Z449" s="359"/>
    </row>
    <row r="450" spans="1:26" x14ac:dyDescent="0.2">
      <c r="A450" s="354"/>
      <c r="B450" s="359"/>
      <c r="C450" s="359"/>
      <c r="D450" s="359"/>
      <c r="E450" s="359"/>
      <c r="F450" s="359"/>
      <c r="G450" s="359"/>
      <c r="H450" s="359"/>
      <c r="I450" s="359"/>
      <c r="J450" s="359"/>
      <c r="K450" s="359"/>
      <c r="L450" s="359"/>
      <c r="M450" s="359"/>
      <c r="N450" s="359"/>
      <c r="O450" s="359"/>
      <c r="P450" s="359"/>
      <c r="Q450" s="359"/>
      <c r="R450" s="359"/>
      <c r="S450" s="359"/>
      <c r="T450" s="359"/>
      <c r="U450" s="359"/>
      <c r="V450" s="359"/>
      <c r="W450" s="359"/>
      <c r="X450" s="359"/>
      <c r="Y450" s="359"/>
      <c r="Z450" s="359"/>
    </row>
    <row r="451" spans="1:26" x14ac:dyDescent="0.2">
      <c r="A451" s="354"/>
      <c r="B451" s="359"/>
      <c r="C451" s="359"/>
      <c r="D451" s="359"/>
      <c r="E451" s="359"/>
      <c r="F451" s="359"/>
      <c r="G451" s="359"/>
      <c r="H451" s="359"/>
      <c r="I451" s="359"/>
      <c r="J451" s="359"/>
      <c r="K451" s="359"/>
      <c r="L451" s="359"/>
      <c r="M451" s="359"/>
      <c r="N451" s="359"/>
      <c r="O451" s="359"/>
      <c r="P451" s="359"/>
      <c r="Q451" s="359"/>
      <c r="R451" s="359"/>
      <c r="S451" s="359"/>
      <c r="T451" s="359"/>
      <c r="U451" s="359"/>
      <c r="V451" s="359"/>
      <c r="W451" s="359"/>
      <c r="X451" s="359"/>
      <c r="Y451" s="359"/>
      <c r="Z451" s="359"/>
    </row>
    <row r="452" spans="1:26" x14ac:dyDescent="0.2">
      <c r="A452" s="354"/>
      <c r="B452" s="359"/>
      <c r="C452" s="359"/>
      <c r="D452" s="359"/>
      <c r="E452" s="359"/>
      <c r="F452" s="359"/>
      <c r="G452" s="359"/>
      <c r="H452" s="359"/>
      <c r="I452" s="359"/>
      <c r="J452" s="359"/>
      <c r="K452" s="359"/>
      <c r="L452" s="359"/>
      <c r="M452" s="359"/>
      <c r="N452" s="359"/>
      <c r="O452" s="359"/>
      <c r="P452" s="359"/>
      <c r="Q452" s="359"/>
      <c r="R452" s="359"/>
      <c r="S452" s="359"/>
      <c r="T452" s="359"/>
      <c r="U452" s="359"/>
      <c r="V452" s="359"/>
      <c r="W452" s="359"/>
      <c r="X452" s="359"/>
      <c r="Y452" s="359"/>
      <c r="Z452" s="359"/>
    </row>
    <row r="453" spans="1:26" x14ac:dyDescent="0.2">
      <c r="A453" s="354"/>
      <c r="B453" s="359"/>
      <c r="C453" s="359"/>
      <c r="D453" s="359"/>
      <c r="E453" s="359"/>
      <c r="F453" s="359"/>
      <c r="G453" s="359"/>
      <c r="H453" s="359"/>
      <c r="I453" s="359"/>
      <c r="J453" s="359"/>
      <c r="K453" s="359"/>
      <c r="L453" s="359"/>
      <c r="M453" s="359"/>
      <c r="N453" s="359"/>
      <c r="O453" s="359"/>
      <c r="P453" s="359"/>
      <c r="Q453" s="359"/>
      <c r="R453" s="359"/>
      <c r="S453" s="359"/>
      <c r="T453" s="359"/>
      <c r="U453" s="359"/>
      <c r="V453" s="359"/>
      <c r="W453" s="359"/>
      <c r="X453" s="359"/>
      <c r="Y453" s="359"/>
      <c r="Z453" s="359"/>
    </row>
    <row r="454" spans="1:26" x14ac:dyDescent="0.2">
      <c r="A454" s="354"/>
      <c r="B454" s="359"/>
      <c r="C454" s="359"/>
      <c r="D454" s="359"/>
      <c r="E454" s="359"/>
      <c r="F454" s="359"/>
      <c r="G454" s="359"/>
      <c r="H454" s="359"/>
      <c r="I454" s="359"/>
      <c r="J454" s="359"/>
      <c r="K454" s="359"/>
      <c r="L454" s="359"/>
      <c r="M454" s="359"/>
      <c r="N454" s="359"/>
      <c r="O454" s="359"/>
      <c r="P454" s="359"/>
      <c r="Q454" s="359"/>
      <c r="R454" s="359"/>
      <c r="S454" s="359"/>
      <c r="T454" s="359"/>
      <c r="U454" s="359"/>
      <c r="V454" s="359"/>
      <c r="W454" s="359"/>
      <c r="X454" s="359"/>
      <c r="Y454" s="359"/>
      <c r="Z454" s="359"/>
    </row>
    <row r="455" spans="1:26" x14ac:dyDescent="0.2">
      <c r="A455" s="354"/>
      <c r="B455" s="359"/>
      <c r="C455" s="359"/>
      <c r="D455" s="359"/>
      <c r="E455" s="359"/>
      <c r="F455" s="359"/>
      <c r="G455" s="359"/>
      <c r="H455" s="359"/>
      <c r="I455" s="359"/>
      <c r="J455" s="359"/>
      <c r="K455" s="359"/>
      <c r="L455" s="359"/>
      <c r="M455" s="359"/>
      <c r="N455" s="359"/>
      <c r="O455" s="359"/>
      <c r="P455" s="359"/>
      <c r="Q455" s="359"/>
      <c r="R455" s="359"/>
      <c r="S455" s="359"/>
      <c r="T455" s="359"/>
      <c r="U455" s="359"/>
      <c r="V455" s="359"/>
      <c r="W455" s="359"/>
      <c r="X455" s="359"/>
      <c r="Y455" s="359"/>
      <c r="Z455" s="359"/>
    </row>
    <row r="456" spans="1:26" x14ac:dyDescent="0.2">
      <c r="A456" s="354"/>
      <c r="B456" s="359"/>
      <c r="C456" s="359"/>
      <c r="D456" s="359"/>
      <c r="E456" s="359"/>
      <c r="F456" s="359"/>
      <c r="G456" s="359"/>
      <c r="H456" s="359"/>
      <c r="I456" s="359"/>
      <c r="J456" s="359"/>
      <c r="K456" s="359"/>
      <c r="L456" s="359"/>
      <c r="M456" s="359"/>
      <c r="N456" s="359"/>
      <c r="O456" s="359"/>
      <c r="P456" s="359"/>
      <c r="Q456" s="359"/>
      <c r="R456" s="359"/>
      <c r="S456" s="359"/>
      <c r="T456" s="359"/>
      <c r="U456" s="359"/>
      <c r="V456" s="359"/>
      <c r="W456" s="359"/>
      <c r="X456" s="359"/>
      <c r="Y456" s="359"/>
      <c r="Z456" s="359"/>
    </row>
    <row r="457" spans="1:26" x14ac:dyDescent="0.2">
      <c r="A457" s="354"/>
      <c r="B457" s="359"/>
      <c r="C457" s="359"/>
      <c r="D457" s="359"/>
      <c r="E457" s="359"/>
      <c r="F457" s="359"/>
      <c r="G457" s="359"/>
      <c r="H457" s="359"/>
      <c r="I457" s="359"/>
      <c r="J457" s="359"/>
      <c r="K457" s="359"/>
      <c r="L457" s="359"/>
      <c r="M457" s="359"/>
      <c r="N457" s="359"/>
      <c r="O457" s="359"/>
      <c r="P457" s="359"/>
      <c r="Q457" s="359"/>
      <c r="R457" s="359"/>
      <c r="S457" s="359"/>
      <c r="T457" s="359"/>
      <c r="U457" s="359"/>
      <c r="V457" s="359"/>
      <c r="W457" s="359"/>
      <c r="X457" s="359"/>
      <c r="Y457" s="359"/>
      <c r="Z457" s="359"/>
    </row>
    <row r="458" spans="1:26" x14ac:dyDescent="0.2">
      <c r="A458" s="354"/>
      <c r="B458" s="359"/>
      <c r="C458" s="359"/>
      <c r="D458" s="359"/>
      <c r="E458" s="359"/>
      <c r="F458" s="359"/>
      <c r="G458" s="359"/>
      <c r="H458" s="359"/>
      <c r="I458" s="359"/>
      <c r="J458" s="359"/>
      <c r="K458" s="359"/>
      <c r="L458" s="359"/>
      <c r="M458" s="359"/>
      <c r="N458" s="359"/>
      <c r="O458" s="359"/>
      <c r="P458" s="359"/>
      <c r="Q458" s="359"/>
      <c r="R458" s="359"/>
      <c r="S458" s="359"/>
      <c r="T458" s="359"/>
      <c r="U458" s="359"/>
      <c r="V458" s="359"/>
      <c r="W458" s="359"/>
      <c r="X458" s="359"/>
      <c r="Y458" s="359"/>
      <c r="Z458" s="359"/>
    </row>
    <row r="459" spans="1:26" x14ac:dyDescent="0.2">
      <c r="A459" s="354"/>
      <c r="B459" s="359"/>
      <c r="C459" s="359"/>
      <c r="D459" s="359"/>
      <c r="E459" s="359"/>
      <c r="F459" s="359"/>
      <c r="G459" s="359"/>
      <c r="H459" s="359"/>
      <c r="I459" s="359"/>
      <c r="J459" s="359"/>
      <c r="K459" s="359"/>
      <c r="L459" s="359"/>
      <c r="M459" s="359"/>
      <c r="N459" s="359"/>
      <c r="O459" s="359"/>
      <c r="P459" s="359"/>
      <c r="Q459" s="359"/>
      <c r="R459" s="359"/>
      <c r="S459" s="359"/>
      <c r="T459" s="359"/>
      <c r="U459" s="359"/>
      <c r="V459" s="359"/>
      <c r="W459" s="359"/>
      <c r="X459" s="359"/>
      <c r="Y459" s="359"/>
      <c r="Z459" s="359"/>
    </row>
    <row r="460" spans="1:26" x14ac:dyDescent="0.2">
      <c r="A460" s="354"/>
      <c r="B460" s="359"/>
      <c r="C460" s="359"/>
      <c r="D460" s="359"/>
      <c r="E460" s="359"/>
      <c r="F460" s="359"/>
      <c r="G460" s="359"/>
      <c r="H460" s="359"/>
      <c r="I460" s="359"/>
      <c r="J460" s="359"/>
      <c r="K460" s="359"/>
      <c r="L460" s="359"/>
      <c r="M460" s="359"/>
      <c r="N460" s="359"/>
      <c r="O460" s="359"/>
      <c r="P460" s="359"/>
      <c r="Q460" s="359"/>
      <c r="R460" s="359"/>
      <c r="S460" s="359"/>
      <c r="T460" s="359"/>
      <c r="U460" s="359"/>
      <c r="V460" s="359"/>
      <c r="W460" s="359"/>
      <c r="X460" s="359"/>
      <c r="Y460" s="359"/>
      <c r="Z460" s="359"/>
    </row>
    <row r="461" spans="1:26" x14ac:dyDescent="0.2">
      <c r="A461" s="354"/>
      <c r="B461" s="359"/>
      <c r="C461" s="359"/>
      <c r="D461" s="359"/>
      <c r="E461" s="359"/>
      <c r="F461" s="359"/>
      <c r="G461" s="359"/>
      <c r="H461" s="359"/>
      <c r="I461" s="359"/>
      <c r="J461" s="359"/>
      <c r="K461" s="359"/>
      <c r="L461" s="359"/>
      <c r="M461" s="359"/>
      <c r="N461" s="359"/>
      <c r="O461" s="359"/>
      <c r="P461" s="359"/>
      <c r="Q461" s="359"/>
      <c r="R461" s="359"/>
      <c r="S461" s="359"/>
      <c r="T461" s="359"/>
      <c r="U461" s="359"/>
      <c r="V461" s="359"/>
      <c r="W461" s="359"/>
      <c r="X461" s="359"/>
      <c r="Y461" s="359"/>
      <c r="Z461" s="359"/>
    </row>
    <row r="462" spans="1:26" x14ac:dyDescent="0.2">
      <c r="A462" s="354"/>
      <c r="B462" s="359"/>
      <c r="C462" s="359"/>
      <c r="D462" s="359"/>
      <c r="E462" s="359"/>
      <c r="F462" s="359"/>
      <c r="G462" s="359"/>
      <c r="H462" s="359"/>
      <c r="I462" s="359"/>
      <c r="J462" s="359"/>
      <c r="K462" s="359"/>
      <c r="L462" s="359"/>
      <c r="M462" s="359"/>
      <c r="N462" s="359"/>
      <c r="O462" s="359"/>
      <c r="P462" s="359"/>
      <c r="Q462" s="359"/>
      <c r="R462" s="359"/>
      <c r="S462" s="359"/>
      <c r="T462" s="359"/>
      <c r="U462" s="359"/>
      <c r="V462" s="359"/>
      <c r="W462" s="359"/>
      <c r="X462" s="359"/>
      <c r="Y462" s="359"/>
      <c r="Z462" s="359"/>
    </row>
    <row r="463" spans="1:26" x14ac:dyDescent="0.2">
      <c r="A463" s="354"/>
      <c r="B463" s="359"/>
      <c r="C463" s="359"/>
      <c r="D463" s="359"/>
      <c r="E463" s="359"/>
      <c r="F463" s="359"/>
      <c r="G463" s="359"/>
      <c r="H463" s="359"/>
      <c r="I463" s="359"/>
      <c r="J463" s="359"/>
      <c r="K463" s="359"/>
      <c r="L463" s="359"/>
      <c r="M463" s="359"/>
      <c r="N463" s="359"/>
      <c r="O463" s="359"/>
      <c r="P463" s="359"/>
      <c r="Q463" s="359"/>
      <c r="R463" s="359"/>
      <c r="S463" s="359"/>
      <c r="T463" s="359"/>
      <c r="U463" s="359"/>
      <c r="V463" s="359"/>
      <c r="W463" s="359"/>
      <c r="X463" s="359"/>
      <c r="Y463" s="359"/>
      <c r="Z463" s="359"/>
    </row>
    <row r="464" spans="1:26" x14ac:dyDescent="0.2">
      <c r="A464" s="354"/>
      <c r="B464" s="359"/>
      <c r="C464" s="359"/>
      <c r="D464" s="359"/>
      <c r="E464" s="359"/>
      <c r="F464" s="359"/>
      <c r="G464" s="359"/>
      <c r="H464" s="359"/>
      <c r="I464" s="359"/>
      <c r="J464" s="359"/>
      <c r="K464" s="359"/>
      <c r="L464" s="359"/>
      <c r="M464" s="359"/>
      <c r="N464" s="359"/>
      <c r="O464" s="359"/>
      <c r="P464" s="359"/>
      <c r="Q464" s="359"/>
      <c r="R464" s="359"/>
      <c r="S464" s="359"/>
      <c r="T464" s="359"/>
      <c r="U464" s="359"/>
      <c r="V464" s="359"/>
      <c r="W464" s="359"/>
      <c r="X464" s="359"/>
      <c r="Y464" s="359"/>
      <c r="Z464" s="359"/>
    </row>
    <row r="465" spans="1:26" x14ac:dyDescent="0.2">
      <c r="A465" s="354"/>
      <c r="B465" s="359"/>
      <c r="C465" s="359"/>
      <c r="D465" s="359"/>
      <c r="E465" s="359"/>
      <c r="F465" s="359"/>
      <c r="G465" s="359"/>
      <c r="H465" s="359"/>
      <c r="I465" s="359"/>
      <c r="J465" s="359"/>
      <c r="K465" s="359"/>
      <c r="L465" s="359"/>
      <c r="M465" s="359"/>
      <c r="N465" s="359"/>
      <c r="O465" s="359"/>
      <c r="P465" s="359"/>
      <c r="Q465" s="359"/>
      <c r="R465" s="359"/>
      <c r="S465" s="359"/>
      <c r="T465" s="359"/>
      <c r="U465" s="359"/>
      <c r="V465" s="359"/>
      <c r="W465" s="359"/>
      <c r="X465" s="359"/>
      <c r="Y465" s="359"/>
      <c r="Z465" s="359"/>
    </row>
    <row r="466" spans="1:26" x14ac:dyDescent="0.2">
      <c r="A466" s="354"/>
      <c r="B466" s="359"/>
      <c r="C466" s="359"/>
      <c r="D466" s="359"/>
      <c r="E466" s="359"/>
      <c r="F466" s="359"/>
      <c r="G466" s="359"/>
      <c r="H466" s="359"/>
      <c r="I466" s="359"/>
      <c r="J466" s="359"/>
      <c r="K466" s="359"/>
      <c r="L466" s="359"/>
      <c r="M466" s="359"/>
      <c r="N466" s="359"/>
      <c r="O466" s="359"/>
      <c r="P466" s="359"/>
      <c r="Q466" s="359"/>
      <c r="R466" s="359"/>
      <c r="S466" s="359"/>
      <c r="T466" s="359"/>
      <c r="U466" s="359"/>
      <c r="V466" s="359"/>
      <c r="W466" s="359"/>
      <c r="X466" s="359"/>
      <c r="Y466" s="359"/>
      <c r="Z466" s="359"/>
    </row>
    <row r="467" spans="1:26" x14ac:dyDescent="0.2">
      <c r="A467" s="354"/>
      <c r="B467" s="359"/>
      <c r="C467" s="359"/>
      <c r="D467" s="359"/>
      <c r="E467" s="359"/>
      <c r="F467" s="359"/>
      <c r="G467" s="359"/>
      <c r="H467" s="359"/>
      <c r="I467" s="359"/>
      <c r="J467" s="359"/>
      <c r="K467" s="359"/>
      <c r="L467" s="359"/>
      <c r="M467" s="359"/>
      <c r="N467" s="359"/>
      <c r="O467" s="359"/>
      <c r="P467" s="359"/>
      <c r="Q467" s="359"/>
      <c r="R467" s="359"/>
      <c r="S467" s="359"/>
      <c r="T467" s="359"/>
      <c r="U467" s="359"/>
      <c r="V467" s="359"/>
      <c r="W467" s="359"/>
      <c r="X467" s="359"/>
      <c r="Y467" s="359"/>
      <c r="Z467" s="359"/>
    </row>
    <row r="468" spans="1:26" x14ac:dyDescent="0.2">
      <c r="A468" s="354"/>
      <c r="B468" s="359"/>
      <c r="C468" s="359"/>
      <c r="D468" s="359"/>
      <c r="E468" s="359"/>
      <c r="F468" s="359"/>
      <c r="G468" s="359"/>
      <c r="H468" s="359"/>
      <c r="I468" s="359"/>
      <c r="J468" s="359"/>
      <c r="K468" s="359"/>
      <c r="L468" s="359"/>
      <c r="M468" s="359"/>
      <c r="N468" s="359"/>
      <c r="O468" s="359"/>
      <c r="P468" s="359"/>
      <c r="Q468" s="359"/>
      <c r="R468" s="359"/>
      <c r="S468" s="359"/>
      <c r="T468" s="359"/>
      <c r="U468" s="359"/>
      <c r="V468" s="359"/>
      <c r="W468" s="359"/>
      <c r="X468" s="359"/>
      <c r="Y468" s="359"/>
      <c r="Z468" s="359"/>
    </row>
    <row r="469" spans="1:26" x14ac:dyDescent="0.2">
      <c r="A469" s="354"/>
      <c r="B469" s="359"/>
      <c r="C469" s="359"/>
      <c r="D469" s="359"/>
      <c r="E469" s="359"/>
      <c r="F469" s="359"/>
      <c r="G469" s="359"/>
      <c r="H469" s="359"/>
      <c r="I469" s="359"/>
      <c r="J469" s="359"/>
      <c r="K469" s="359"/>
      <c r="L469" s="359"/>
      <c r="M469" s="359"/>
      <c r="N469" s="359"/>
      <c r="O469" s="359"/>
      <c r="P469" s="359"/>
      <c r="Q469" s="359"/>
      <c r="R469" s="359"/>
      <c r="S469" s="359"/>
      <c r="T469" s="359"/>
      <c r="U469" s="359"/>
      <c r="V469" s="359"/>
      <c r="W469" s="359"/>
      <c r="X469" s="359"/>
      <c r="Y469" s="359"/>
      <c r="Z469" s="359"/>
    </row>
    <row r="470" spans="1:26" x14ac:dyDescent="0.2">
      <c r="A470" s="354"/>
      <c r="B470" s="359"/>
      <c r="C470" s="359"/>
      <c r="D470" s="359"/>
      <c r="E470" s="359"/>
      <c r="F470" s="359"/>
      <c r="G470" s="359"/>
      <c r="H470" s="359"/>
      <c r="I470" s="359"/>
      <c r="J470" s="359"/>
      <c r="K470" s="359"/>
      <c r="L470" s="359"/>
      <c r="M470" s="359"/>
      <c r="N470" s="359"/>
      <c r="O470" s="359"/>
      <c r="P470" s="359"/>
      <c r="Q470" s="359"/>
      <c r="R470" s="359"/>
      <c r="S470" s="359"/>
      <c r="T470" s="359"/>
      <c r="U470" s="359"/>
      <c r="V470" s="359"/>
      <c r="W470" s="359"/>
      <c r="X470" s="359"/>
      <c r="Y470" s="359"/>
      <c r="Z470" s="359"/>
    </row>
    <row r="471" spans="1:26" x14ac:dyDescent="0.2">
      <c r="A471" s="354"/>
      <c r="B471" s="359"/>
      <c r="C471" s="359"/>
      <c r="D471" s="359"/>
      <c r="E471" s="359"/>
      <c r="F471" s="359"/>
      <c r="G471" s="359"/>
      <c r="H471" s="359"/>
      <c r="I471" s="359"/>
      <c r="J471" s="359"/>
      <c r="K471" s="359"/>
      <c r="L471" s="359"/>
      <c r="M471" s="359"/>
      <c r="N471" s="359"/>
      <c r="O471" s="359"/>
      <c r="P471" s="359"/>
      <c r="Q471" s="359"/>
      <c r="R471" s="359"/>
      <c r="S471" s="359"/>
      <c r="T471" s="359"/>
      <c r="U471" s="359"/>
      <c r="V471" s="359"/>
      <c r="W471" s="359"/>
      <c r="X471" s="359"/>
      <c r="Y471" s="359"/>
      <c r="Z471" s="359"/>
    </row>
    <row r="472" spans="1:26" x14ac:dyDescent="0.2">
      <c r="A472" s="354"/>
      <c r="B472" s="359"/>
      <c r="C472" s="359"/>
      <c r="D472" s="359"/>
      <c r="E472" s="359"/>
      <c r="F472" s="359"/>
      <c r="G472" s="359"/>
      <c r="H472" s="359"/>
      <c r="I472" s="359"/>
      <c r="J472" s="359"/>
      <c r="K472" s="359"/>
      <c r="L472" s="359"/>
      <c r="M472" s="359"/>
      <c r="N472" s="359"/>
      <c r="O472" s="359"/>
      <c r="P472" s="359"/>
      <c r="Q472" s="359"/>
      <c r="R472" s="359"/>
      <c r="S472" s="359"/>
      <c r="T472" s="359"/>
      <c r="U472" s="359"/>
      <c r="V472" s="359"/>
      <c r="W472" s="359"/>
      <c r="X472" s="359"/>
      <c r="Y472" s="359"/>
      <c r="Z472" s="359"/>
    </row>
    <row r="473" spans="1:26" x14ac:dyDescent="0.2">
      <c r="A473" s="354"/>
      <c r="B473" s="359"/>
      <c r="C473" s="359"/>
      <c r="D473" s="359"/>
      <c r="E473" s="359"/>
      <c r="F473" s="359"/>
      <c r="G473" s="359"/>
      <c r="H473" s="359"/>
      <c r="I473" s="359"/>
      <c r="J473" s="359"/>
      <c r="K473" s="359"/>
      <c r="L473" s="359"/>
      <c r="M473" s="359"/>
      <c r="N473" s="359"/>
      <c r="O473" s="359"/>
      <c r="P473" s="359"/>
      <c r="Q473" s="359"/>
      <c r="R473" s="359"/>
      <c r="S473" s="359"/>
      <c r="T473" s="359"/>
      <c r="U473" s="359"/>
      <c r="V473" s="359"/>
      <c r="W473" s="359"/>
      <c r="X473" s="359"/>
      <c r="Y473" s="359"/>
      <c r="Z473" s="359"/>
    </row>
    <row r="474" spans="1:26" x14ac:dyDescent="0.2">
      <c r="A474" s="354"/>
      <c r="B474" s="359"/>
      <c r="C474" s="359"/>
      <c r="D474" s="359"/>
      <c r="E474" s="359"/>
      <c r="F474" s="359"/>
      <c r="G474" s="359"/>
      <c r="H474" s="359"/>
      <c r="I474" s="359"/>
      <c r="J474" s="359"/>
      <c r="K474" s="359"/>
      <c r="L474" s="359"/>
      <c r="M474" s="359"/>
      <c r="N474" s="359"/>
      <c r="O474" s="359"/>
      <c r="P474" s="359"/>
      <c r="Q474" s="359"/>
      <c r="R474" s="359"/>
      <c r="S474" s="359"/>
      <c r="T474" s="359"/>
      <c r="U474" s="359"/>
      <c r="V474" s="359"/>
      <c r="W474" s="359"/>
      <c r="X474" s="359"/>
      <c r="Y474" s="359"/>
      <c r="Z474" s="359"/>
    </row>
    <row r="475" spans="1:26" x14ac:dyDescent="0.2">
      <c r="A475" s="354"/>
      <c r="B475" s="359"/>
      <c r="C475" s="359"/>
      <c r="D475" s="359"/>
      <c r="E475" s="359"/>
      <c r="F475" s="359"/>
      <c r="G475" s="359"/>
      <c r="H475" s="359"/>
      <c r="I475" s="359"/>
      <c r="J475" s="359"/>
      <c r="K475" s="359"/>
      <c r="L475" s="359"/>
      <c r="M475" s="359"/>
      <c r="N475" s="359"/>
      <c r="O475" s="359"/>
      <c r="P475" s="359"/>
      <c r="Q475" s="359"/>
      <c r="R475" s="359"/>
      <c r="S475" s="359"/>
      <c r="T475" s="359"/>
      <c r="U475" s="359"/>
      <c r="V475" s="359"/>
      <c r="W475" s="359"/>
      <c r="X475" s="359"/>
      <c r="Y475" s="359"/>
      <c r="Z475" s="359"/>
    </row>
    <row r="476" spans="1:26" x14ac:dyDescent="0.2">
      <c r="A476" s="354"/>
      <c r="B476" s="359"/>
      <c r="C476" s="359"/>
      <c r="D476" s="359"/>
      <c r="E476" s="359"/>
      <c r="F476" s="359"/>
      <c r="G476" s="359"/>
      <c r="H476" s="359"/>
      <c r="I476" s="359"/>
      <c r="J476" s="359"/>
      <c r="K476" s="359"/>
      <c r="L476" s="359"/>
      <c r="M476" s="359"/>
      <c r="N476" s="359"/>
      <c r="O476" s="359"/>
      <c r="P476" s="359"/>
      <c r="Q476" s="359"/>
      <c r="R476" s="359"/>
      <c r="S476" s="359"/>
      <c r="T476" s="359"/>
      <c r="U476" s="359"/>
      <c r="V476" s="359"/>
      <c r="W476" s="359"/>
      <c r="X476" s="359"/>
      <c r="Y476" s="359"/>
      <c r="Z476" s="359"/>
    </row>
    <row r="477" spans="1:26" x14ac:dyDescent="0.2">
      <c r="A477" s="354"/>
      <c r="B477" s="359"/>
      <c r="C477" s="359"/>
      <c r="D477" s="359"/>
      <c r="E477" s="359"/>
      <c r="F477" s="359"/>
      <c r="G477" s="359"/>
      <c r="H477" s="359"/>
      <c r="I477" s="359"/>
      <c r="J477" s="359"/>
      <c r="K477" s="359"/>
      <c r="L477" s="359"/>
      <c r="M477" s="359"/>
      <c r="N477" s="359"/>
      <c r="O477" s="359"/>
      <c r="P477" s="359"/>
      <c r="Q477" s="359"/>
      <c r="R477" s="359"/>
      <c r="S477" s="359"/>
      <c r="T477" s="359"/>
      <c r="U477" s="359"/>
      <c r="V477" s="359"/>
      <c r="W477" s="359"/>
      <c r="X477" s="359"/>
      <c r="Y477" s="359"/>
      <c r="Z477" s="359"/>
    </row>
    <row r="478" spans="1:26" x14ac:dyDescent="0.2">
      <c r="A478" s="354"/>
      <c r="B478" s="359"/>
      <c r="C478" s="359"/>
      <c r="D478" s="359"/>
      <c r="E478" s="359"/>
      <c r="F478" s="359"/>
      <c r="G478" s="359"/>
      <c r="H478" s="359"/>
      <c r="I478" s="359"/>
      <c r="J478" s="359"/>
      <c r="K478" s="359"/>
      <c r="L478" s="359"/>
      <c r="M478" s="359"/>
      <c r="N478" s="359"/>
      <c r="O478" s="359"/>
      <c r="P478" s="359"/>
      <c r="Q478" s="359"/>
      <c r="R478" s="359"/>
      <c r="S478" s="359"/>
      <c r="T478" s="359"/>
      <c r="U478" s="359"/>
      <c r="V478" s="359"/>
      <c r="W478" s="359"/>
      <c r="X478" s="359"/>
      <c r="Y478" s="359"/>
      <c r="Z478" s="359"/>
    </row>
    <row r="479" spans="1:26" x14ac:dyDescent="0.2">
      <c r="A479" s="354"/>
      <c r="B479" s="359"/>
      <c r="C479" s="359"/>
      <c r="D479" s="359"/>
      <c r="E479" s="359"/>
      <c r="F479" s="359"/>
      <c r="G479" s="359"/>
      <c r="H479" s="359"/>
      <c r="I479" s="359"/>
      <c r="J479" s="359"/>
      <c r="K479" s="359"/>
      <c r="L479" s="359"/>
      <c r="M479" s="359"/>
      <c r="N479" s="359"/>
      <c r="O479" s="359"/>
      <c r="P479" s="359"/>
      <c r="Q479" s="359"/>
      <c r="R479" s="359"/>
      <c r="S479" s="359"/>
      <c r="T479" s="359"/>
      <c r="U479" s="359"/>
      <c r="V479" s="359"/>
      <c r="W479" s="359"/>
      <c r="X479" s="359"/>
      <c r="Y479" s="359"/>
      <c r="Z479" s="359"/>
    </row>
    <row r="480" spans="1:26" x14ac:dyDescent="0.2">
      <c r="A480" s="354"/>
      <c r="B480" s="359"/>
      <c r="C480" s="359"/>
      <c r="D480" s="359"/>
      <c r="E480" s="359"/>
      <c r="F480" s="359"/>
      <c r="G480" s="359"/>
      <c r="H480" s="359"/>
      <c r="I480" s="359"/>
      <c r="J480" s="359"/>
      <c r="K480" s="359"/>
      <c r="L480" s="359"/>
      <c r="M480" s="359"/>
      <c r="N480" s="359"/>
      <c r="O480" s="359"/>
      <c r="P480" s="359"/>
      <c r="Q480" s="359"/>
      <c r="R480" s="359"/>
      <c r="S480" s="359"/>
      <c r="T480" s="359"/>
      <c r="U480" s="359"/>
      <c r="V480" s="359"/>
      <c r="W480" s="359"/>
      <c r="X480" s="359"/>
      <c r="Y480" s="359"/>
      <c r="Z480" s="359"/>
    </row>
    <row r="481" spans="1:26" x14ac:dyDescent="0.2">
      <c r="A481" s="354"/>
      <c r="B481" s="359"/>
      <c r="C481" s="359"/>
      <c r="D481" s="359"/>
      <c r="E481" s="359"/>
      <c r="F481" s="359"/>
      <c r="G481" s="359"/>
      <c r="H481" s="359"/>
      <c r="I481" s="359"/>
      <c r="J481" s="359"/>
      <c r="K481" s="359"/>
      <c r="L481" s="359"/>
      <c r="M481" s="359"/>
      <c r="N481" s="359"/>
      <c r="O481" s="359"/>
      <c r="P481" s="359"/>
      <c r="Q481" s="359"/>
      <c r="R481" s="359"/>
      <c r="S481" s="359"/>
      <c r="T481" s="359"/>
      <c r="U481" s="359"/>
      <c r="V481" s="359"/>
      <c r="W481" s="359"/>
      <c r="X481" s="359"/>
      <c r="Y481" s="359"/>
      <c r="Z481" s="359"/>
    </row>
    <row r="482" spans="1:26" x14ac:dyDescent="0.2">
      <c r="A482" s="354"/>
      <c r="B482" s="359"/>
      <c r="C482" s="359"/>
      <c r="D482" s="359"/>
      <c r="E482" s="359"/>
      <c r="F482" s="359"/>
      <c r="G482" s="359"/>
      <c r="H482" s="359"/>
      <c r="I482" s="359"/>
      <c r="J482" s="359"/>
      <c r="K482" s="359"/>
      <c r="L482" s="359"/>
      <c r="M482" s="359"/>
      <c r="N482" s="359"/>
      <c r="O482" s="359"/>
      <c r="P482" s="359"/>
      <c r="Q482" s="359"/>
      <c r="R482" s="359"/>
      <c r="S482" s="359"/>
      <c r="T482" s="359"/>
      <c r="U482" s="359"/>
      <c r="V482" s="359"/>
      <c r="W482" s="359"/>
      <c r="X482" s="359"/>
      <c r="Y482" s="359"/>
      <c r="Z482" s="359"/>
    </row>
    <row r="483" spans="1:26" x14ac:dyDescent="0.2">
      <c r="A483" s="354"/>
      <c r="B483" s="359"/>
      <c r="C483" s="359"/>
      <c r="D483" s="359"/>
      <c r="E483" s="359"/>
      <c r="F483" s="359"/>
      <c r="G483" s="359"/>
      <c r="H483" s="359"/>
      <c r="I483" s="359"/>
      <c r="J483" s="359"/>
      <c r="K483" s="359"/>
      <c r="L483" s="359"/>
      <c r="M483" s="359"/>
      <c r="N483" s="359"/>
      <c r="O483" s="359"/>
      <c r="P483" s="359"/>
      <c r="Q483" s="359"/>
      <c r="R483" s="359"/>
      <c r="S483" s="359"/>
      <c r="T483" s="359"/>
      <c r="U483" s="359"/>
      <c r="V483" s="359"/>
      <c r="W483" s="359"/>
      <c r="X483" s="359"/>
      <c r="Y483" s="359"/>
      <c r="Z483" s="359"/>
    </row>
    <row r="484" spans="1:26" x14ac:dyDescent="0.2">
      <c r="A484" s="354"/>
      <c r="B484" s="359"/>
      <c r="C484" s="359"/>
      <c r="D484" s="359"/>
      <c r="E484" s="359"/>
      <c r="F484" s="359"/>
      <c r="G484" s="359"/>
      <c r="H484" s="359"/>
      <c r="I484" s="359"/>
      <c r="J484" s="359"/>
      <c r="K484" s="359"/>
      <c r="L484" s="359"/>
      <c r="M484" s="359"/>
      <c r="N484" s="359"/>
      <c r="O484" s="359"/>
      <c r="P484" s="359"/>
      <c r="Q484" s="359"/>
      <c r="R484" s="359"/>
      <c r="S484" s="359"/>
      <c r="T484" s="359"/>
      <c r="U484" s="359"/>
      <c r="V484" s="359"/>
      <c r="W484" s="359"/>
      <c r="X484" s="359"/>
      <c r="Y484" s="359"/>
      <c r="Z484" s="359"/>
    </row>
    <row r="485" spans="1:26" x14ac:dyDescent="0.2">
      <c r="A485" s="354"/>
      <c r="B485" s="359"/>
      <c r="C485" s="359"/>
      <c r="D485" s="359"/>
      <c r="E485" s="359"/>
      <c r="F485" s="359"/>
      <c r="G485" s="359"/>
      <c r="H485" s="359"/>
      <c r="I485" s="359"/>
      <c r="J485" s="359"/>
      <c r="K485" s="359"/>
      <c r="L485" s="359"/>
      <c r="M485" s="359"/>
      <c r="N485" s="359"/>
      <c r="O485" s="359"/>
      <c r="P485" s="359"/>
      <c r="Q485" s="359"/>
      <c r="R485" s="359"/>
      <c r="S485" s="359"/>
      <c r="T485" s="359"/>
      <c r="U485" s="359"/>
      <c r="V485" s="359"/>
      <c r="W485" s="359"/>
      <c r="X485" s="359"/>
      <c r="Y485" s="359"/>
      <c r="Z485" s="359"/>
    </row>
    <row r="486" spans="1:26" x14ac:dyDescent="0.2">
      <c r="A486" s="354"/>
      <c r="B486" s="359"/>
      <c r="C486" s="359"/>
      <c r="D486" s="359"/>
      <c r="E486" s="359"/>
      <c r="F486" s="359"/>
      <c r="G486" s="359"/>
      <c r="H486" s="359"/>
      <c r="I486" s="359"/>
      <c r="J486" s="359"/>
      <c r="K486" s="359"/>
      <c r="L486" s="359"/>
      <c r="M486" s="359"/>
      <c r="N486" s="359"/>
      <c r="O486" s="359"/>
      <c r="P486" s="359"/>
      <c r="Q486" s="359"/>
      <c r="R486" s="359"/>
      <c r="S486" s="359"/>
      <c r="T486" s="359"/>
      <c r="U486" s="359"/>
      <c r="V486" s="359"/>
      <c r="W486" s="359"/>
      <c r="X486" s="359"/>
      <c r="Y486" s="359"/>
      <c r="Z486" s="359"/>
    </row>
    <row r="487" spans="1:26" x14ac:dyDescent="0.2">
      <c r="A487" s="354"/>
      <c r="B487" s="359"/>
      <c r="C487" s="359"/>
      <c r="D487" s="359"/>
      <c r="E487" s="359"/>
      <c r="F487" s="359"/>
      <c r="G487" s="359"/>
      <c r="H487" s="359"/>
      <c r="I487" s="359"/>
      <c r="J487" s="359"/>
      <c r="K487" s="359"/>
      <c r="L487" s="359"/>
      <c r="M487" s="359"/>
      <c r="N487" s="359"/>
      <c r="O487" s="359"/>
      <c r="P487" s="359"/>
      <c r="Q487" s="359"/>
      <c r="R487" s="359"/>
      <c r="S487" s="359"/>
      <c r="T487" s="359"/>
      <c r="U487" s="359"/>
      <c r="V487" s="359"/>
      <c r="W487" s="359"/>
      <c r="X487" s="359"/>
      <c r="Y487" s="359"/>
      <c r="Z487" s="359"/>
    </row>
    <row r="488" spans="1:26" x14ac:dyDescent="0.2">
      <c r="A488" s="354"/>
      <c r="B488" s="359"/>
      <c r="C488" s="359"/>
      <c r="D488" s="359"/>
      <c r="E488" s="359"/>
      <c r="F488" s="359"/>
      <c r="G488" s="359"/>
      <c r="H488" s="359"/>
      <c r="I488" s="359"/>
      <c r="J488" s="359"/>
      <c r="K488" s="359"/>
      <c r="L488" s="359"/>
      <c r="M488" s="359"/>
      <c r="N488" s="359"/>
      <c r="O488" s="359"/>
      <c r="P488" s="359"/>
      <c r="Q488" s="359"/>
      <c r="R488" s="359"/>
      <c r="S488" s="359"/>
      <c r="T488" s="359"/>
      <c r="U488" s="359"/>
      <c r="V488" s="359"/>
      <c r="W488" s="359"/>
      <c r="X488" s="359"/>
      <c r="Y488" s="359"/>
      <c r="Z488" s="359"/>
    </row>
    <row r="489" spans="1:26" x14ac:dyDescent="0.2">
      <c r="A489" s="354"/>
      <c r="B489" s="359"/>
      <c r="C489" s="359"/>
      <c r="D489" s="359"/>
      <c r="E489" s="359"/>
      <c r="F489" s="359"/>
      <c r="G489" s="359"/>
      <c r="H489" s="359"/>
      <c r="I489" s="359"/>
      <c r="J489" s="359"/>
      <c r="K489" s="359"/>
      <c r="L489" s="359"/>
      <c r="M489" s="359"/>
      <c r="N489" s="359"/>
      <c r="O489" s="359"/>
      <c r="P489" s="359"/>
      <c r="Q489" s="359"/>
      <c r="R489" s="359"/>
      <c r="S489" s="359"/>
      <c r="T489" s="359"/>
      <c r="U489" s="359"/>
      <c r="V489" s="359"/>
      <c r="W489" s="359"/>
      <c r="X489" s="359"/>
      <c r="Y489" s="359"/>
      <c r="Z489" s="359"/>
    </row>
    <row r="490" spans="1:26" x14ac:dyDescent="0.2">
      <c r="A490" s="354"/>
      <c r="B490" s="359"/>
      <c r="C490" s="359"/>
      <c r="D490" s="359"/>
      <c r="E490" s="359"/>
      <c r="F490" s="359"/>
      <c r="G490" s="359"/>
      <c r="H490" s="359"/>
      <c r="I490" s="359"/>
      <c r="J490" s="359"/>
      <c r="K490" s="359"/>
      <c r="L490" s="359"/>
      <c r="M490" s="359"/>
      <c r="N490" s="359"/>
      <c r="O490" s="359"/>
      <c r="P490" s="359"/>
      <c r="Q490" s="359"/>
      <c r="R490" s="359"/>
      <c r="S490" s="359"/>
      <c r="T490" s="359"/>
      <c r="U490" s="359"/>
      <c r="V490" s="359"/>
      <c r="W490" s="359"/>
      <c r="X490" s="359"/>
      <c r="Y490" s="359"/>
      <c r="Z490" s="359"/>
    </row>
    <row r="491" spans="1:26" x14ac:dyDescent="0.2">
      <c r="A491" s="354"/>
      <c r="B491" s="359"/>
      <c r="C491" s="359"/>
      <c r="D491" s="359"/>
      <c r="E491" s="359"/>
      <c r="F491" s="359"/>
      <c r="G491" s="359"/>
      <c r="H491" s="359"/>
      <c r="I491" s="359"/>
      <c r="J491" s="359"/>
      <c r="K491" s="359"/>
      <c r="L491" s="359"/>
      <c r="M491" s="359"/>
      <c r="N491" s="359"/>
      <c r="O491" s="359"/>
      <c r="P491" s="359"/>
      <c r="Q491" s="359"/>
      <c r="R491" s="359"/>
      <c r="S491" s="359"/>
      <c r="T491" s="359"/>
      <c r="U491" s="359"/>
      <c r="V491" s="359"/>
      <c r="W491" s="359"/>
      <c r="X491" s="359"/>
      <c r="Y491" s="359"/>
      <c r="Z491" s="359"/>
    </row>
    <row r="492" spans="1:26" x14ac:dyDescent="0.2">
      <c r="A492" s="354"/>
      <c r="B492" s="359"/>
      <c r="C492" s="359"/>
      <c r="D492" s="359"/>
      <c r="E492" s="359"/>
      <c r="F492" s="359"/>
      <c r="G492" s="359"/>
      <c r="H492" s="359"/>
      <c r="I492" s="359"/>
      <c r="J492" s="359"/>
      <c r="K492" s="359"/>
      <c r="L492" s="359"/>
      <c r="M492" s="359"/>
      <c r="N492" s="359"/>
      <c r="O492" s="359"/>
      <c r="P492" s="359"/>
      <c r="Q492" s="359"/>
      <c r="R492" s="359"/>
      <c r="S492" s="359"/>
      <c r="T492" s="359"/>
      <c r="U492" s="359"/>
      <c r="V492" s="359"/>
      <c r="W492" s="359"/>
      <c r="X492" s="359"/>
      <c r="Y492" s="359"/>
      <c r="Z492" s="359"/>
    </row>
    <row r="493" spans="1:26" x14ac:dyDescent="0.2">
      <c r="A493" s="354"/>
      <c r="B493" s="359"/>
      <c r="C493" s="359"/>
      <c r="D493" s="359"/>
      <c r="E493" s="359"/>
      <c r="F493" s="359"/>
      <c r="G493" s="359"/>
      <c r="H493" s="359"/>
      <c r="I493" s="359"/>
      <c r="J493" s="359"/>
      <c r="K493" s="359"/>
      <c r="L493" s="359"/>
      <c r="M493" s="359"/>
      <c r="N493" s="359"/>
      <c r="O493" s="359"/>
      <c r="P493" s="359"/>
      <c r="Q493" s="359"/>
      <c r="R493" s="359"/>
      <c r="S493" s="359"/>
      <c r="T493" s="359"/>
      <c r="U493" s="359"/>
      <c r="V493" s="359"/>
      <c r="W493" s="359"/>
      <c r="X493" s="359"/>
      <c r="Y493" s="359"/>
      <c r="Z493" s="359"/>
    </row>
    <row r="494" spans="1:26" x14ac:dyDescent="0.2">
      <c r="A494" s="354"/>
      <c r="B494" s="359"/>
      <c r="C494" s="359"/>
      <c r="D494" s="359"/>
      <c r="E494" s="359"/>
      <c r="F494" s="359"/>
      <c r="G494" s="359"/>
      <c r="H494" s="359"/>
      <c r="I494" s="359"/>
      <c r="J494" s="359"/>
      <c r="K494" s="359"/>
      <c r="L494" s="359"/>
      <c r="M494" s="359"/>
      <c r="N494" s="359"/>
      <c r="O494" s="359"/>
      <c r="P494" s="359"/>
      <c r="Q494" s="359"/>
      <c r="R494" s="359"/>
      <c r="S494" s="359"/>
      <c r="T494" s="359"/>
      <c r="U494" s="359"/>
      <c r="V494" s="359"/>
      <c r="W494" s="359"/>
      <c r="X494" s="359"/>
      <c r="Y494" s="359"/>
      <c r="Z494" s="359"/>
    </row>
    <row r="495" spans="1:26" x14ac:dyDescent="0.2">
      <c r="A495" s="354"/>
      <c r="B495" s="359"/>
      <c r="C495" s="359"/>
      <c r="D495" s="359"/>
      <c r="E495" s="359"/>
      <c r="F495" s="359"/>
      <c r="G495" s="359"/>
      <c r="H495" s="359"/>
      <c r="I495" s="359"/>
      <c r="J495" s="359"/>
      <c r="K495" s="359"/>
      <c r="L495" s="359"/>
      <c r="M495" s="359"/>
      <c r="N495" s="359"/>
      <c r="O495" s="359"/>
      <c r="P495" s="359"/>
      <c r="Q495" s="359"/>
      <c r="R495" s="359"/>
      <c r="S495" s="359"/>
      <c r="T495" s="359"/>
      <c r="U495" s="359"/>
      <c r="V495" s="359"/>
      <c r="W495" s="359"/>
      <c r="X495" s="359"/>
      <c r="Y495" s="359"/>
      <c r="Z495" s="359"/>
    </row>
    <row r="496" spans="1:26" x14ac:dyDescent="0.2">
      <c r="A496" s="354"/>
      <c r="B496" s="359"/>
      <c r="C496" s="359"/>
      <c r="D496" s="359"/>
      <c r="E496" s="359"/>
      <c r="F496" s="359"/>
      <c r="G496" s="359"/>
      <c r="H496" s="359"/>
      <c r="I496" s="359"/>
      <c r="J496" s="359"/>
      <c r="K496" s="359"/>
      <c r="L496" s="359"/>
      <c r="M496" s="359"/>
      <c r="N496" s="359"/>
      <c r="O496" s="359"/>
      <c r="P496" s="359"/>
      <c r="Q496" s="359"/>
      <c r="R496" s="359"/>
      <c r="S496" s="359"/>
      <c r="T496" s="359"/>
      <c r="U496" s="359"/>
      <c r="V496" s="359"/>
      <c r="W496" s="359"/>
      <c r="X496" s="359"/>
      <c r="Y496" s="359"/>
      <c r="Z496" s="359"/>
    </row>
    <row r="497" spans="1:26" x14ac:dyDescent="0.2">
      <c r="A497" s="354"/>
      <c r="B497" s="359"/>
      <c r="C497" s="359"/>
      <c r="D497" s="359"/>
      <c r="E497" s="359"/>
      <c r="F497" s="359"/>
      <c r="G497" s="359"/>
      <c r="H497" s="359"/>
      <c r="I497" s="359"/>
      <c r="J497" s="359"/>
      <c r="K497" s="359"/>
      <c r="L497" s="359"/>
      <c r="M497" s="359"/>
      <c r="N497" s="359"/>
      <c r="O497" s="359"/>
      <c r="P497" s="359"/>
      <c r="Q497" s="359"/>
      <c r="R497" s="359"/>
      <c r="S497" s="359"/>
      <c r="T497" s="359"/>
      <c r="U497" s="359"/>
      <c r="V497" s="359"/>
      <c r="W497" s="359"/>
      <c r="X497" s="359"/>
      <c r="Y497" s="359"/>
      <c r="Z497" s="359"/>
    </row>
    <row r="498" spans="1:26" x14ac:dyDescent="0.2">
      <c r="A498" s="354"/>
      <c r="B498" s="359"/>
      <c r="C498" s="359"/>
      <c r="D498" s="359"/>
      <c r="E498" s="359"/>
      <c r="F498" s="359"/>
      <c r="G498" s="359"/>
      <c r="H498" s="359"/>
      <c r="I498" s="359"/>
      <c r="J498" s="359"/>
      <c r="K498" s="359"/>
      <c r="L498" s="359"/>
      <c r="M498" s="359"/>
      <c r="N498" s="359"/>
      <c r="O498" s="359"/>
      <c r="P498" s="359"/>
      <c r="Q498" s="359"/>
      <c r="R498" s="359"/>
      <c r="S498" s="359"/>
      <c r="T498" s="359"/>
      <c r="U498" s="359"/>
      <c r="V498" s="359"/>
      <c r="W498" s="359"/>
      <c r="X498" s="359"/>
      <c r="Y498" s="359"/>
      <c r="Z498" s="359"/>
    </row>
    <row r="499" spans="1:26" x14ac:dyDescent="0.2">
      <c r="A499" s="354"/>
      <c r="B499" s="359"/>
      <c r="C499" s="359"/>
      <c r="D499" s="359"/>
      <c r="E499" s="359"/>
      <c r="F499" s="359"/>
      <c r="G499" s="359"/>
      <c r="H499" s="359"/>
      <c r="I499" s="359"/>
      <c r="J499" s="359"/>
      <c r="K499" s="359"/>
      <c r="L499" s="359"/>
      <c r="M499" s="359"/>
      <c r="N499" s="359"/>
      <c r="O499" s="359"/>
      <c r="P499" s="359"/>
      <c r="Q499" s="359"/>
      <c r="R499" s="359"/>
      <c r="S499" s="359"/>
      <c r="T499" s="359"/>
      <c r="U499" s="359"/>
      <c r="V499" s="359"/>
      <c r="W499" s="359"/>
      <c r="X499" s="359"/>
      <c r="Y499" s="359"/>
      <c r="Z499" s="359"/>
    </row>
    <row r="500" spans="1:26" x14ac:dyDescent="0.2">
      <c r="A500" s="354"/>
      <c r="B500" s="359"/>
      <c r="C500" s="359"/>
      <c r="D500" s="359"/>
      <c r="E500" s="359"/>
      <c r="F500" s="359"/>
      <c r="G500" s="359"/>
      <c r="H500" s="359"/>
      <c r="I500" s="359"/>
      <c r="J500" s="359"/>
      <c r="K500" s="359"/>
      <c r="L500" s="359"/>
      <c r="M500" s="359"/>
      <c r="N500" s="359"/>
      <c r="O500" s="359"/>
      <c r="P500" s="359"/>
      <c r="Q500" s="359"/>
      <c r="R500" s="359"/>
      <c r="S500" s="359"/>
      <c r="T500" s="359"/>
      <c r="U500" s="359"/>
      <c r="V500" s="359"/>
      <c r="W500" s="359"/>
      <c r="X500" s="359"/>
      <c r="Y500" s="359"/>
      <c r="Z500" s="359"/>
    </row>
    <row r="501" spans="1:26" x14ac:dyDescent="0.2">
      <c r="A501" s="354"/>
      <c r="B501" s="359"/>
      <c r="C501" s="359"/>
      <c r="D501" s="359"/>
      <c r="E501" s="359"/>
      <c r="F501" s="359"/>
      <c r="G501" s="359"/>
      <c r="H501" s="359"/>
      <c r="I501" s="359"/>
      <c r="J501" s="359"/>
      <c r="K501" s="359"/>
      <c r="L501" s="359"/>
      <c r="M501" s="359"/>
      <c r="N501" s="359"/>
      <c r="O501" s="359"/>
      <c r="P501" s="359"/>
      <c r="Q501" s="359"/>
      <c r="R501" s="359"/>
      <c r="S501" s="359"/>
      <c r="T501" s="359"/>
      <c r="U501" s="359"/>
      <c r="V501" s="359"/>
      <c r="W501" s="359"/>
      <c r="X501" s="359"/>
      <c r="Y501" s="359"/>
      <c r="Z501" s="359"/>
    </row>
    <row r="502" spans="1:26" x14ac:dyDescent="0.2">
      <c r="A502" s="354"/>
      <c r="B502" s="359"/>
      <c r="C502" s="359"/>
      <c r="D502" s="359"/>
      <c r="E502" s="359"/>
      <c r="F502" s="359"/>
      <c r="G502" s="359"/>
      <c r="H502" s="359"/>
      <c r="I502" s="359"/>
      <c r="J502" s="359"/>
      <c r="K502" s="359"/>
      <c r="L502" s="359"/>
      <c r="M502" s="359"/>
      <c r="N502" s="359"/>
      <c r="O502" s="359"/>
      <c r="P502" s="359"/>
      <c r="Q502" s="359"/>
      <c r="R502" s="359"/>
      <c r="S502" s="359"/>
      <c r="T502" s="359"/>
      <c r="U502" s="359"/>
      <c r="V502" s="359"/>
      <c r="W502" s="359"/>
      <c r="X502" s="359"/>
      <c r="Y502" s="359"/>
      <c r="Z502" s="359"/>
    </row>
    <row r="503" spans="1:26" x14ac:dyDescent="0.2">
      <c r="A503" s="354"/>
      <c r="B503" s="359"/>
      <c r="C503" s="359"/>
      <c r="D503" s="359"/>
      <c r="E503" s="359"/>
      <c r="F503" s="359"/>
      <c r="G503" s="359"/>
      <c r="H503" s="359"/>
      <c r="I503" s="359"/>
      <c r="J503" s="359"/>
      <c r="K503" s="359"/>
      <c r="L503" s="359"/>
      <c r="M503" s="359"/>
      <c r="N503" s="359"/>
      <c r="O503" s="359"/>
      <c r="P503" s="359"/>
      <c r="Q503" s="359"/>
      <c r="R503" s="359"/>
      <c r="S503" s="359"/>
      <c r="T503" s="359"/>
      <c r="U503" s="359"/>
      <c r="V503" s="359"/>
      <c r="W503" s="359"/>
      <c r="X503" s="359"/>
      <c r="Y503" s="359"/>
      <c r="Z503" s="359"/>
    </row>
    <row r="504" spans="1:26" x14ac:dyDescent="0.2">
      <c r="A504" s="354"/>
      <c r="B504" s="359"/>
      <c r="C504" s="359"/>
      <c r="D504" s="359"/>
      <c r="E504" s="359"/>
      <c r="F504" s="359"/>
      <c r="G504" s="359"/>
      <c r="H504" s="359"/>
      <c r="I504" s="359"/>
      <c r="J504" s="359"/>
      <c r="K504" s="359"/>
      <c r="L504" s="359"/>
      <c r="M504" s="359"/>
      <c r="N504" s="359"/>
      <c r="O504" s="359"/>
      <c r="P504" s="359"/>
      <c r="Q504" s="359"/>
      <c r="R504" s="359"/>
      <c r="S504" s="359"/>
      <c r="T504" s="359"/>
      <c r="U504" s="359"/>
      <c r="V504" s="359"/>
      <c r="W504" s="359"/>
      <c r="X504" s="359"/>
      <c r="Y504" s="359"/>
      <c r="Z504" s="359"/>
    </row>
    <row r="505" spans="1:26" x14ac:dyDescent="0.2">
      <c r="A505" s="354"/>
      <c r="B505" s="359"/>
      <c r="C505" s="359"/>
      <c r="D505" s="359"/>
      <c r="E505" s="359"/>
      <c r="F505" s="359"/>
      <c r="G505" s="359"/>
      <c r="H505" s="359"/>
      <c r="I505" s="359"/>
      <c r="J505" s="359"/>
      <c r="K505" s="359"/>
      <c r="L505" s="359"/>
      <c r="M505" s="359"/>
      <c r="N505" s="359"/>
      <c r="O505" s="359"/>
      <c r="P505" s="359"/>
      <c r="Q505" s="359"/>
      <c r="R505" s="359"/>
      <c r="S505" s="359"/>
      <c r="T505" s="359"/>
      <c r="U505" s="359"/>
      <c r="V505" s="359"/>
      <c r="W505" s="359"/>
      <c r="X505" s="359"/>
      <c r="Y505" s="359"/>
      <c r="Z505" s="359"/>
    </row>
    <row r="506" spans="1:26" x14ac:dyDescent="0.2">
      <c r="A506" s="354"/>
      <c r="B506" s="359"/>
      <c r="C506" s="359"/>
      <c r="D506" s="359"/>
      <c r="E506" s="359"/>
      <c r="F506" s="359"/>
      <c r="G506" s="359"/>
      <c r="H506" s="359"/>
      <c r="I506" s="359"/>
      <c r="J506" s="359"/>
      <c r="K506" s="359"/>
      <c r="L506" s="359"/>
      <c r="M506" s="359"/>
      <c r="N506" s="359"/>
      <c r="O506" s="359"/>
      <c r="P506" s="359"/>
      <c r="Q506" s="359"/>
      <c r="R506" s="359"/>
      <c r="S506" s="359"/>
      <c r="T506" s="359"/>
      <c r="U506" s="359"/>
      <c r="V506" s="359"/>
      <c r="W506" s="359"/>
      <c r="X506" s="359"/>
      <c r="Y506" s="359"/>
      <c r="Z506" s="359"/>
    </row>
    <row r="507" spans="1:26" x14ac:dyDescent="0.2">
      <c r="A507" s="354"/>
      <c r="B507" s="359"/>
      <c r="C507" s="359"/>
      <c r="D507" s="359"/>
      <c r="E507" s="359"/>
      <c r="F507" s="359"/>
      <c r="G507" s="359"/>
      <c r="H507" s="359"/>
      <c r="I507" s="359"/>
      <c r="J507" s="359"/>
      <c r="K507" s="359"/>
      <c r="L507" s="359"/>
      <c r="M507" s="359"/>
      <c r="N507" s="359"/>
      <c r="O507" s="359"/>
      <c r="P507" s="359"/>
      <c r="Q507" s="359"/>
      <c r="R507" s="359"/>
      <c r="S507" s="359"/>
      <c r="T507" s="359"/>
      <c r="U507" s="359"/>
      <c r="V507" s="359"/>
      <c r="W507" s="359"/>
      <c r="X507" s="359"/>
      <c r="Y507" s="359"/>
      <c r="Z507" s="359"/>
    </row>
    <row r="508" spans="1:26" x14ac:dyDescent="0.2">
      <c r="A508" s="354"/>
      <c r="B508" s="359"/>
      <c r="C508" s="359"/>
      <c r="D508" s="359"/>
      <c r="E508" s="359"/>
      <c r="F508" s="359"/>
      <c r="G508" s="359"/>
      <c r="H508" s="359"/>
      <c r="I508" s="359"/>
      <c r="J508" s="359"/>
      <c r="K508" s="359"/>
      <c r="L508" s="359"/>
      <c r="M508" s="359"/>
      <c r="N508" s="359"/>
      <c r="O508" s="359"/>
      <c r="P508" s="359"/>
      <c r="Q508" s="359"/>
      <c r="R508" s="359"/>
      <c r="S508" s="359"/>
      <c r="T508" s="359"/>
      <c r="U508" s="359"/>
      <c r="V508" s="359"/>
      <c r="W508" s="359"/>
      <c r="X508" s="359"/>
      <c r="Y508" s="359"/>
      <c r="Z508" s="359"/>
    </row>
    <row r="509" spans="1:26" x14ac:dyDescent="0.2">
      <c r="A509" s="354"/>
      <c r="B509" s="359"/>
      <c r="C509" s="359"/>
      <c r="D509" s="359"/>
      <c r="E509" s="359"/>
      <c r="F509" s="359"/>
      <c r="G509" s="359"/>
      <c r="H509" s="359"/>
      <c r="I509" s="359"/>
      <c r="J509" s="359"/>
      <c r="K509" s="359"/>
      <c r="L509" s="359"/>
      <c r="M509" s="359"/>
      <c r="N509" s="359"/>
      <c r="O509" s="359"/>
      <c r="P509" s="359"/>
      <c r="Q509" s="359"/>
      <c r="R509" s="359"/>
      <c r="S509" s="359"/>
      <c r="T509" s="359"/>
      <c r="U509" s="359"/>
      <c r="V509" s="359"/>
      <c r="W509" s="359"/>
      <c r="X509" s="359"/>
      <c r="Y509" s="359"/>
      <c r="Z509" s="359"/>
    </row>
    <row r="510" spans="1:26" x14ac:dyDescent="0.2">
      <c r="A510" s="354"/>
      <c r="B510" s="359"/>
      <c r="C510" s="359"/>
      <c r="D510" s="359"/>
      <c r="E510" s="359"/>
      <c r="F510" s="359"/>
      <c r="G510" s="359"/>
      <c r="H510" s="359"/>
      <c r="I510" s="359"/>
      <c r="J510" s="359"/>
      <c r="K510" s="359"/>
      <c r="L510" s="359"/>
      <c r="M510" s="359"/>
      <c r="N510" s="359"/>
      <c r="O510" s="359"/>
      <c r="P510" s="359"/>
      <c r="Q510" s="359"/>
      <c r="R510" s="359"/>
      <c r="S510" s="359"/>
      <c r="T510" s="359"/>
      <c r="U510" s="359"/>
      <c r="V510" s="359"/>
      <c r="W510" s="359"/>
      <c r="X510" s="359"/>
      <c r="Y510" s="359"/>
      <c r="Z510" s="359"/>
    </row>
    <row r="511" spans="1:26" x14ac:dyDescent="0.2">
      <c r="A511" s="354"/>
      <c r="B511" s="359"/>
      <c r="C511" s="359"/>
      <c r="D511" s="359"/>
      <c r="E511" s="359"/>
      <c r="F511" s="359"/>
      <c r="G511" s="359"/>
      <c r="H511" s="359"/>
      <c r="I511" s="359"/>
      <c r="J511" s="359"/>
      <c r="K511" s="359"/>
      <c r="L511" s="359"/>
      <c r="M511" s="359"/>
      <c r="N511" s="359"/>
      <c r="O511" s="359"/>
      <c r="P511" s="359"/>
      <c r="Q511" s="359"/>
      <c r="R511" s="359"/>
      <c r="S511" s="359"/>
      <c r="T511" s="359"/>
      <c r="U511" s="359"/>
      <c r="V511" s="359"/>
      <c r="W511" s="359"/>
      <c r="X511" s="359"/>
      <c r="Y511" s="359"/>
      <c r="Z511" s="359"/>
    </row>
    <row r="512" spans="1:26" x14ac:dyDescent="0.2">
      <c r="A512" s="354"/>
      <c r="B512" s="359"/>
      <c r="C512" s="359"/>
      <c r="D512" s="359"/>
      <c r="E512" s="359"/>
      <c r="F512" s="359"/>
      <c r="G512" s="359"/>
      <c r="H512" s="359"/>
      <c r="I512" s="359"/>
      <c r="J512" s="359"/>
      <c r="K512" s="359"/>
      <c r="L512" s="359"/>
      <c r="M512" s="359"/>
      <c r="N512" s="359"/>
      <c r="O512" s="359"/>
      <c r="P512" s="359"/>
      <c r="Q512" s="359"/>
      <c r="R512" s="359"/>
      <c r="S512" s="359"/>
      <c r="T512" s="359"/>
      <c r="U512" s="359"/>
      <c r="V512" s="359"/>
      <c r="W512" s="359"/>
      <c r="X512" s="359"/>
      <c r="Y512" s="359"/>
      <c r="Z512" s="359"/>
    </row>
    <row r="513" spans="1:26" x14ac:dyDescent="0.2">
      <c r="A513" s="354"/>
      <c r="B513" s="359"/>
      <c r="C513" s="359"/>
      <c r="D513" s="359"/>
      <c r="E513" s="359"/>
      <c r="F513" s="359"/>
      <c r="G513" s="359"/>
      <c r="H513" s="359"/>
      <c r="I513" s="359"/>
      <c r="J513" s="359"/>
      <c r="K513" s="359"/>
      <c r="L513" s="359"/>
      <c r="M513" s="359"/>
      <c r="N513" s="359"/>
      <c r="O513" s="359"/>
      <c r="P513" s="359"/>
      <c r="Q513" s="359"/>
      <c r="R513" s="359"/>
      <c r="S513" s="359"/>
      <c r="T513" s="359"/>
      <c r="U513" s="359"/>
      <c r="V513" s="359"/>
      <c r="W513" s="359"/>
      <c r="X513" s="359"/>
      <c r="Y513" s="359"/>
      <c r="Z513" s="359"/>
    </row>
    <row r="514" spans="1:26" x14ac:dyDescent="0.2">
      <c r="A514" s="354"/>
      <c r="B514" s="359"/>
      <c r="C514" s="359"/>
      <c r="D514" s="359"/>
      <c r="E514" s="359"/>
      <c r="F514" s="359"/>
      <c r="G514" s="359"/>
      <c r="H514" s="359"/>
      <c r="I514" s="359"/>
      <c r="J514" s="359"/>
      <c r="K514" s="359"/>
      <c r="L514" s="359"/>
      <c r="M514" s="359"/>
      <c r="N514" s="359"/>
      <c r="O514" s="359"/>
      <c r="P514" s="359"/>
      <c r="Q514" s="359"/>
      <c r="R514" s="359"/>
      <c r="S514" s="359"/>
      <c r="T514" s="359"/>
      <c r="U514" s="359"/>
      <c r="V514" s="359"/>
      <c r="W514" s="359"/>
      <c r="X514" s="359"/>
      <c r="Y514" s="359"/>
      <c r="Z514" s="359"/>
    </row>
    <row r="515" spans="1:26" x14ac:dyDescent="0.2">
      <c r="A515" s="354"/>
      <c r="B515" s="359"/>
      <c r="C515" s="359"/>
      <c r="D515" s="359"/>
      <c r="E515" s="359"/>
      <c r="F515" s="359"/>
      <c r="G515" s="359"/>
      <c r="H515" s="359"/>
      <c r="I515" s="359"/>
      <c r="J515" s="359"/>
      <c r="K515" s="359"/>
      <c r="L515" s="359"/>
      <c r="M515" s="359"/>
      <c r="N515" s="359"/>
      <c r="O515" s="359"/>
      <c r="P515" s="359"/>
      <c r="Q515" s="359"/>
      <c r="R515" s="359"/>
      <c r="S515" s="359"/>
      <c r="T515" s="359"/>
      <c r="U515" s="359"/>
      <c r="V515" s="359"/>
      <c r="W515" s="359"/>
      <c r="X515" s="359"/>
      <c r="Y515" s="359"/>
      <c r="Z515" s="359"/>
    </row>
    <row r="516" spans="1:26" x14ac:dyDescent="0.2">
      <c r="A516" s="354"/>
      <c r="B516" s="359"/>
      <c r="C516" s="359"/>
      <c r="D516" s="359"/>
      <c r="E516" s="359"/>
      <c r="F516" s="359"/>
      <c r="G516" s="359"/>
      <c r="H516" s="359"/>
      <c r="I516" s="359"/>
      <c r="J516" s="359"/>
      <c r="K516" s="359"/>
      <c r="L516" s="359"/>
      <c r="M516" s="359"/>
      <c r="N516" s="359"/>
      <c r="O516" s="359"/>
      <c r="P516" s="359"/>
      <c r="Q516" s="359"/>
      <c r="R516" s="359"/>
      <c r="S516" s="359"/>
      <c r="T516" s="359"/>
      <c r="U516" s="359"/>
      <c r="V516" s="359"/>
      <c r="W516" s="359"/>
      <c r="X516" s="359"/>
      <c r="Y516" s="359"/>
      <c r="Z516" s="359"/>
    </row>
    <row r="517" spans="1:26" x14ac:dyDescent="0.2">
      <c r="A517" s="354"/>
      <c r="B517" s="359"/>
      <c r="C517" s="359"/>
      <c r="D517" s="359"/>
      <c r="E517" s="359"/>
      <c r="F517" s="359"/>
      <c r="G517" s="359"/>
      <c r="H517" s="359"/>
      <c r="I517" s="359"/>
      <c r="J517" s="359"/>
      <c r="K517" s="359"/>
      <c r="L517" s="359"/>
      <c r="M517" s="359"/>
      <c r="N517" s="359"/>
      <c r="O517" s="359"/>
      <c r="P517" s="359"/>
      <c r="Q517" s="359"/>
      <c r="R517" s="359"/>
      <c r="S517" s="359"/>
      <c r="T517" s="359"/>
      <c r="U517" s="359"/>
      <c r="V517" s="359"/>
      <c r="W517" s="359"/>
      <c r="X517" s="359"/>
      <c r="Y517" s="359"/>
      <c r="Z517" s="359"/>
    </row>
    <row r="518" spans="1:26" x14ac:dyDescent="0.2">
      <c r="A518" s="354"/>
      <c r="B518" s="359"/>
      <c r="C518" s="359"/>
      <c r="D518" s="359"/>
      <c r="E518" s="359"/>
      <c r="F518" s="359"/>
      <c r="G518" s="359"/>
      <c r="H518" s="359"/>
      <c r="I518" s="359"/>
      <c r="J518" s="359"/>
      <c r="K518" s="359"/>
      <c r="L518" s="359"/>
      <c r="M518" s="359"/>
      <c r="N518" s="359"/>
      <c r="O518" s="359"/>
      <c r="P518" s="359"/>
      <c r="Q518" s="359"/>
      <c r="R518" s="359"/>
      <c r="S518" s="359"/>
      <c r="T518" s="359"/>
      <c r="U518" s="359"/>
      <c r="V518" s="359"/>
      <c r="W518" s="359"/>
      <c r="X518" s="359"/>
      <c r="Y518" s="359"/>
      <c r="Z518" s="359"/>
    </row>
    <row r="519" spans="1:26" x14ac:dyDescent="0.2">
      <c r="A519" s="354"/>
      <c r="B519" s="359"/>
      <c r="C519" s="359"/>
      <c r="D519" s="359"/>
      <c r="E519" s="359"/>
      <c r="F519" s="359"/>
      <c r="G519" s="359"/>
      <c r="H519" s="359"/>
      <c r="I519" s="359"/>
      <c r="J519" s="359"/>
      <c r="K519" s="359"/>
      <c r="L519" s="359"/>
      <c r="M519" s="359"/>
      <c r="N519" s="359"/>
      <c r="O519" s="359"/>
      <c r="P519" s="359"/>
      <c r="Q519" s="359"/>
      <c r="R519" s="359"/>
      <c r="S519" s="359"/>
      <c r="T519" s="359"/>
      <c r="U519" s="359"/>
      <c r="V519" s="359"/>
      <c r="W519" s="359"/>
      <c r="X519" s="359"/>
      <c r="Y519" s="359"/>
      <c r="Z519" s="359"/>
    </row>
    <row r="520" spans="1:26" x14ac:dyDescent="0.2">
      <c r="A520" s="354"/>
      <c r="B520" s="359"/>
      <c r="C520" s="359"/>
      <c r="D520" s="359"/>
      <c r="E520" s="359"/>
      <c r="F520" s="359"/>
      <c r="G520" s="359"/>
      <c r="H520" s="359"/>
      <c r="I520" s="359"/>
      <c r="J520" s="359"/>
      <c r="K520" s="359"/>
      <c r="L520" s="359"/>
      <c r="M520" s="359"/>
      <c r="N520" s="359"/>
      <c r="O520" s="359"/>
      <c r="P520" s="359"/>
      <c r="Q520" s="359"/>
      <c r="R520" s="359"/>
      <c r="S520" s="359"/>
      <c r="T520" s="359"/>
      <c r="U520" s="359"/>
      <c r="V520" s="359"/>
      <c r="W520" s="359"/>
      <c r="X520" s="359"/>
      <c r="Y520" s="359"/>
      <c r="Z520" s="359"/>
    </row>
    <row r="521" spans="1:26" x14ac:dyDescent="0.2">
      <c r="A521" s="354"/>
      <c r="B521" s="359"/>
      <c r="C521" s="359"/>
      <c r="D521" s="359"/>
      <c r="E521" s="359"/>
      <c r="F521" s="359"/>
      <c r="G521" s="359"/>
      <c r="H521" s="359"/>
      <c r="I521" s="359"/>
      <c r="J521" s="359"/>
      <c r="K521" s="359"/>
      <c r="L521" s="359"/>
      <c r="M521" s="359"/>
      <c r="N521" s="359"/>
      <c r="O521" s="359"/>
      <c r="P521" s="359"/>
      <c r="Q521" s="359"/>
      <c r="R521" s="359"/>
      <c r="S521" s="359"/>
      <c r="T521" s="359"/>
      <c r="U521" s="359"/>
      <c r="V521" s="359"/>
      <c r="W521" s="359"/>
      <c r="X521" s="359"/>
      <c r="Y521" s="359"/>
      <c r="Z521" s="359"/>
    </row>
    <row r="522" spans="1:26" x14ac:dyDescent="0.2">
      <c r="A522" s="354"/>
      <c r="B522" s="359"/>
      <c r="C522" s="359"/>
      <c r="D522" s="359"/>
      <c r="E522" s="359"/>
      <c r="F522" s="359"/>
      <c r="G522" s="359"/>
      <c r="H522" s="359"/>
      <c r="I522" s="359"/>
      <c r="J522" s="359"/>
      <c r="K522" s="359"/>
      <c r="L522" s="359"/>
      <c r="M522" s="359"/>
      <c r="N522" s="359"/>
      <c r="O522" s="359"/>
      <c r="P522" s="359"/>
      <c r="Q522" s="359"/>
      <c r="R522" s="359"/>
      <c r="S522" s="359"/>
      <c r="T522" s="359"/>
      <c r="U522" s="359"/>
      <c r="V522" s="359"/>
      <c r="W522" s="359"/>
      <c r="X522" s="359"/>
      <c r="Y522" s="359"/>
      <c r="Z522" s="359"/>
    </row>
    <row r="523" spans="1:26" x14ac:dyDescent="0.2">
      <c r="A523" s="354"/>
      <c r="B523" s="359"/>
      <c r="C523" s="359"/>
      <c r="D523" s="359"/>
      <c r="E523" s="359"/>
      <c r="F523" s="359"/>
      <c r="G523" s="359"/>
      <c r="H523" s="359"/>
      <c r="I523" s="359"/>
      <c r="J523" s="359"/>
      <c r="K523" s="359"/>
      <c r="L523" s="359"/>
      <c r="M523" s="359"/>
      <c r="N523" s="359"/>
      <c r="O523" s="359"/>
      <c r="P523" s="359"/>
      <c r="Q523" s="359"/>
      <c r="R523" s="359"/>
      <c r="S523" s="359"/>
      <c r="T523" s="359"/>
      <c r="U523" s="359"/>
      <c r="V523" s="359"/>
      <c r="W523" s="359"/>
      <c r="X523" s="359"/>
      <c r="Y523" s="359"/>
      <c r="Z523" s="359"/>
    </row>
    <row r="524" spans="1:26" x14ac:dyDescent="0.2">
      <c r="A524" s="354"/>
      <c r="B524" s="359"/>
      <c r="C524" s="359"/>
      <c r="D524" s="359"/>
      <c r="E524" s="359"/>
      <c r="F524" s="359"/>
      <c r="G524" s="359"/>
      <c r="H524" s="359"/>
      <c r="I524" s="359"/>
      <c r="J524" s="359"/>
      <c r="K524" s="359"/>
      <c r="L524" s="359"/>
      <c r="M524" s="359"/>
      <c r="N524" s="359"/>
      <c r="O524" s="359"/>
      <c r="P524" s="359"/>
      <c r="Q524" s="359"/>
      <c r="R524" s="359"/>
      <c r="S524" s="359"/>
      <c r="T524" s="359"/>
      <c r="U524" s="359"/>
      <c r="V524" s="359"/>
      <c r="W524" s="359"/>
      <c r="X524" s="359"/>
      <c r="Y524" s="359"/>
      <c r="Z524" s="359"/>
    </row>
    <row r="525" spans="1:26" x14ac:dyDescent="0.2">
      <c r="A525" s="354"/>
      <c r="B525" s="359"/>
      <c r="C525" s="359"/>
      <c r="D525" s="359"/>
      <c r="E525" s="359"/>
      <c r="F525" s="359"/>
      <c r="G525" s="359"/>
      <c r="H525" s="359"/>
      <c r="I525" s="359"/>
      <c r="J525" s="359"/>
      <c r="K525" s="359"/>
      <c r="L525" s="359"/>
      <c r="M525" s="359"/>
      <c r="N525" s="359"/>
      <c r="O525" s="359"/>
      <c r="P525" s="359"/>
      <c r="Q525" s="359"/>
      <c r="R525" s="359"/>
      <c r="S525" s="359"/>
      <c r="T525" s="359"/>
      <c r="U525" s="359"/>
      <c r="V525" s="359"/>
      <c r="W525" s="359"/>
      <c r="X525" s="359"/>
      <c r="Y525" s="359"/>
      <c r="Z525" s="359"/>
    </row>
    <row r="526" spans="1:26" x14ac:dyDescent="0.2">
      <c r="A526" s="354"/>
      <c r="B526" s="359"/>
      <c r="C526" s="359"/>
      <c r="D526" s="359"/>
      <c r="E526" s="359"/>
      <c r="F526" s="359"/>
      <c r="G526" s="359"/>
      <c r="H526" s="359"/>
      <c r="I526" s="359"/>
      <c r="J526" s="359"/>
      <c r="K526" s="359"/>
      <c r="L526" s="359"/>
      <c r="M526" s="359"/>
      <c r="N526" s="359"/>
      <c r="O526" s="359"/>
      <c r="P526" s="359"/>
      <c r="Q526" s="359"/>
      <c r="R526" s="359"/>
      <c r="S526" s="359"/>
      <c r="T526" s="359"/>
      <c r="U526" s="359"/>
      <c r="V526" s="359"/>
      <c r="W526" s="359"/>
      <c r="X526" s="359"/>
      <c r="Y526" s="359"/>
      <c r="Z526" s="359"/>
    </row>
    <row r="527" spans="1:26" x14ac:dyDescent="0.2">
      <c r="A527" s="354"/>
      <c r="B527" s="359"/>
      <c r="C527" s="359"/>
      <c r="D527" s="359"/>
      <c r="E527" s="359"/>
      <c r="F527" s="359"/>
      <c r="G527" s="359"/>
      <c r="H527" s="359"/>
      <c r="I527" s="359"/>
      <c r="J527" s="359"/>
      <c r="K527" s="359"/>
      <c r="L527" s="359"/>
      <c r="M527" s="359"/>
      <c r="N527" s="359"/>
      <c r="O527" s="359"/>
      <c r="P527" s="359"/>
      <c r="Q527" s="359"/>
      <c r="R527" s="359"/>
      <c r="S527" s="359"/>
      <c r="T527" s="359"/>
      <c r="U527" s="359"/>
      <c r="V527" s="359"/>
      <c r="W527" s="359"/>
      <c r="X527" s="359"/>
      <c r="Y527" s="359"/>
      <c r="Z527" s="359"/>
    </row>
    <row r="528" spans="1:26" x14ac:dyDescent="0.2">
      <c r="A528" s="354"/>
      <c r="B528" s="359"/>
      <c r="C528" s="359"/>
      <c r="D528" s="359"/>
      <c r="E528" s="359"/>
      <c r="F528" s="359"/>
      <c r="G528" s="359"/>
      <c r="H528" s="359"/>
      <c r="I528" s="359"/>
      <c r="J528" s="359"/>
      <c r="K528" s="359"/>
      <c r="L528" s="359"/>
      <c r="M528" s="359"/>
      <c r="N528" s="359"/>
      <c r="O528" s="359"/>
      <c r="P528" s="359"/>
      <c r="Q528" s="359"/>
      <c r="R528" s="359"/>
      <c r="S528" s="359"/>
      <c r="T528" s="359"/>
      <c r="U528" s="359"/>
      <c r="V528" s="359"/>
      <c r="W528" s="359"/>
      <c r="X528" s="359"/>
      <c r="Y528" s="359"/>
      <c r="Z528" s="359"/>
    </row>
    <row r="529" spans="1:26" x14ac:dyDescent="0.2">
      <c r="A529" s="354"/>
      <c r="B529" s="359"/>
      <c r="C529" s="359"/>
      <c r="D529" s="359"/>
      <c r="E529" s="359"/>
      <c r="F529" s="359"/>
      <c r="G529" s="359"/>
      <c r="H529" s="359"/>
      <c r="I529" s="359"/>
      <c r="J529" s="359"/>
      <c r="K529" s="359"/>
      <c r="L529" s="359"/>
      <c r="M529" s="359"/>
      <c r="N529" s="359"/>
      <c r="O529" s="359"/>
      <c r="P529" s="359"/>
      <c r="Q529" s="359"/>
      <c r="R529" s="359"/>
      <c r="S529" s="359"/>
      <c r="T529" s="359"/>
      <c r="U529" s="359"/>
      <c r="V529" s="359"/>
      <c r="W529" s="359"/>
      <c r="X529" s="359"/>
      <c r="Y529" s="359"/>
      <c r="Z529" s="359"/>
    </row>
    <row r="530" spans="1:26" x14ac:dyDescent="0.2">
      <c r="A530" s="354"/>
      <c r="B530" s="359"/>
      <c r="C530" s="359"/>
      <c r="D530" s="359"/>
      <c r="E530" s="359"/>
      <c r="F530" s="359"/>
      <c r="G530" s="359"/>
      <c r="H530" s="359"/>
      <c r="I530" s="359"/>
      <c r="J530" s="359"/>
      <c r="K530" s="359"/>
      <c r="L530" s="359"/>
      <c r="M530" s="359"/>
      <c r="N530" s="359"/>
      <c r="O530" s="359"/>
      <c r="P530" s="359"/>
      <c r="Q530" s="359"/>
      <c r="R530" s="359"/>
      <c r="S530" s="359"/>
      <c r="T530" s="359"/>
      <c r="U530" s="359"/>
      <c r="V530" s="359"/>
      <c r="W530" s="359"/>
      <c r="X530" s="359"/>
      <c r="Y530" s="359"/>
      <c r="Z530" s="359"/>
    </row>
    <row r="531" spans="1:26" x14ac:dyDescent="0.2">
      <c r="A531" s="354"/>
      <c r="B531" s="359"/>
      <c r="C531" s="359"/>
      <c r="D531" s="359"/>
      <c r="E531" s="359"/>
      <c r="F531" s="359"/>
      <c r="G531" s="359"/>
      <c r="H531" s="359"/>
      <c r="I531" s="359"/>
      <c r="J531" s="359"/>
      <c r="K531" s="359"/>
      <c r="L531" s="359"/>
      <c r="M531" s="359"/>
      <c r="N531" s="359"/>
      <c r="O531" s="359"/>
      <c r="P531" s="359"/>
      <c r="Q531" s="359"/>
      <c r="R531" s="359"/>
      <c r="S531" s="359"/>
      <c r="T531" s="359"/>
      <c r="U531" s="359"/>
      <c r="V531" s="359"/>
      <c r="W531" s="359"/>
      <c r="X531" s="359"/>
      <c r="Y531" s="359"/>
      <c r="Z531" s="359"/>
    </row>
    <row r="532" spans="1:26" x14ac:dyDescent="0.2">
      <c r="A532" s="354"/>
      <c r="B532" s="359"/>
      <c r="C532" s="359"/>
      <c r="D532" s="359"/>
      <c r="E532" s="359"/>
      <c r="F532" s="359"/>
      <c r="G532" s="359"/>
      <c r="H532" s="359"/>
      <c r="I532" s="359"/>
      <c r="J532" s="359"/>
      <c r="K532" s="359"/>
      <c r="L532" s="359"/>
      <c r="M532" s="359"/>
      <c r="N532" s="359"/>
      <c r="O532" s="359"/>
      <c r="P532" s="359"/>
      <c r="Q532" s="359"/>
      <c r="R532" s="359"/>
      <c r="S532" s="359"/>
      <c r="T532" s="359"/>
      <c r="U532" s="359"/>
      <c r="V532" s="359"/>
      <c r="W532" s="359"/>
      <c r="X532" s="359"/>
      <c r="Y532" s="359"/>
      <c r="Z532" s="359"/>
    </row>
    <row r="533" spans="1:26" x14ac:dyDescent="0.2">
      <c r="A533" s="354"/>
      <c r="B533" s="359"/>
      <c r="C533" s="359"/>
      <c r="D533" s="359"/>
      <c r="E533" s="359"/>
      <c r="F533" s="359"/>
      <c r="G533" s="359"/>
      <c r="H533" s="359"/>
      <c r="I533" s="359"/>
      <c r="J533" s="359"/>
      <c r="K533" s="359"/>
      <c r="L533" s="359"/>
      <c r="M533" s="359"/>
      <c r="N533" s="359"/>
      <c r="O533" s="359"/>
      <c r="P533" s="359"/>
      <c r="Q533" s="359"/>
      <c r="R533" s="359"/>
      <c r="S533" s="359"/>
      <c r="T533" s="359"/>
      <c r="U533" s="359"/>
      <c r="V533" s="359"/>
      <c r="W533" s="359"/>
      <c r="X533" s="359"/>
      <c r="Y533" s="359"/>
      <c r="Z533" s="359"/>
    </row>
    <row r="534" spans="1:26" x14ac:dyDescent="0.2">
      <c r="A534" s="354"/>
      <c r="B534" s="359"/>
      <c r="C534" s="359"/>
      <c r="D534" s="359"/>
      <c r="E534" s="359"/>
      <c r="F534" s="359"/>
      <c r="G534" s="359"/>
      <c r="H534" s="359"/>
      <c r="I534" s="359"/>
      <c r="J534" s="359"/>
      <c r="K534" s="359"/>
      <c r="L534" s="359"/>
      <c r="M534" s="359"/>
      <c r="N534" s="359"/>
      <c r="O534" s="359"/>
      <c r="P534" s="359"/>
      <c r="Q534" s="359"/>
      <c r="R534" s="359"/>
      <c r="S534" s="359"/>
      <c r="T534" s="359"/>
      <c r="U534" s="359"/>
      <c r="V534" s="359"/>
      <c r="W534" s="359"/>
      <c r="X534" s="359"/>
      <c r="Y534" s="359"/>
      <c r="Z534" s="359"/>
    </row>
    <row r="535" spans="1:26" x14ac:dyDescent="0.2">
      <c r="A535" s="354"/>
      <c r="B535" s="359"/>
      <c r="C535" s="359"/>
      <c r="D535" s="359"/>
      <c r="E535" s="359"/>
      <c r="F535" s="359"/>
      <c r="G535" s="359"/>
      <c r="H535" s="359"/>
      <c r="I535" s="359"/>
      <c r="J535" s="359"/>
      <c r="K535" s="359"/>
      <c r="L535" s="359"/>
      <c r="M535" s="359"/>
      <c r="N535" s="359"/>
      <c r="O535" s="359"/>
      <c r="P535" s="359"/>
      <c r="Q535" s="359"/>
      <c r="R535" s="359"/>
      <c r="S535" s="359"/>
      <c r="T535" s="359"/>
      <c r="U535" s="359"/>
      <c r="V535" s="359"/>
      <c r="W535" s="359"/>
      <c r="X535" s="359"/>
      <c r="Y535" s="359"/>
      <c r="Z535" s="359"/>
    </row>
    <row r="536" spans="1:26" x14ac:dyDescent="0.2">
      <c r="A536" s="354"/>
      <c r="B536" s="359"/>
      <c r="C536" s="359"/>
      <c r="D536" s="359"/>
      <c r="E536" s="359"/>
      <c r="F536" s="359"/>
      <c r="G536" s="359"/>
      <c r="H536" s="359"/>
      <c r="I536" s="359"/>
      <c r="J536" s="359"/>
      <c r="K536" s="359"/>
      <c r="L536" s="359"/>
      <c r="M536" s="359"/>
      <c r="N536" s="359"/>
      <c r="O536" s="359"/>
      <c r="P536" s="359"/>
      <c r="Q536" s="359"/>
      <c r="R536" s="359"/>
      <c r="S536" s="359"/>
      <c r="T536" s="359"/>
      <c r="U536" s="359"/>
      <c r="V536" s="359"/>
      <c r="W536" s="359"/>
      <c r="X536" s="359"/>
      <c r="Y536" s="359"/>
      <c r="Z536" s="359"/>
    </row>
    <row r="537" spans="1:26" x14ac:dyDescent="0.2">
      <c r="A537" s="354"/>
      <c r="B537" s="359"/>
      <c r="C537" s="359"/>
      <c r="D537" s="359"/>
      <c r="E537" s="359"/>
      <c r="F537" s="359"/>
      <c r="G537" s="359"/>
      <c r="H537" s="359"/>
      <c r="I537" s="359"/>
      <c r="J537" s="359"/>
      <c r="K537" s="359"/>
      <c r="L537" s="359"/>
      <c r="M537" s="359"/>
      <c r="N537" s="359"/>
      <c r="O537" s="359"/>
      <c r="P537" s="359"/>
      <c r="Q537" s="359"/>
      <c r="R537" s="359"/>
      <c r="S537" s="359"/>
      <c r="T537" s="359"/>
      <c r="U537" s="359"/>
      <c r="V537" s="359"/>
      <c r="W537" s="359"/>
      <c r="X537" s="359"/>
      <c r="Y537" s="359"/>
      <c r="Z537" s="359"/>
    </row>
    <row r="538" spans="1:26" x14ac:dyDescent="0.2">
      <c r="A538" s="354"/>
      <c r="B538" s="359"/>
      <c r="C538" s="359"/>
      <c r="D538" s="359"/>
      <c r="E538" s="359"/>
      <c r="F538" s="359"/>
      <c r="G538" s="359"/>
      <c r="H538" s="359"/>
      <c r="I538" s="359"/>
      <c r="J538" s="359"/>
      <c r="K538" s="359"/>
      <c r="L538" s="359"/>
      <c r="M538" s="359"/>
      <c r="N538" s="359"/>
      <c r="O538" s="359"/>
      <c r="P538" s="359"/>
      <c r="Q538" s="359"/>
      <c r="R538" s="359"/>
      <c r="S538" s="359"/>
      <c r="T538" s="359"/>
      <c r="U538" s="359"/>
      <c r="V538" s="359"/>
      <c r="W538" s="359"/>
      <c r="X538" s="359"/>
      <c r="Y538" s="359"/>
      <c r="Z538" s="359"/>
    </row>
    <row r="539" spans="1:26" x14ac:dyDescent="0.2">
      <c r="A539" s="354"/>
      <c r="B539" s="359"/>
      <c r="C539" s="359"/>
      <c r="D539" s="359"/>
      <c r="E539" s="359"/>
      <c r="F539" s="359"/>
      <c r="G539" s="359"/>
      <c r="H539" s="359"/>
      <c r="I539" s="359"/>
      <c r="J539" s="359"/>
      <c r="K539" s="359"/>
      <c r="L539" s="359"/>
      <c r="M539" s="359"/>
      <c r="N539" s="359"/>
      <c r="O539" s="359"/>
      <c r="P539" s="359"/>
      <c r="Q539" s="359"/>
      <c r="R539" s="359"/>
      <c r="S539" s="359"/>
      <c r="T539" s="359"/>
      <c r="U539" s="359"/>
      <c r="V539" s="359"/>
      <c r="W539" s="359"/>
      <c r="X539" s="359"/>
      <c r="Y539" s="359"/>
      <c r="Z539" s="359"/>
    </row>
    <row r="540" spans="1:26" x14ac:dyDescent="0.2">
      <c r="A540" s="354"/>
      <c r="B540" s="359"/>
      <c r="C540" s="359"/>
      <c r="D540" s="359"/>
      <c r="E540" s="359"/>
      <c r="F540" s="359"/>
      <c r="G540" s="359"/>
      <c r="H540" s="359"/>
      <c r="I540" s="359"/>
      <c r="J540" s="359"/>
      <c r="K540" s="359"/>
      <c r="L540" s="359"/>
      <c r="M540" s="359"/>
      <c r="N540" s="359"/>
      <c r="O540" s="359"/>
      <c r="P540" s="359"/>
      <c r="Q540" s="359"/>
      <c r="R540" s="359"/>
      <c r="S540" s="359"/>
      <c r="T540" s="359"/>
      <c r="U540" s="359"/>
      <c r="V540" s="359"/>
      <c r="W540" s="359"/>
      <c r="X540" s="359"/>
      <c r="Y540" s="359"/>
      <c r="Z540" s="359"/>
    </row>
    <row r="541" spans="1:26" x14ac:dyDescent="0.2">
      <c r="A541" s="354"/>
      <c r="B541" s="359"/>
      <c r="C541" s="359"/>
      <c r="D541" s="359"/>
      <c r="E541" s="359"/>
      <c r="F541" s="359"/>
      <c r="G541" s="359"/>
      <c r="H541" s="359"/>
      <c r="I541" s="359"/>
      <c r="J541" s="359"/>
      <c r="K541" s="359"/>
      <c r="L541" s="359"/>
      <c r="M541" s="359"/>
      <c r="N541" s="359"/>
      <c r="O541" s="359"/>
      <c r="P541" s="359"/>
      <c r="Q541" s="359"/>
      <c r="R541" s="359"/>
      <c r="S541" s="359"/>
      <c r="T541" s="359"/>
      <c r="U541" s="359"/>
      <c r="V541" s="359"/>
      <c r="W541" s="359"/>
      <c r="X541" s="359"/>
      <c r="Y541" s="359"/>
      <c r="Z541" s="359"/>
    </row>
    <row r="542" spans="1:26" x14ac:dyDescent="0.2">
      <c r="A542" s="354"/>
      <c r="B542" s="359"/>
      <c r="C542" s="359"/>
      <c r="D542" s="359"/>
      <c r="E542" s="359"/>
      <c r="F542" s="359"/>
      <c r="G542" s="359"/>
      <c r="H542" s="359"/>
      <c r="I542" s="359"/>
      <c r="J542" s="359"/>
      <c r="K542" s="359"/>
      <c r="L542" s="359"/>
      <c r="M542" s="359"/>
      <c r="N542" s="359"/>
      <c r="O542" s="359"/>
      <c r="P542" s="359"/>
      <c r="Q542" s="359"/>
      <c r="R542" s="359"/>
      <c r="S542" s="359"/>
      <c r="T542" s="359"/>
      <c r="U542" s="359"/>
      <c r="V542" s="359"/>
      <c r="W542" s="359"/>
      <c r="X542" s="359"/>
      <c r="Y542" s="359"/>
      <c r="Z542" s="359"/>
    </row>
    <row r="543" spans="1:26" x14ac:dyDescent="0.2">
      <c r="A543" s="354"/>
      <c r="B543" s="359"/>
      <c r="C543" s="359"/>
      <c r="D543" s="359"/>
      <c r="E543" s="359"/>
      <c r="F543" s="359"/>
      <c r="G543" s="359"/>
      <c r="H543" s="359"/>
      <c r="I543" s="359"/>
      <c r="J543" s="359"/>
      <c r="K543" s="359"/>
      <c r="L543" s="359"/>
      <c r="M543" s="359"/>
      <c r="N543" s="359"/>
      <c r="O543" s="359"/>
      <c r="P543" s="359"/>
      <c r="Q543" s="359"/>
      <c r="R543" s="359"/>
      <c r="S543" s="359"/>
      <c r="T543" s="359"/>
      <c r="U543" s="359"/>
      <c r="V543" s="359"/>
      <c r="W543" s="359"/>
      <c r="X543" s="359"/>
      <c r="Y543" s="359"/>
      <c r="Z543" s="359"/>
    </row>
    <row r="544" spans="1:26" x14ac:dyDescent="0.2">
      <c r="A544" s="354"/>
      <c r="B544" s="359"/>
      <c r="C544" s="359"/>
      <c r="D544" s="359"/>
      <c r="E544" s="359"/>
      <c r="F544" s="359"/>
      <c r="G544" s="359"/>
      <c r="H544" s="359"/>
      <c r="I544" s="359"/>
      <c r="J544" s="359"/>
      <c r="K544" s="359"/>
      <c r="L544" s="359"/>
      <c r="M544" s="359"/>
      <c r="N544" s="359"/>
      <c r="O544" s="359"/>
      <c r="P544" s="359"/>
      <c r="Q544" s="359"/>
      <c r="R544" s="359"/>
      <c r="S544" s="359"/>
      <c r="T544" s="359"/>
      <c r="U544" s="359"/>
      <c r="V544" s="359"/>
      <c r="W544" s="359"/>
      <c r="X544" s="359"/>
      <c r="Y544" s="359"/>
      <c r="Z544" s="359"/>
    </row>
    <row r="545" spans="1:26" x14ac:dyDescent="0.2">
      <c r="A545" s="354"/>
      <c r="B545" s="359"/>
      <c r="C545" s="359"/>
      <c r="D545" s="359"/>
      <c r="E545" s="359"/>
      <c r="F545" s="359"/>
      <c r="G545" s="359"/>
      <c r="H545" s="359"/>
      <c r="I545" s="359"/>
      <c r="J545" s="359"/>
      <c r="K545" s="359"/>
      <c r="L545" s="359"/>
      <c r="M545" s="359"/>
      <c r="N545" s="359"/>
      <c r="O545" s="359"/>
      <c r="P545" s="359"/>
      <c r="Q545" s="359"/>
      <c r="R545" s="359"/>
      <c r="S545" s="359"/>
      <c r="T545" s="359"/>
      <c r="U545" s="359"/>
      <c r="V545" s="359"/>
      <c r="W545" s="359"/>
      <c r="X545" s="359"/>
      <c r="Y545" s="359"/>
      <c r="Z545" s="359"/>
    </row>
    <row r="546" spans="1:26" x14ac:dyDescent="0.2">
      <c r="A546" s="354"/>
      <c r="B546" s="359"/>
      <c r="C546" s="359"/>
      <c r="D546" s="359"/>
      <c r="E546" s="359"/>
      <c r="F546" s="359"/>
      <c r="G546" s="359"/>
      <c r="H546" s="359"/>
      <c r="I546" s="359"/>
      <c r="J546" s="359"/>
      <c r="K546" s="359"/>
      <c r="L546" s="359"/>
      <c r="M546" s="359"/>
      <c r="N546" s="359"/>
      <c r="O546" s="359"/>
      <c r="P546" s="359"/>
      <c r="Q546" s="359"/>
      <c r="R546" s="359"/>
      <c r="S546" s="359"/>
      <c r="T546" s="359"/>
      <c r="U546" s="359"/>
      <c r="V546" s="359"/>
      <c r="W546" s="359"/>
      <c r="X546" s="359"/>
      <c r="Y546" s="359"/>
      <c r="Z546" s="359"/>
    </row>
    <row r="547" spans="1:26" x14ac:dyDescent="0.2">
      <c r="A547" s="354"/>
      <c r="B547" s="359"/>
      <c r="C547" s="359"/>
      <c r="D547" s="359"/>
      <c r="E547" s="359"/>
      <c r="F547" s="359"/>
      <c r="G547" s="359"/>
      <c r="H547" s="359"/>
      <c r="I547" s="359"/>
      <c r="J547" s="359"/>
      <c r="K547" s="359"/>
      <c r="L547" s="359"/>
      <c r="M547" s="359"/>
      <c r="N547" s="359"/>
      <c r="O547" s="359"/>
      <c r="P547" s="359"/>
      <c r="Q547" s="359"/>
      <c r="R547" s="359"/>
      <c r="S547" s="359"/>
      <c r="T547" s="359"/>
      <c r="U547" s="359"/>
      <c r="V547" s="359"/>
      <c r="W547" s="359"/>
      <c r="X547" s="359"/>
      <c r="Y547" s="359"/>
      <c r="Z547" s="359"/>
    </row>
    <row r="548" spans="1:26" x14ac:dyDescent="0.2">
      <c r="A548" s="354"/>
      <c r="B548" s="359"/>
      <c r="C548" s="359"/>
      <c r="D548" s="359"/>
      <c r="E548" s="359"/>
      <c r="F548" s="359"/>
      <c r="G548" s="359"/>
      <c r="H548" s="359"/>
      <c r="I548" s="359"/>
      <c r="J548" s="359"/>
      <c r="K548" s="359"/>
      <c r="L548" s="359"/>
      <c r="M548" s="359"/>
      <c r="N548" s="359"/>
      <c r="O548" s="359"/>
      <c r="P548" s="359"/>
      <c r="Q548" s="359"/>
      <c r="R548" s="359"/>
      <c r="S548" s="359"/>
      <c r="T548" s="359"/>
      <c r="U548" s="359"/>
      <c r="V548" s="359"/>
      <c r="W548" s="359"/>
      <c r="X548" s="359"/>
      <c r="Y548" s="359"/>
      <c r="Z548" s="359"/>
    </row>
    <row r="549" spans="1:26" x14ac:dyDescent="0.2">
      <c r="A549" s="354"/>
      <c r="B549" s="359"/>
      <c r="C549" s="359"/>
      <c r="D549" s="359"/>
      <c r="E549" s="359"/>
      <c r="F549" s="359"/>
      <c r="G549" s="359"/>
      <c r="H549" s="359"/>
      <c r="I549" s="359"/>
      <c r="J549" s="359"/>
      <c r="K549" s="359"/>
      <c r="L549" s="359"/>
      <c r="M549" s="359"/>
      <c r="N549" s="359"/>
      <c r="O549" s="359"/>
      <c r="P549" s="359"/>
      <c r="Q549" s="359"/>
      <c r="R549" s="359"/>
      <c r="S549" s="359"/>
      <c r="T549" s="359"/>
      <c r="U549" s="359"/>
      <c r="V549" s="359"/>
      <c r="W549" s="359"/>
      <c r="X549" s="359"/>
      <c r="Y549" s="359"/>
      <c r="Z549" s="359"/>
    </row>
    <row r="550" spans="1:26" x14ac:dyDescent="0.2">
      <c r="A550" s="354"/>
      <c r="B550" s="359"/>
      <c r="C550" s="359"/>
      <c r="D550" s="359"/>
      <c r="E550" s="359"/>
      <c r="F550" s="359"/>
      <c r="G550" s="359"/>
      <c r="H550" s="359"/>
      <c r="I550" s="359"/>
      <c r="J550" s="359"/>
      <c r="K550" s="359"/>
      <c r="L550" s="359"/>
      <c r="M550" s="359"/>
      <c r="N550" s="359"/>
      <c r="O550" s="359"/>
      <c r="P550" s="359"/>
      <c r="Q550" s="359"/>
      <c r="R550" s="359"/>
      <c r="S550" s="359"/>
      <c r="T550" s="359"/>
      <c r="U550" s="359"/>
      <c r="V550" s="359"/>
      <c r="W550" s="359"/>
      <c r="X550" s="359"/>
      <c r="Y550" s="359"/>
      <c r="Z550" s="359"/>
    </row>
    <row r="551" spans="1:26" x14ac:dyDescent="0.2">
      <c r="A551" s="354"/>
      <c r="B551" s="359"/>
      <c r="C551" s="359"/>
      <c r="D551" s="359"/>
      <c r="E551" s="359"/>
      <c r="F551" s="359"/>
      <c r="G551" s="359"/>
      <c r="H551" s="359"/>
      <c r="I551" s="359"/>
      <c r="J551" s="359"/>
      <c r="K551" s="359"/>
      <c r="L551" s="359"/>
      <c r="M551" s="359"/>
      <c r="N551" s="359"/>
      <c r="O551" s="359"/>
      <c r="P551" s="359"/>
      <c r="Q551" s="359"/>
      <c r="R551" s="359"/>
      <c r="S551" s="359"/>
      <c r="T551" s="359"/>
      <c r="U551" s="359"/>
      <c r="V551" s="359"/>
      <c r="W551" s="359"/>
      <c r="X551" s="359"/>
      <c r="Y551" s="359"/>
      <c r="Z551" s="359"/>
    </row>
    <row r="552" spans="1:26" x14ac:dyDescent="0.2">
      <c r="A552" s="354"/>
      <c r="B552" s="359"/>
      <c r="C552" s="359"/>
      <c r="D552" s="359"/>
      <c r="E552" s="359"/>
      <c r="F552" s="359"/>
      <c r="G552" s="359"/>
      <c r="H552" s="359"/>
      <c r="I552" s="359"/>
      <c r="J552" s="359"/>
      <c r="K552" s="359"/>
      <c r="L552" s="359"/>
      <c r="M552" s="359"/>
      <c r="N552" s="359"/>
      <c r="O552" s="359"/>
      <c r="P552" s="359"/>
      <c r="Q552" s="359"/>
      <c r="R552" s="359"/>
      <c r="S552" s="359"/>
      <c r="T552" s="359"/>
      <c r="U552" s="359"/>
      <c r="V552" s="359"/>
      <c r="W552" s="359"/>
      <c r="X552" s="359"/>
      <c r="Y552" s="359"/>
      <c r="Z552" s="359"/>
    </row>
    <row r="553" spans="1:26" x14ac:dyDescent="0.2">
      <c r="A553" s="354"/>
      <c r="B553" s="359"/>
      <c r="C553" s="359"/>
      <c r="D553" s="359"/>
      <c r="E553" s="359"/>
      <c r="F553" s="359"/>
      <c r="G553" s="359"/>
      <c r="H553" s="359"/>
      <c r="I553" s="359"/>
      <c r="J553" s="359"/>
      <c r="K553" s="359"/>
      <c r="L553" s="359"/>
      <c r="M553" s="359"/>
      <c r="N553" s="359"/>
      <c r="O553" s="359"/>
      <c r="P553" s="359"/>
      <c r="Q553" s="359"/>
      <c r="R553" s="359"/>
      <c r="S553" s="359"/>
      <c r="T553" s="359"/>
      <c r="U553" s="359"/>
      <c r="V553" s="359"/>
      <c r="W553" s="359"/>
      <c r="X553" s="359"/>
      <c r="Y553" s="359"/>
      <c r="Z553" s="359"/>
    </row>
    <row r="554" spans="1:26" x14ac:dyDescent="0.2">
      <c r="A554" s="354"/>
      <c r="B554" s="359"/>
      <c r="C554" s="359"/>
      <c r="D554" s="359"/>
      <c r="E554" s="359"/>
      <c r="F554" s="359"/>
      <c r="G554" s="359"/>
      <c r="H554" s="359"/>
      <c r="I554" s="359"/>
      <c r="J554" s="359"/>
      <c r="K554" s="359"/>
      <c r="L554" s="359"/>
      <c r="M554" s="359"/>
      <c r="N554" s="359"/>
      <c r="O554" s="359"/>
      <c r="P554" s="359"/>
      <c r="Q554" s="359"/>
      <c r="R554" s="359"/>
      <c r="S554" s="359"/>
      <c r="T554" s="359"/>
      <c r="U554" s="359"/>
      <c r="V554" s="359"/>
      <c r="W554" s="359"/>
      <c r="X554" s="359"/>
      <c r="Y554" s="359"/>
      <c r="Z554" s="359"/>
    </row>
    <row r="555" spans="1:26" x14ac:dyDescent="0.2">
      <c r="A555" s="354"/>
      <c r="B555" s="359"/>
      <c r="C555" s="359"/>
      <c r="D555" s="359"/>
      <c r="E555" s="359"/>
      <c r="F555" s="359"/>
      <c r="G555" s="359"/>
      <c r="H555" s="359"/>
      <c r="I555" s="359"/>
      <c r="J555" s="359"/>
      <c r="K555" s="359"/>
      <c r="L555" s="359"/>
      <c r="M555" s="359"/>
      <c r="N555" s="359"/>
      <c r="O555" s="359"/>
      <c r="P555" s="359"/>
      <c r="Q555" s="359"/>
      <c r="R555" s="359"/>
      <c r="S555" s="359"/>
      <c r="T555" s="359"/>
      <c r="U555" s="359"/>
      <c r="V555" s="359"/>
      <c r="W555" s="359"/>
      <c r="X555" s="359"/>
      <c r="Y555" s="359"/>
      <c r="Z555" s="359"/>
    </row>
    <row r="556" spans="1:26" x14ac:dyDescent="0.2">
      <c r="A556" s="354"/>
      <c r="B556" s="359"/>
      <c r="C556" s="359"/>
      <c r="D556" s="359"/>
      <c r="E556" s="359"/>
      <c r="F556" s="359"/>
      <c r="G556" s="359"/>
      <c r="H556" s="359"/>
      <c r="I556" s="359"/>
      <c r="J556" s="359"/>
      <c r="K556" s="359"/>
      <c r="L556" s="359"/>
      <c r="M556" s="359"/>
      <c r="N556" s="359"/>
      <c r="O556" s="359"/>
      <c r="P556" s="359"/>
      <c r="Q556" s="359"/>
      <c r="R556" s="359"/>
      <c r="S556" s="359"/>
      <c r="T556" s="359"/>
      <c r="U556" s="359"/>
      <c r="V556" s="359"/>
      <c r="W556" s="359"/>
      <c r="X556" s="359"/>
      <c r="Y556" s="359"/>
      <c r="Z556" s="359"/>
    </row>
    <row r="557" spans="1:26" x14ac:dyDescent="0.2">
      <c r="A557" s="354"/>
      <c r="B557" s="359"/>
      <c r="C557" s="359"/>
      <c r="D557" s="359"/>
      <c r="E557" s="359"/>
      <c r="F557" s="359"/>
      <c r="G557" s="359"/>
      <c r="H557" s="359"/>
      <c r="I557" s="359"/>
      <c r="J557" s="359"/>
      <c r="K557" s="359"/>
      <c r="L557" s="359"/>
      <c r="M557" s="359"/>
      <c r="N557" s="359"/>
      <c r="O557" s="359"/>
      <c r="P557" s="359"/>
      <c r="Q557" s="359"/>
      <c r="R557" s="359"/>
      <c r="S557" s="359"/>
      <c r="T557" s="359"/>
      <c r="U557" s="359"/>
      <c r="V557" s="359"/>
      <c r="W557" s="359"/>
      <c r="X557" s="359"/>
      <c r="Y557" s="359"/>
      <c r="Z557" s="359"/>
    </row>
    <row r="558" spans="1:26" x14ac:dyDescent="0.2">
      <c r="A558" s="354"/>
      <c r="B558" s="359"/>
      <c r="C558" s="359"/>
      <c r="D558" s="359"/>
      <c r="E558" s="359"/>
      <c r="F558" s="359"/>
      <c r="G558" s="359"/>
      <c r="H558" s="359"/>
      <c r="I558" s="359"/>
      <c r="J558" s="359"/>
      <c r="K558" s="359"/>
      <c r="L558" s="359"/>
      <c r="M558" s="359"/>
      <c r="N558" s="359"/>
      <c r="O558" s="359"/>
      <c r="P558" s="359"/>
      <c r="Q558" s="359"/>
      <c r="R558" s="359"/>
      <c r="S558" s="359"/>
      <c r="T558" s="359"/>
      <c r="U558" s="359"/>
      <c r="V558" s="359"/>
      <c r="W558" s="359"/>
      <c r="X558" s="359"/>
      <c r="Y558" s="359"/>
      <c r="Z558" s="359"/>
    </row>
    <row r="559" spans="1:26" x14ac:dyDescent="0.2">
      <c r="A559" s="354"/>
      <c r="B559" s="359"/>
      <c r="C559" s="359"/>
      <c r="D559" s="359"/>
      <c r="E559" s="359"/>
      <c r="F559" s="359"/>
      <c r="G559" s="359"/>
      <c r="H559" s="359"/>
      <c r="I559" s="359"/>
      <c r="J559" s="359"/>
      <c r="K559" s="359"/>
      <c r="L559" s="359"/>
      <c r="M559" s="359"/>
      <c r="N559" s="359"/>
      <c r="O559" s="359"/>
      <c r="P559" s="359"/>
      <c r="Q559" s="359"/>
      <c r="R559" s="359"/>
      <c r="S559" s="359"/>
      <c r="T559" s="359"/>
      <c r="U559" s="359"/>
      <c r="V559" s="359"/>
      <c r="W559" s="359"/>
      <c r="X559" s="359"/>
      <c r="Y559" s="359"/>
      <c r="Z559" s="359"/>
    </row>
    <row r="560" spans="1:26" x14ac:dyDescent="0.2">
      <c r="A560" s="354"/>
      <c r="B560" s="359"/>
      <c r="C560" s="359"/>
      <c r="D560" s="359"/>
      <c r="E560" s="359"/>
      <c r="F560" s="359"/>
      <c r="G560" s="359"/>
      <c r="H560" s="359"/>
      <c r="I560" s="359"/>
      <c r="J560" s="359"/>
      <c r="K560" s="359"/>
      <c r="L560" s="359"/>
      <c r="M560" s="359"/>
      <c r="N560" s="359"/>
      <c r="O560" s="359"/>
      <c r="P560" s="359"/>
      <c r="Q560" s="359"/>
      <c r="R560" s="359"/>
      <c r="S560" s="359"/>
      <c r="T560" s="359"/>
      <c r="U560" s="359"/>
      <c r="V560" s="359"/>
      <c r="W560" s="359"/>
      <c r="X560" s="359"/>
      <c r="Y560" s="359"/>
      <c r="Z560" s="359"/>
    </row>
    <row r="561" spans="1:26" x14ac:dyDescent="0.2">
      <c r="A561" s="354"/>
      <c r="B561" s="359"/>
      <c r="C561" s="359"/>
      <c r="D561" s="359"/>
      <c r="E561" s="359"/>
      <c r="F561" s="359"/>
      <c r="G561" s="359"/>
      <c r="H561" s="359"/>
      <c r="I561" s="359"/>
      <c r="J561" s="359"/>
      <c r="K561" s="359"/>
      <c r="L561" s="359"/>
      <c r="M561" s="359"/>
      <c r="N561" s="359"/>
      <c r="O561" s="359"/>
      <c r="P561" s="359"/>
      <c r="Q561" s="359"/>
      <c r="R561" s="359"/>
      <c r="S561" s="359"/>
      <c r="T561" s="359"/>
      <c r="U561" s="359"/>
      <c r="V561" s="359"/>
      <c r="W561" s="359"/>
      <c r="X561" s="359"/>
      <c r="Y561" s="359"/>
      <c r="Z561" s="359"/>
    </row>
    <row r="562" spans="1:26" x14ac:dyDescent="0.2">
      <c r="A562" s="354"/>
      <c r="B562" s="359"/>
      <c r="C562" s="359"/>
      <c r="D562" s="359"/>
      <c r="E562" s="359"/>
      <c r="F562" s="359"/>
      <c r="G562" s="359"/>
      <c r="H562" s="359"/>
      <c r="I562" s="359"/>
      <c r="J562" s="359"/>
      <c r="K562" s="359"/>
      <c r="L562" s="359"/>
      <c r="M562" s="359"/>
      <c r="N562" s="359"/>
      <c r="O562" s="359"/>
      <c r="P562" s="359"/>
      <c r="Q562" s="359"/>
      <c r="R562" s="359"/>
      <c r="S562" s="359"/>
      <c r="T562" s="359"/>
      <c r="U562" s="359"/>
      <c r="V562" s="359"/>
      <c r="W562" s="359"/>
      <c r="X562" s="359"/>
      <c r="Y562" s="359"/>
      <c r="Z562" s="359"/>
    </row>
    <row r="563" spans="1:26" x14ac:dyDescent="0.2">
      <c r="A563" s="354"/>
      <c r="B563" s="359"/>
      <c r="C563" s="359"/>
      <c r="D563" s="359"/>
      <c r="E563" s="359"/>
      <c r="F563" s="359"/>
      <c r="G563" s="359"/>
      <c r="H563" s="359"/>
      <c r="I563" s="359"/>
      <c r="J563" s="359"/>
      <c r="K563" s="359"/>
      <c r="L563" s="359"/>
      <c r="M563" s="359"/>
      <c r="N563" s="359"/>
      <c r="O563" s="359"/>
      <c r="P563" s="359"/>
      <c r="Q563" s="359"/>
      <c r="R563" s="359"/>
      <c r="S563" s="359"/>
      <c r="T563" s="359"/>
      <c r="U563" s="359"/>
      <c r="V563" s="359"/>
      <c r="W563" s="359"/>
      <c r="X563" s="359"/>
      <c r="Y563" s="359"/>
      <c r="Z563" s="359"/>
    </row>
    <row r="564" spans="1:26" x14ac:dyDescent="0.2">
      <c r="A564" s="354"/>
      <c r="B564" s="359"/>
      <c r="C564" s="359"/>
      <c r="D564" s="359"/>
      <c r="E564" s="359"/>
      <c r="F564" s="359"/>
      <c r="G564" s="359"/>
      <c r="H564" s="359"/>
      <c r="I564" s="359"/>
      <c r="J564" s="359"/>
      <c r="K564" s="359"/>
      <c r="L564" s="359"/>
      <c r="M564" s="359"/>
      <c r="N564" s="359"/>
      <c r="O564" s="359"/>
      <c r="P564" s="359"/>
      <c r="Q564" s="359"/>
      <c r="R564" s="359"/>
      <c r="S564" s="359"/>
      <c r="T564" s="359"/>
      <c r="U564" s="359"/>
      <c r="V564" s="359"/>
      <c r="W564" s="359"/>
      <c r="X564" s="359"/>
      <c r="Y564" s="359"/>
      <c r="Z564" s="359"/>
    </row>
    <row r="565" spans="1:26" x14ac:dyDescent="0.2">
      <c r="A565" s="354"/>
      <c r="B565" s="359"/>
      <c r="C565" s="359"/>
      <c r="D565" s="359"/>
      <c r="E565" s="359"/>
      <c r="F565" s="359"/>
      <c r="G565" s="359"/>
      <c r="H565" s="359"/>
      <c r="I565" s="359"/>
      <c r="J565" s="359"/>
      <c r="K565" s="359"/>
      <c r="L565" s="359"/>
      <c r="M565" s="359"/>
      <c r="N565" s="359"/>
      <c r="O565" s="359"/>
      <c r="P565" s="359"/>
      <c r="Q565" s="359"/>
      <c r="R565" s="359"/>
      <c r="S565" s="359"/>
      <c r="T565" s="359"/>
      <c r="U565" s="359"/>
      <c r="V565" s="359"/>
      <c r="W565" s="359"/>
      <c r="X565" s="359"/>
      <c r="Y565" s="359"/>
      <c r="Z565" s="359"/>
    </row>
    <row r="566" spans="1:26" x14ac:dyDescent="0.2">
      <c r="A566" s="354"/>
      <c r="B566" s="359"/>
      <c r="C566" s="359"/>
      <c r="D566" s="359"/>
      <c r="E566" s="359"/>
      <c r="F566" s="359"/>
      <c r="G566" s="359"/>
      <c r="H566" s="359"/>
      <c r="I566" s="359"/>
      <c r="J566" s="359"/>
      <c r="K566" s="359"/>
      <c r="L566" s="359"/>
      <c r="M566" s="359"/>
      <c r="N566" s="359"/>
      <c r="O566" s="359"/>
      <c r="P566" s="359"/>
      <c r="Q566" s="359"/>
      <c r="R566" s="359"/>
      <c r="S566" s="359"/>
      <c r="T566" s="359"/>
      <c r="U566" s="359"/>
      <c r="V566" s="359"/>
      <c r="W566" s="359"/>
      <c r="X566" s="359"/>
      <c r="Y566" s="359"/>
      <c r="Z566" s="359"/>
    </row>
    <row r="567" spans="1:26" x14ac:dyDescent="0.2">
      <c r="A567" s="354"/>
      <c r="B567" s="359"/>
      <c r="C567" s="359"/>
      <c r="D567" s="359"/>
      <c r="E567" s="359"/>
      <c r="F567" s="359"/>
      <c r="G567" s="359"/>
      <c r="H567" s="359"/>
      <c r="I567" s="359"/>
      <c r="J567" s="359"/>
      <c r="K567" s="359"/>
      <c r="L567" s="359"/>
      <c r="M567" s="359"/>
      <c r="N567" s="359"/>
      <c r="O567" s="359"/>
      <c r="P567" s="359"/>
      <c r="Q567" s="359"/>
      <c r="R567" s="359"/>
      <c r="S567" s="359"/>
      <c r="T567" s="359"/>
      <c r="U567" s="359"/>
      <c r="V567" s="359"/>
      <c r="W567" s="359"/>
      <c r="X567" s="359"/>
      <c r="Y567" s="359"/>
      <c r="Z567" s="359"/>
    </row>
    <row r="568" spans="1:26" x14ac:dyDescent="0.2">
      <c r="A568" s="354"/>
      <c r="B568" s="359"/>
      <c r="C568" s="359"/>
      <c r="D568" s="359"/>
      <c r="E568" s="359"/>
      <c r="F568" s="359"/>
      <c r="G568" s="359"/>
      <c r="H568" s="359"/>
      <c r="I568" s="359"/>
      <c r="J568" s="359"/>
      <c r="K568" s="359"/>
      <c r="L568" s="359"/>
      <c r="M568" s="359"/>
      <c r="N568" s="359"/>
      <c r="O568" s="359"/>
      <c r="P568" s="359"/>
      <c r="Q568" s="359"/>
      <c r="R568" s="359"/>
      <c r="S568" s="359"/>
      <c r="T568" s="359"/>
      <c r="U568" s="359"/>
      <c r="V568" s="359"/>
      <c r="W568" s="359"/>
      <c r="X568" s="359"/>
      <c r="Y568" s="359"/>
      <c r="Z568" s="359"/>
    </row>
    <row r="569" spans="1:26" x14ac:dyDescent="0.2">
      <c r="A569" s="354"/>
      <c r="B569" s="359"/>
      <c r="C569" s="359"/>
      <c r="D569" s="359"/>
      <c r="E569" s="359"/>
      <c r="F569" s="359"/>
      <c r="G569" s="359"/>
      <c r="H569" s="359"/>
      <c r="I569" s="359"/>
      <c r="J569" s="359"/>
      <c r="K569" s="359"/>
      <c r="L569" s="359"/>
      <c r="M569" s="359"/>
      <c r="N569" s="359"/>
      <c r="O569" s="359"/>
      <c r="P569" s="359"/>
      <c r="Q569" s="359"/>
      <c r="R569" s="359"/>
      <c r="S569" s="359"/>
      <c r="T569" s="359"/>
      <c r="U569" s="359"/>
      <c r="V569" s="359"/>
      <c r="W569" s="359"/>
      <c r="X569" s="359"/>
      <c r="Y569" s="359"/>
      <c r="Z569" s="359"/>
    </row>
    <row r="570" spans="1:26" x14ac:dyDescent="0.2">
      <c r="A570" s="354"/>
      <c r="B570" s="359"/>
      <c r="C570" s="359"/>
      <c r="D570" s="359"/>
      <c r="E570" s="359"/>
      <c r="F570" s="359"/>
      <c r="G570" s="359"/>
      <c r="H570" s="359"/>
      <c r="I570" s="359"/>
      <c r="J570" s="359"/>
      <c r="K570" s="359"/>
      <c r="L570" s="359"/>
      <c r="M570" s="359"/>
      <c r="N570" s="359"/>
      <c r="O570" s="359"/>
      <c r="P570" s="359"/>
      <c r="Q570" s="359"/>
      <c r="R570" s="359"/>
      <c r="S570" s="359"/>
      <c r="T570" s="359"/>
      <c r="U570" s="359"/>
      <c r="V570" s="359"/>
      <c r="W570" s="359"/>
      <c r="X570" s="359"/>
      <c r="Y570" s="359"/>
      <c r="Z570" s="359"/>
    </row>
    <row r="571" spans="1:26" x14ac:dyDescent="0.2">
      <c r="A571" s="354"/>
      <c r="B571" s="359"/>
      <c r="C571" s="359"/>
      <c r="D571" s="359"/>
      <c r="E571" s="359"/>
      <c r="F571" s="359"/>
      <c r="G571" s="359"/>
      <c r="H571" s="359"/>
      <c r="I571" s="359"/>
      <c r="J571" s="359"/>
      <c r="K571" s="359"/>
      <c r="L571" s="359"/>
      <c r="M571" s="359"/>
      <c r="N571" s="359"/>
      <c r="O571" s="359"/>
      <c r="P571" s="359"/>
      <c r="Q571" s="359"/>
      <c r="R571" s="359"/>
      <c r="S571" s="359"/>
      <c r="T571" s="359"/>
      <c r="U571" s="359"/>
      <c r="V571" s="359"/>
      <c r="W571" s="359"/>
      <c r="X571" s="359"/>
      <c r="Y571" s="359"/>
      <c r="Z571" s="359"/>
    </row>
    <row r="572" spans="1:26" x14ac:dyDescent="0.2">
      <c r="A572" s="354"/>
      <c r="B572" s="359"/>
      <c r="C572" s="359"/>
      <c r="D572" s="359"/>
      <c r="E572" s="359"/>
      <c r="F572" s="359"/>
      <c r="G572" s="359"/>
      <c r="H572" s="359"/>
      <c r="I572" s="359"/>
      <c r="J572" s="359"/>
      <c r="K572" s="359"/>
      <c r="L572" s="359"/>
      <c r="M572" s="359"/>
      <c r="N572" s="359"/>
      <c r="O572" s="359"/>
      <c r="P572" s="359"/>
      <c r="Q572" s="359"/>
      <c r="R572" s="359"/>
      <c r="S572" s="359"/>
      <c r="T572" s="359"/>
      <c r="U572" s="359"/>
      <c r="V572" s="359"/>
      <c r="W572" s="359"/>
      <c r="X572" s="359"/>
      <c r="Y572" s="359"/>
      <c r="Z572" s="359"/>
    </row>
    <row r="573" spans="1:26" x14ac:dyDescent="0.2">
      <c r="A573" s="354"/>
      <c r="B573" s="359"/>
      <c r="C573" s="359"/>
      <c r="D573" s="359"/>
      <c r="E573" s="359"/>
      <c r="F573" s="359"/>
      <c r="G573" s="359"/>
      <c r="H573" s="359"/>
      <c r="I573" s="359"/>
      <c r="J573" s="359"/>
      <c r="K573" s="359"/>
      <c r="L573" s="359"/>
      <c r="M573" s="359"/>
      <c r="N573" s="359"/>
      <c r="O573" s="359"/>
      <c r="P573" s="359"/>
      <c r="Q573" s="359"/>
      <c r="R573" s="359"/>
      <c r="S573" s="359"/>
      <c r="T573" s="359"/>
      <c r="U573" s="359"/>
      <c r="V573" s="359"/>
      <c r="W573" s="359"/>
      <c r="X573" s="359"/>
      <c r="Y573" s="359"/>
      <c r="Z573" s="359"/>
    </row>
    <row r="574" spans="1:26" x14ac:dyDescent="0.2">
      <c r="A574" s="354"/>
      <c r="B574" s="359"/>
      <c r="C574" s="359"/>
      <c r="D574" s="359"/>
      <c r="E574" s="359"/>
      <c r="F574" s="359"/>
      <c r="G574" s="359"/>
      <c r="H574" s="359"/>
      <c r="I574" s="359"/>
      <c r="J574" s="359"/>
      <c r="K574" s="359"/>
      <c r="L574" s="359"/>
      <c r="M574" s="359"/>
      <c r="N574" s="359"/>
      <c r="O574" s="359"/>
      <c r="P574" s="359"/>
      <c r="Q574" s="359"/>
      <c r="R574" s="359"/>
      <c r="S574" s="359"/>
      <c r="T574" s="359"/>
      <c r="U574" s="359"/>
      <c r="V574" s="359"/>
      <c r="W574" s="359"/>
      <c r="X574" s="359"/>
      <c r="Y574" s="359"/>
      <c r="Z574" s="359"/>
    </row>
    <row r="575" spans="1:26" x14ac:dyDescent="0.2">
      <c r="A575" s="354"/>
      <c r="B575" s="359"/>
      <c r="C575" s="359"/>
      <c r="D575" s="359"/>
      <c r="E575" s="359"/>
      <c r="F575" s="359"/>
      <c r="G575" s="359"/>
      <c r="H575" s="359"/>
      <c r="I575" s="359"/>
      <c r="J575" s="359"/>
      <c r="K575" s="359"/>
      <c r="L575" s="359"/>
      <c r="M575" s="359"/>
      <c r="N575" s="359"/>
      <c r="O575" s="359"/>
      <c r="P575" s="359"/>
      <c r="Q575" s="359"/>
      <c r="R575" s="359"/>
      <c r="S575" s="359"/>
      <c r="T575" s="359"/>
      <c r="U575" s="359"/>
      <c r="V575" s="359"/>
      <c r="W575" s="359"/>
      <c r="X575" s="359"/>
      <c r="Y575" s="359"/>
      <c r="Z575" s="359"/>
    </row>
    <row r="576" spans="1:26" x14ac:dyDescent="0.2">
      <c r="A576" s="354"/>
      <c r="B576" s="359"/>
      <c r="C576" s="359"/>
      <c r="D576" s="359"/>
      <c r="E576" s="359"/>
      <c r="F576" s="359"/>
      <c r="G576" s="359"/>
      <c r="H576" s="359"/>
      <c r="I576" s="359"/>
      <c r="J576" s="359"/>
      <c r="K576" s="359"/>
      <c r="L576" s="359"/>
      <c r="M576" s="359"/>
      <c r="N576" s="359"/>
      <c r="O576" s="359"/>
      <c r="P576" s="359"/>
      <c r="Q576" s="359"/>
      <c r="R576" s="359"/>
      <c r="S576" s="359"/>
      <c r="T576" s="359"/>
      <c r="U576" s="359"/>
      <c r="V576" s="359"/>
      <c r="W576" s="359"/>
      <c r="X576" s="359"/>
      <c r="Y576" s="359"/>
      <c r="Z576" s="359"/>
    </row>
    <row r="577" spans="1:26" x14ac:dyDescent="0.2">
      <c r="A577" s="354"/>
      <c r="B577" s="359"/>
      <c r="C577" s="359"/>
      <c r="D577" s="359"/>
      <c r="E577" s="359"/>
      <c r="F577" s="359"/>
      <c r="G577" s="359"/>
      <c r="H577" s="359"/>
      <c r="I577" s="359"/>
      <c r="J577" s="359"/>
      <c r="K577" s="359"/>
      <c r="L577" s="359"/>
      <c r="M577" s="359"/>
      <c r="N577" s="359"/>
      <c r="O577" s="359"/>
      <c r="P577" s="359"/>
      <c r="Q577" s="359"/>
      <c r="R577" s="359"/>
      <c r="S577" s="359"/>
      <c r="T577" s="359"/>
      <c r="U577" s="359"/>
      <c r="V577" s="359"/>
      <c r="W577" s="359"/>
      <c r="X577" s="359"/>
      <c r="Y577" s="359"/>
      <c r="Z577" s="359"/>
    </row>
    <row r="578" spans="1:26" x14ac:dyDescent="0.2">
      <c r="A578" s="354"/>
      <c r="B578" s="359"/>
      <c r="C578" s="359"/>
      <c r="D578" s="359"/>
      <c r="E578" s="359"/>
      <c r="F578" s="359"/>
      <c r="G578" s="359"/>
      <c r="H578" s="359"/>
      <c r="I578" s="359"/>
      <c r="J578" s="359"/>
      <c r="K578" s="359"/>
      <c r="L578" s="359"/>
      <c r="M578" s="359"/>
      <c r="N578" s="359"/>
      <c r="O578" s="359"/>
      <c r="P578" s="359"/>
      <c r="Q578" s="359"/>
      <c r="R578" s="359"/>
      <c r="S578" s="359"/>
      <c r="T578" s="359"/>
      <c r="U578" s="359"/>
      <c r="V578" s="359"/>
      <c r="W578" s="359"/>
      <c r="X578" s="359"/>
      <c r="Y578" s="359"/>
      <c r="Z578" s="359"/>
    </row>
    <row r="579" spans="1:26" x14ac:dyDescent="0.2">
      <c r="A579" s="354"/>
      <c r="B579" s="359"/>
      <c r="C579" s="359"/>
      <c r="D579" s="359"/>
      <c r="E579" s="359"/>
      <c r="F579" s="359"/>
      <c r="G579" s="359"/>
      <c r="H579" s="359"/>
      <c r="I579" s="359"/>
      <c r="J579" s="359"/>
      <c r="K579" s="359"/>
      <c r="L579" s="359"/>
      <c r="M579" s="359"/>
      <c r="N579" s="359"/>
      <c r="O579" s="359"/>
      <c r="P579" s="359"/>
      <c r="Q579" s="359"/>
      <c r="R579" s="359"/>
      <c r="S579" s="359"/>
      <c r="T579" s="359"/>
      <c r="U579" s="359"/>
      <c r="V579" s="359"/>
      <c r="W579" s="359"/>
      <c r="X579" s="359"/>
      <c r="Y579" s="359"/>
      <c r="Z579" s="359"/>
    </row>
    <row r="580" spans="1:26" x14ac:dyDescent="0.2">
      <c r="A580" s="354"/>
      <c r="B580" s="359"/>
      <c r="C580" s="359"/>
      <c r="D580" s="359"/>
      <c r="E580" s="359"/>
      <c r="F580" s="359"/>
      <c r="G580" s="359"/>
      <c r="H580" s="359"/>
      <c r="I580" s="359"/>
      <c r="J580" s="359"/>
      <c r="K580" s="359"/>
      <c r="L580" s="359"/>
      <c r="M580" s="359"/>
      <c r="N580" s="359"/>
      <c r="O580" s="359"/>
      <c r="P580" s="359"/>
      <c r="Q580" s="359"/>
      <c r="R580" s="359"/>
      <c r="S580" s="359"/>
      <c r="T580" s="359"/>
      <c r="U580" s="359"/>
      <c r="V580" s="359"/>
      <c r="W580" s="359"/>
      <c r="X580" s="359"/>
      <c r="Y580" s="359"/>
      <c r="Z580" s="359"/>
    </row>
    <row r="581" spans="1:26" x14ac:dyDescent="0.2">
      <c r="A581" s="354"/>
      <c r="B581" s="359"/>
      <c r="C581" s="359"/>
      <c r="D581" s="359"/>
      <c r="E581" s="359"/>
      <c r="F581" s="359"/>
      <c r="G581" s="359"/>
      <c r="H581" s="359"/>
      <c r="I581" s="359"/>
      <c r="J581" s="359"/>
      <c r="K581" s="359"/>
      <c r="L581" s="359"/>
      <c r="M581" s="359"/>
      <c r="N581" s="359"/>
      <c r="O581" s="359"/>
      <c r="P581" s="359"/>
      <c r="Q581" s="359"/>
      <c r="R581" s="359"/>
      <c r="S581" s="359"/>
      <c r="T581" s="359"/>
      <c r="U581" s="359"/>
      <c r="V581" s="359"/>
      <c r="W581" s="359"/>
      <c r="X581" s="359"/>
      <c r="Y581" s="359"/>
      <c r="Z581" s="359"/>
    </row>
    <row r="582" spans="1:26" x14ac:dyDescent="0.2">
      <c r="A582" s="354"/>
      <c r="B582" s="359"/>
      <c r="C582" s="359"/>
      <c r="D582" s="359"/>
      <c r="E582" s="359"/>
      <c r="F582" s="359"/>
      <c r="G582" s="359"/>
      <c r="H582" s="359"/>
      <c r="I582" s="359"/>
      <c r="J582" s="359"/>
      <c r="K582" s="359"/>
      <c r="L582" s="359"/>
      <c r="M582" s="359"/>
      <c r="N582" s="359"/>
      <c r="O582" s="359"/>
      <c r="P582" s="359"/>
      <c r="Q582" s="359"/>
      <c r="R582" s="359"/>
      <c r="S582" s="359"/>
      <c r="T582" s="359"/>
      <c r="U582" s="359"/>
      <c r="V582" s="359"/>
      <c r="W582" s="359"/>
      <c r="X582" s="359"/>
      <c r="Y582" s="359"/>
      <c r="Z582" s="359"/>
    </row>
    <row r="583" spans="1:26" x14ac:dyDescent="0.2">
      <c r="A583" s="354"/>
      <c r="B583" s="359"/>
      <c r="C583" s="359"/>
      <c r="D583" s="359"/>
      <c r="E583" s="359"/>
      <c r="F583" s="359"/>
      <c r="G583" s="359"/>
      <c r="H583" s="359"/>
      <c r="I583" s="359"/>
      <c r="J583" s="359"/>
      <c r="K583" s="359"/>
      <c r="L583" s="359"/>
      <c r="M583" s="359"/>
      <c r="N583" s="359"/>
      <c r="O583" s="359"/>
      <c r="P583" s="359"/>
      <c r="Q583" s="359"/>
      <c r="R583" s="359"/>
      <c r="S583" s="359"/>
      <c r="T583" s="359"/>
      <c r="U583" s="359"/>
      <c r="V583" s="359"/>
      <c r="W583" s="359"/>
      <c r="X583" s="359"/>
      <c r="Y583" s="359"/>
      <c r="Z583" s="359"/>
    </row>
  </sheetData>
  <dataConsolidate link="1"/>
  <mergeCells count="78">
    <mergeCell ref="I29:J29"/>
    <mergeCell ref="I30:J30"/>
    <mergeCell ref="I23:J23"/>
    <mergeCell ref="I24:J24"/>
    <mergeCell ref="I25:J25"/>
    <mergeCell ref="I26:J26"/>
    <mergeCell ref="I27:J27"/>
    <mergeCell ref="I28:J28"/>
    <mergeCell ref="K19:K20"/>
    <mergeCell ref="L19:L20"/>
    <mergeCell ref="B21:B22"/>
    <mergeCell ref="D21:D22"/>
    <mergeCell ref="E21:E22"/>
    <mergeCell ref="F21:F22"/>
    <mergeCell ref="H21:H22"/>
    <mergeCell ref="I21:J22"/>
    <mergeCell ref="K21:K22"/>
    <mergeCell ref="L21:L22"/>
    <mergeCell ref="B19:B20"/>
    <mergeCell ref="D19:D20"/>
    <mergeCell ref="E19:E20"/>
    <mergeCell ref="F19:F20"/>
    <mergeCell ref="H19:H20"/>
    <mergeCell ref="I19:J20"/>
    <mergeCell ref="K15:K16"/>
    <mergeCell ref="L15:L16"/>
    <mergeCell ref="B17:B18"/>
    <mergeCell ref="D17:D18"/>
    <mergeCell ref="E17:E18"/>
    <mergeCell ref="F17:F18"/>
    <mergeCell ref="H17:H18"/>
    <mergeCell ref="I17:J18"/>
    <mergeCell ref="K17:K18"/>
    <mergeCell ref="L17:L18"/>
    <mergeCell ref="B15:B16"/>
    <mergeCell ref="D15:D16"/>
    <mergeCell ref="E15:E16"/>
    <mergeCell ref="F15:F16"/>
    <mergeCell ref="H15:H16"/>
    <mergeCell ref="I15:J16"/>
    <mergeCell ref="I13:J14"/>
    <mergeCell ref="K13:K14"/>
    <mergeCell ref="L13:L14"/>
    <mergeCell ref="B11:B12"/>
    <mergeCell ref="D11:D12"/>
    <mergeCell ref="E11:E12"/>
    <mergeCell ref="F11:F12"/>
    <mergeCell ref="H11:H12"/>
    <mergeCell ref="I11:J12"/>
    <mergeCell ref="B13:B14"/>
    <mergeCell ref="D13:D14"/>
    <mergeCell ref="E13:E14"/>
    <mergeCell ref="F13:F14"/>
    <mergeCell ref="H13:H14"/>
    <mergeCell ref="I9:J10"/>
    <mergeCell ref="K9:K10"/>
    <mergeCell ref="L9:L10"/>
    <mergeCell ref="K11:K12"/>
    <mergeCell ref="L11:L12"/>
    <mergeCell ref="B9:B10"/>
    <mergeCell ref="D9:D10"/>
    <mergeCell ref="E9:E10"/>
    <mergeCell ref="F9:F10"/>
    <mergeCell ref="H9:H10"/>
    <mergeCell ref="A1:M2"/>
    <mergeCell ref="D5:F5"/>
    <mergeCell ref="I5:J5"/>
    <mergeCell ref="B6:L6"/>
    <mergeCell ref="B7:B8"/>
    <mergeCell ref="D7:D8"/>
    <mergeCell ref="E7:E8"/>
    <mergeCell ref="F7:F8"/>
    <mergeCell ref="H7:H8"/>
    <mergeCell ref="I7:J8"/>
    <mergeCell ref="K7:K8"/>
    <mergeCell ref="L7:L8"/>
    <mergeCell ref="C7:C8"/>
    <mergeCell ref="G7:G8"/>
  </mergeCells>
  <conditionalFormatting sqref="A60:A61 A5:A6 A9 A17 A24:A26 A28:A30 A32:A34 A36:A38 A40:A42 A44:A46 A48:A50 A52:A54 A56:A58 A11 A13 A19 A21">
    <cfRule type="expression" dxfId="78" priority="23" stopIfTrue="1">
      <formula>IF(AND($C$5=3,$C$6=3,#REF!=3,$C$7=3),1,0)</formula>
    </cfRule>
  </conditionalFormatting>
  <conditionalFormatting sqref="B6 B31:L31 B35:L36 B40:L41 B45:L46 B50:L51 B55:L56 B60:L61 I30 I7 K7:L7 I17 I25:I26 K25:L26 K30:L30 B5:D5 G5:L5 L9 L17 L19">
    <cfRule type="expression" dxfId="77" priority="24" stopIfTrue="1">
      <formula>IF(AND($C$5=3,$C$6=3,#REF!=3,$C$7=3),1,0)</formula>
    </cfRule>
  </conditionalFormatting>
  <conditionalFormatting sqref="I11 L11 L13 I13">
    <cfRule type="expression" dxfId="76" priority="22" stopIfTrue="1">
      <formula>IF(AND($C$5=3,$C$6=3,#REF!=3,$C$7=3),1,0)</formula>
    </cfRule>
  </conditionalFormatting>
  <conditionalFormatting sqref="I15 L15">
    <cfRule type="expression" dxfId="75" priority="21" stopIfTrue="1">
      <formula>IF(AND($C$5=3,$C$6=3,#REF!=3,$C$7=3),1,0)</formula>
    </cfRule>
  </conditionalFormatting>
  <conditionalFormatting sqref="I23 L21 K23:L23">
    <cfRule type="expression" dxfId="74" priority="20" stopIfTrue="1">
      <formula>IF(AND($C$5=3,$C$6=3,#REF!=3,$C$7=3),1,0)</formula>
    </cfRule>
  </conditionalFormatting>
  <conditionalFormatting sqref="I24 K24:L24">
    <cfRule type="expression" dxfId="73" priority="19" stopIfTrue="1">
      <formula>IF(AND($C$5=3,$C$6=3,#REF!=3,$C$7=3),1,0)</formula>
    </cfRule>
  </conditionalFormatting>
  <conditionalFormatting sqref="I27:I28 K27:L28">
    <cfRule type="expression" dxfId="72" priority="18" stopIfTrue="1">
      <formula>IF(AND($C$5=3,$C$6=3,#REF!=3,$C$7=3),1,0)</formula>
    </cfRule>
  </conditionalFormatting>
  <conditionalFormatting sqref="I29 K29:L29">
    <cfRule type="expression" dxfId="71" priority="17" stopIfTrue="1">
      <formula>IF(AND($C$5=3,$C$6=3,#REF!=3,$C$7=3),1,0)</formula>
    </cfRule>
  </conditionalFormatting>
  <conditionalFormatting sqref="B32:L33">
    <cfRule type="expression" dxfId="70" priority="16" stopIfTrue="1">
      <formula>IF(AND($C$5=3,$C$6=3,#REF!=3,$C$7=3),1,0)</formula>
    </cfRule>
  </conditionalFormatting>
  <conditionalFormatting sqref="B34:L34">
    <cfRule type="expression" dxfId="69" priority="15" stopIfTrue="1">
      <formula>IF(AND($C$5=3,$C$6=3,#REF!=3,$C$7=3),1,0)</formula>
    </cfRule>
  </conditionalFormatting>
  <conditionalFormatting sqref="B37:L38">
    <cfRule type="expression" dxfId="68" priority="14" stopIfTrue="1">
      <formula>IF(AND($C$5=3,$C$6=3,#REF!=3,$C$7=3),1,0)</formula>
    </cfRule>
  </conditionalFormatting>
  <conditionalFormatting sqref="B39:L39">
    <cfRule type="expression" dxfId="67" priority="13" stopIfTrue="1">
      <formula>IF(AND($C$5=3,$C$6=3,#REF!=3,$C$7=3),1,0)</formula>
    </cfRule>
  </conditionalFormatting>
  <conditionalFormatting sqref="B42:L43">
    <cfRule type="expression" dxfId="66" priority="12" stopIfTrue="1">
      <formula>IF(AND($C$5=3,$C$6=3,#REF!=3,$C$7=3),1,0)</formula>
    </cfRule>
  </conditionalFormatting>
  <conditionalFormatting sqref="B44:L44">
    <cfRule type="expression" dxfId="65" priority="11" stopIfTrue="1">
      <formula>IF(AND($C$5=3,$C$6=3,#REF!=3,$C$7=3),1,0)</formula>
    </cfRule>
  </conditionalFormatting>
  <conditionalFormatting sqref="B47:L48">
    <cfRule type="expression" dxfId="64" priority="10" stopIfTrue="1">
      <formula>IF(AND($C$5=3,$C$6=3,#REF!=3,$C$7=3),1,0)</formula>
    </cfRule>
  </conditionalFormatting>
  <conditionalFormatting sqref="B49:L49">
    <cfRule type="expression" dxfId="63" priority="9" stopIfTrue="1">
      <formula>IF(AND($C$5=3,$C$6=3,#REF!=3,$C$7=3),1,0)</formula>
    </cfRule>
  </conditionalFormatting>
  <conditionalFormatting sqref="B52:L53">
    <cfRule type="expression" dxfId="62" priority="8" stopIfTrue="1">
      <formula>IF(AND($C$5=3,$C$6=3,#REF!=3,$C$7=3),1,0)</formula>
    </cfRule>
  </conditionalFormatting>
  <conditionalFormatting sqref="B54:L54">
    <cfRule type="expression" dxfId="61" priority="7" stopIfTrue="1">
      <formula>IF(AND($C$5=3,$C$6=3,#REF!=3,$C$7=3),1,0)</formula>
    </cfRule>
  </conditionalFormatting>
  <conditionalFormatting sqref="B57:L58">
    <cfRule type="expression" dxfId="60" priority="6" stopIfTrue="1">
      <formula>IF(AND($C$5=3,$C$6=3,#REF!=3,$C$7=3),1,0)</formula>
    </cfRule>
  </conditionalFormatting>
  <conditionalFormatting sqref="B59:L59">
    <cfRule type="expression" dxfId="59" priority="5" stopIfTrue="1">
      <formula>IF(AND($C$5=3,$C$6=3,#REF!=3,$C$7=3),1,0)</formula>
    </cfRule>
  </conditionalFormatting>
  <conditionalFormatting sqref="I21">
    <cfRule type="expression" dxfId="58" priority="4" stopIfTrue="1">
      <formula>IF(AND($C$5=3,$C$6=3,#REF!=3,$C$7=3),1,0)</formula>
    </cfRule>
  </conditionalFormatting>
  <conditionalFormatting sqref="K9 K11 K13 K15 K17 K19 K21">
    <cfRule type="expression" dxfId="57" priority="3" stopIfTrue="1">
      <formula>IF(AND($C$5=3,$C$6=3,#REF!=3,$C$7=3),1,0)</formula>
    </cfRule>
  </conditionalFormatting>
  <conditionalFormatting sqref="I9">
    <cfRule type="expression" dxfId="56" priority="2" stopIfTrue="1">
      <formula>IF(AND($C$5=3,$C$6=3,#REF!=3,$C$7=3),1,0)</formula>
    </cfRule>
  </conditionalFormatting>
  <conditionalFormatting sqref="I19">
    <cfRule type="expression" dxfId="55" priority="1" stopIfTrue="1">
      <formula>IF(AND($C$5=3,$C$6=3,#REF!=3,$C$7=3),1,0)</formula>
    </cfRule>
  </conditionalFormatting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AL576"/>
  <sheetViews>
    <sheetView showGridLines="0" showRowColHeaders="0" showOutlineSymbols="0" workbookViewId="0">
      <pane ySplit="5" topLeftCell="A6" activePane="bottomLeft" state="frozen"/>
      <selection activeCell="K25" sqref="K25"/>
      <selection pane="bottomLeft" activeCell="E7" sqref="E7"/>
    </sheetView>
  </sheetViews>
  <sheetFormatPr baseColWidth="10" defaultColWidth="9.140625" defaultRowHeight="12.75" x14ac:dyDescent="0.2"/>
  <cols>
    <col min="1" max="1" width="2.7109375" style="222" customWidth="1"/>
    <col min="2" max="2" width="16" style="93" customWidth="1"/>
    <col min="3" max="3" width="10.42578125" style="93" customWidth="1"/>
    <col min="4" max="4" width="9.85546875" style="93" customWidth="1"/>
    <col min="5" max="5" width="15.7109375" style="93" customWidth="1"/>
    <col min="6" max="6" width="3.7109375" style="93" customWidth="1"/>
    <col min="7" max="7" width="2" style="93" customWidth="1"/>
    <col min="8" max="8" width="6.42578125" style="93" customWidth="1"/>
    <col min="9" max="9" width="11.7109375" style="93" customWidth="1"/>
    <col min="10" max="10" width="15.7109375" style="93" customWidth="1"/>
    <col min="11" max="11" width="3.7109375" style="93" customWidth="1"/>
    <col min="12" max="12" width="7.7109375" style="93" bestFit="1" customWidth="1"/>
    <col min="13" max="13" width="5.42578125" style="93" bestFit="1" customWidth="1"/>
    <col min="14" max="14" width="1.7109375" style="93" customWidth="1"/>
    <col min="15" max="15" width="9.140625" style="93" customWidth="1"/>
    <col min="16" max="16" width="2.42578125" style="93" hidden="1" customWidth="1"/>
    <col min="17" max="17" width="2" style="93" hidden="1" customWidth="1"/>
    <col min="18" max="16384" width="9.140625" style="93"/>
  </cols>
  <sheetData>
    <row r="1" spans="1:38" s="87" customFormat="1" ht="34.5" customHeight="1" x14ac:dyDescent="0.2">
      <c r="A1" s="515" t="s">
        <v>66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134"/>
      <c r="Q1" s="134"/>
      <c r="R1" s="134"/>
      <c r="S1" s="134"/>
      <c r="T1" s="85"/>
      <c r="U1" s="85"/>
      <c r="V1" s="135"/>
      <c r="W1" s="135"/>
      <c r="X1" s="135"/>
    </row>
    <row r="2" spans="1:38" s="87" customFormat="1" ht="34.5" customHeight="1" x14ac:dyDescent="0.2">
      <c r="A2" s="516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134"/>
      <c r="Q2" s="134"/>
      <c r="R2" s="134"/>
      <c r="S2" s="134"/>
      <c r="T2" s="85"/>
      <c r="U2" s="85"/>
      <c r="V2" s="135"/>
      <c r="W2" s="135"/>
      <c r="X2" s="135"/>
    </row>
    <row r="3" spans="1:38" ht="15" customHeight="1" x14ac:dyDescent="0.2">
      <c r="A3" s="219"/>
      <c r="B3" s="88"/>
      <c r="C3" s="88"/>
      <c r="D3" s="88"/>
      <c r="E3" s="89"/>
      <c r="F3" s="90"/>
      <c r="G3" s="88"/>
      <c r="H3" s="88"/>
      <c r="I3" s="88"/>
      <c r="J3" s="88"/>
      <c r="K3" s="88"/>
      <c r="L3" s="91"/>
      <c r="M3" s="92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</row>
    <row r="4" spans="1:38" ht="12.75" customHeight="1" x14ac:dyDescent="0.25">
      <c r="A4" s="219"/>
      <c r="B4" s="88"/>
      <c r="C4" s="88"/>
      <c r="D4" s="88"/>
      <c r="E4" s="94"/>
      <c r="F4" s="92"/>
      <c r="G4" s="88"/>
      <c r="H4" s="88"/>
      <c r="I4" s="88"/>
      <c r="J4" s="88"/>
      <c r="K4" s="88"/>
      <c r="L4" s="136">
        <f ca="1">TODAY()</f>
        <v>41982</v>
      </c>
      <c r="M4" s="137">
        <f ca="1">NOW()</f>
        <v>41982.493611458332</v>
      </c>
      <c r="N4" s="88"/>
      <c r="O4" s="97" t="s">
        <v>54</v>
      </c>
      <c r="P4" s="88"/>
      <c r="Q4" s="88"/>
      <c r="R4" s="88"/>
      <c r="S4" s="88"/>
      <c r="T4" s="88"/>
      <c r="U4" s="88"/>
      <c r="V4" s="88"/>
      <c r="W4" s="88"/>
      <c r="X4" s="88"/>
    </row>
    <row r="5" spans="1:38" ht="12" customHeight="1" x14ac:dyDescent="0.25">
      <c r="A5" s="220"/>
      <c r="B5" s="217" t="s">
        <v>116</v>
      </c>
      <c r="C5" s="217" t="s">
        <v>117</v>
      </c>
      <c r="D5" s="217" t="s">
        <v>118</v>
      </c>
      <c r="E5" s="722" t="s">
        <v>39</v>
      </c>
      <c r="F5" s="722"/>
      <c r="G5" s="723" t="s">
        <v>40</v>
      </c>
      <c r="H5" s="723"/>
      <c r="I5" s="98"/>
      <c r="J5" s="99" t="s">
        <v>55</v>
      </c>
      <c r="K5" s="89"/>
      <c r="L5" s="138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38" ht="15" customHeight="1" x14ac:dyDescent="0.2">
      <c r="A6" s="221"/>
      <c r="B6" s="146"/>
      <c r="C6" s="146"/>
      <c r="D6" s="146"/>
      <c r="E6" s="101"/>
      <c r="F6" s="101"/>
      <c r="G6" s="101"/>
      <c r="H6" s="101"/>
      <c r="I6" s="101"/>
      <c r="J6" s="101"/>
      <c r="K6" s="88"/>
      <c r="L6" s="88"/>
      <c r="M6" s="88"/>
      <c r="N6" s="88"/>
      <c r="O6" s="88"/>
      <c r="P6" s="88" t="s">
        <v>41</v>
      </c>
      <c r="Q6" s="88">
        <f ca="1">SUM('- A -'!$H$20:$H$23)</f>
        <v>16</v>
      </c>
      <c r="R6" s="88"/>
      <c r="S6" s="88"/>
      <c r="T6" s="88"/>
      <c r="U6" s="88"/>
      <c r="V6" s="88"/>
      <c r="W6" s="88"/>
      <c r="X6" s="88"/>
      <c r="Z6" s="139"/>
    </row>
    <row r="7" spans="1:38" ht="12" customHeight="1" x14ac:dyDescent="0.2">
      <c r="A7" s="221"/>
      <c r="B7" s="146"/>
      <c r="C7" s="146"/>
      <c r="D7" s="146"/>
      <c r="E7" s="140" t="str">
        <f ca="1">IF(AND('- A -'!H20=0,'- A -'!G20&lt;&gt;""),"1ero Grupo A",'- A -'!G20)</f>
        <v>HANGOVER 69</v>
      </c>
      <c r="F7" s="141"/>
      <c r="G7" s="142"/>
      <c r="H7" s="106"/>
      <c r="I7" s="101"/>
      <c r="J7" s="101"/>
      <c r="K7" s="88"/>
      <c r="L7" s="88"/>
      <c r="M7" s="88"/>
      <c r="N7" s="88"/>
      <c r="O7" s="88"/>
      <c r="P7" s="88" t="s">
        <v>42</v>
      </c>
      <c r="Q7" s="88">
        <f ca="1">SUM('- B -'!$H$20:$H$23)</f>
        <v>16</v>
      </c>
      <c r="R7" s="88"/>
      <c r="S7" s="88"/>
      <c r="T7" s="88"/>
      <c r="U7" s="88"/>
      <c r="V7" s="88"/>
      <c r="W7" s="88"/>
      <c r="X7" s="88"/>
    </row>
    <row r="8" spans="1:38" ht="12" customHeight="1" x14ac:dyDescent="0.2">
      <c r="A8" s="221" t="str">
        <f ca="1">IF(OR(E8="en juego",E8="hoy!",E8="finalizado"),"  -&gt;     1","1")</f>
        <v>1</v>
      </c>
      <c r="B8" s="143" t="s">
        <v>113</v>
      </c>
      <c r="C8" s="223">
        <v>41590</v>
      </c>
      <c r="D8" s="218" t="s">
        <v>114</v>
      </c>
      <c r="E8" s="144" t="str">
        <f ca="1">IF(OR(C8="",D8="",C8&lt;$L$4),"",IF(C8=$L$4,IF(AND(D8&lt;=$S$27,$S$27&lt;=(D8+0.08333333333)),"en juego",IF($S$27&lt;D8,"hoy!","finalizado")),IF($L$4&gt;C8,"finalizado","")))</f>
        <v/>
      </c>
      <c r="F8" s="101"/>
      <c r="G8" s="109"/>
      <c r="H8" s="110"/>
      <c r="I8" s="111"/>
      <c r="J8" s="145" t="str">
        <f ca="1">IF(AND(E7&lt;&gt;"",E9&lt;&gt;""),IF(OR(F7="",F9="",AND(F7=F9,OR(G7="",G9=""))),"GOF1",IF(F7=F9,IF(G7&gt;G9,E7,E9),IF(F7&gt;F9,E7,E9))),"")</f>
        <v>GOF1</v>
      </c>
      <c r="K8" s="88"/>
      <c r="L8" s="88"/>
      <c r="M8" s="88"/>
      <c r="N8" s="88"/>
      <c r="O8" s="88"/>
      <c r="P8" s="88" t="s">
        <v>43</v>
      </c>
      <c r="Q8" s="88">
        <f ca="1">SUM('- C -'!$H$20:$H$23)</f>
        <v>16</v>
      </c>
      <c r="R8" s="88"/>
      <c r="S8" s="88"/>
      <c r="T8" s="88"/>
      <c r="U8" s="88"/>
      <c r="V8" s="88"/>
      <c r="W8" s="88"/>
      <c r="X8" s="88"/>
    </row>
    <row r="9" spans="1:38" ht="12" customHeight="1" x14ac:dyDescent="0.2">
      <c r="A9" s="221"/>
      <c r="B9" s="146"/>
      <c r="C9" s="146"/>
      <c r="D9" s="146"/>
      <c r="E9" s="140" t="str">
        <f ca="1">IF(AND('- B -'!H21=0,'- B -'!G21&lt;&gt;""),"2do Grupo B",'- B -'!G21)</f>
        <v>ORINOQUÌA F.C</v>
      </c>
      <c r="F9" s="141"/>
      <c r="G9" s="147"/>
      <c r="H9" s="115"/>
      <c r="I9" s="101"/>
      <c r="J9" s="101"/>
      <c r="K9" s="88"/>
      <c r="L9" s="88"/>
      <c r="M9" s="88"/>
      <c r="N9" s="88"/>
      <c r="O9" s="88"/>
      <c r="P9" s="88" t="s">
        <v>44</v>
      </c>
      <c r="Q9" s="88">
        <f ca="1">SUM('- D -'!$H$20:$H$23)</f>
        <v>16</v>
      </c>
      <c r="R9" s="88"/>
      <c r="S9" s="88"/>
      <c r="T9" s="88"/>
      <c r="U9" s="88"/>
      <c r="V9" s="88"/>
      <c r="W9" s="88"/>
      <c r="X9" s="88"/>
    </row>
    <row r="10" spans="1:38" ht="15" customHeight="1" x14ac:dyDescent="0.2">
      <c r="A10" s="221"/>
      <c r="B10" s="146"/>
      <c r="C10" s="146"/>
      <c r="D10" s="146"/>
      <c r="E10" s="101"/>
      <c r="F10" s="101"/>
      <c r="G10" s="101"/>
      <c r="H10" s="101"/>
      <c r="I10" s="101"/>
      <c r="J10" s="101"/>
      <c r="K10" s="88"/>
      <c r="L10" s="88"/>
      <c r="M10" s="88"/>
      <c r="N10" s="88"/>
      <c r="O10" s="88"/>
      <c r="P10" s="88" t="s">
        <v>29</v>
      </c>
      <c r="Q10" s="88">
        <f ca="1">SUM('- E -'!$H$20:$H$23)</f>
        <v>16</v>
      </c>
      <c r="R10" s="88"/>
      <c r="S10" s="88"/>
      <c r="T10" s="88"/>
      <c r="U10" s="88"/>
      <c r="V10" s="88"/>
      <c r="W10" s="88"/>
      <c r="X10" s="88"/>
    </row>
    <row r="11" spans="1:38" ht="12" customHeight="1" x14ac:dyDescent="0.2">
      <c r="A11" s="221"/>
      <c r="B11" s="146"/>
      <c r="C11" s="223"/>
      <c r="D11" s="146"/>
      <c r="E11" s="140" t="str">
        <f ca="1">IF(AND('- C -'!H20=0,'- C -'!G20&lt;&gt;""),"1ero Grupo C",'- C -'!G20)</f>
        <v>GORDITOS Y BONITOS</v>
      </c>
      <c r="F11" s="141"/>
      <c r="G11" s="142"/>
      <c r="H11" s="106"/>
      <c r="I11" s="101"/>
      <c r="J11" s="101"/>
      <c r="K11" s="88"/>
      <c r="L11" s="88"/>
      <c r="M11" s="88"/>
      <c r="N11" s="88"/>
      <c r="O11" s="88"/>
      <c r="P11" s="88" t="s">
        <v>46</v>
      </c>
      <c r="Q11" s="88">
        <f>SUM('- F -'!$H$19:$H$22)</f>
        <v>16</v>
      </c>
      <c r="R11" s="88"/>
      <c r="S11" s="88"/>
      <c r="T11" s="88"/>
      <c r="U11" s="88"/>
      <c r="V11" s="88"/>
      <c r="W11" s="88"/>
      <c r="X11" s="88"/>
    </row>
    <row r="12" spans="1:38" ht="12" customHeight="1" x14ac:dyDescent="0.2">
      <c r="A12" s="221" t="str">
        <f ca="1">IF(OR(E12="en juego",E12="hoy!",E12="finalizado"),"  -&gt;     2","2")</f>
        <v>2</v>
      </c>
      <c r="B12" s="143" t="s">
        <v>113</v>
      </c>
      <c r="C12" s="223">
        <v>41590</v>
      </c>
      <c r="D12" s="218">
        <v>0.54166666666666663</v>
      </c>
      <c r="E12" s="144" t="str">
        <f ca="1">IF(OR(C12="",D12="",C12&lt;$L$4),"",IF(C12=$L$4,IF(AND(D12&lt;=$S$27,$S$27&lt;=(D12+0.08333333333)),"en juego",IF($S$27&lt;D12,"hoy!","finalizado")),IF($L$4&gt;C12,"finalizado","")))</f>
        <v/>
      </c>
      <c r="F12" s="101"/>
      <c r="G12" s="109"/>
      <c r="H12" s="110"/>
      <c r="I12" s="111"/>
      <c r="J12" s="145" t="str">
        <f ca="1">IF(AND(E11&lt;&gt;"",E13&lt;&gt;""),IF(OR(F11="",F13="",AND(F11=F13,OR(G11="",G13=""))),"GOF2",IF(F11=F13,IF(G11&gt;G13,E11,E13),IF(F11&gt;F13,E11,E13))),"")</f>
        <v>GOF2</v>
      </c>
      <c r="K12" s="88"/>
      <c r="L12" s="88"/>
      <c r="M12" s="88"/>
      <c r="N12" s="88"/>
      <c r="O12" s="88"/>
      <c r="P12" s="88" t="s">
        <v>28</v>
      </c>
      <c r="Q12" s="88">
        <f ca="1">SUM('- G -'!$H$20:$H$23)</f>
        <v>16</v>
      </c>
      <c r="R12" s="88"/>
      <c r="S12" s="88"/>
      <c r="T12" s="88"/>
      <c r="U12" s="88"/>
      <c r="V12" s="88"/>
      <c r="W12" s="88"/>
      <c r="X12" s="88"/>
    </row>
    <row r="13" spans="1:38" ht="12" customHeight="1" x14ac:dyDescent="0.2">
      <c r="A13" s="221"/>
      <c r="B13" s="146"/>
      <c r="C13" s="146"/>
      <c r="D13" s="146"/>
      <c r="E13" s="140" t="str">
        <f ca="1">IF(AND('- D -'!H21=0,'- D -'!G21&lt;&gt;""),"2do Grupo D",'- D -'!G21)</f>
        <v>CITRATO DE METELO</v>
      </c>
      <c r="F13" s="141"/>
      <c r="G13" s="147"/>
      <c r="H13" s="115"/>
      <c r="I13" s="101"/>
      <c r="J13" s="101"/>
      <c r="K13" s="88"/>
      <c r="L13" s="88"/>
      <c r="M13" s="88"/>
      <c r="N13" s="88"/>
      <c r="O13" s="88"/>
      <c r="P13" s="88" t="s">
        <v>47</v>
      </c>
      <c r="Q13" s="88">
        <f ca="1">SUM('- H -'!$H$20:$H$23)</f>
        <v>16</v>
      </c>
      <c r="R13" s="88"/>
      <c r="S13" s="88"/>
      <c r="T13" s="88"/>
      <c r="U13" s="88"/>
      <c r="V13" s="88"/>
      <c r="W13" s="88"/>
      <c r="X13" s="88"/>
    </row>
    <row r="14" spans="1:38" ht="15" customHeight="1" x14ac:dyDescent="0.2">
      <c r="A14" s="221"/>
      <c r="B14" s="146"/>
      <c r="C14" s="146"/>
      <c r="D14" s="146"/>
      <c r="E14" s="101"/>
      <c r="F14" s="101"/>
      <c r="G14" s="101"/>
      <c r="H14" s="101"/>
      <c r="I14" s="101"/>
      <c r="J14" s="101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</row>
    <row r="15" spans="1:38" ht="12" customHeight="1" x14ac:dyDescent="0.2">
      <c r="A15" s="221"/>
      <c r="B15" s="146"/>
      <c r="C15" s="146"/>
      <c r="D15" s="146"/>
      <c r="E15" s="140" t="str">
        <f ca="1">IF(AND('- B -'!H20=0,'- B -'!G20&lt;&gt;""),"1ero Grupo B",'- B -'!G20)</f>
        <v>NARANJA MECANICA</v>
      </c>
      <c r="F15" s="141"/>
      <c r="G15" s="142"/>
      <c r="H15" s="106"/>
      <c r="I15" s="101"/>
      <c r="J15" s="101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</row>
    <row r="16" spans="1:38" ht="12" customHeight="1" x14ac:dyDescent="0.2">
      <c r="A16" s="221" t="str">
        <f ca="1">IF(OR(E16="en juego",E16="hoy!",E16="finalizado"),"  -&gt;     3","3")</f>
        <v>3</v>
      </c>
      <c r="B16" s="143" t="s">
        <v>113</v>
      </c>
      <c r="C16" s="223">
        <v>41600</v>
      </c>
      <c r="D16" s="218">
        <v>0.45833333333333331</v>
      </c>
      <c r="E16" s="144" t="str">
        <f ca="1">IF(OR(C16="",D16="",C16&lt;$L$4),"",IF(C16=$L$4,IF(AND(D16&lt;=$S$27,$S$27&lt;=(D16+0.08333333333)),"en juego",IF($S$27&lt;D16,"hoy!","finalizado")),IF($L$4&gt;C16,"finalizado","")))</f>
        <v/>
      </c>
      <c r="F16" s="101"/>
      <c r="G16" s="109"/>
      <c r="H16" s="110"/>
      <c r="I16" s="111"/>
      <c r="J16" s="145" t="str">
        <f ca="1">IF(AND(E15&lt;&gt;"",E17&lt;&gt;""),IF(OR(F15="",F17="",AND(F15=F17,OR(G15="",G17=""))),"GOF3",IF(F15=F17,IF(G15&gt;G17,E15,E17),IF(F15&gt;F17,E15,E17))),"")</f>
        <v>GOF3</v>
      </c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</row>
    <row r="17" spans="1:24" ht="12" customHeight="1" x14ac:dyDescent="0.2">
      <c r="A17" s="221"/>
      <c r="B17" s="146"/>
      <c r="C17" s="146"/>
      <c r="D17" s="146"/>
      <c r="E17" s="140" t="str">
        <f ca="1">IF(AND('- A -'!H21=0,'- A -'!G21&lt;&gt;""),"2do Grupo A",'- A -'!G21)</f>
        <v>AC MECANICA</v>
      </c>
      <c r="F17" s="141"/>
      <c r="G17" s="147"/>
      <c r="H17" s="115"/>
      <c r="I17" s="101"/>
      <c r="J17" s="101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</row>
    <row r="18" spans="1:24" ht="15" customHeight="1" x14ac:dyDescent="0.2">
      <c r="A18" s="221"/>
      <c r="B18" s="146"/>
      <c r="C18" s="146"/>
      <c r="D18" s="146"/>
      <c r="E18" s="101"/>
      <c r="F18" s="101"/>
      <c r="G18" s="101"/>
      <c r="H18" s="101"/>
      <c r="I18" s="101"/>
      <c r="J18" s="101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</row>
    <row r="19" spans="1:24" ht="12" customHeight="1" x14ac:dyDescent="0.2">
      <c r="A19" s="221"/>
      <c r="B19" s="146"/>
      <c r="C19" s="146"/>
      <c r="D19" s="146"/>
      <c r="E19" s="140" t="str">
        <f ca="1">IF(AND('- D -'!H20=0,'- D -'!G20&lt;&gt;""),"1ero Grupo D",'- D -'!G20)</f>
        <v>BAYERN NIUPI F.C.</v>
      </c>
      <c r="F19" s="141"/>
      <c r="G19" s="142"/>
      <c r="H19" s="106"/>
      <c r="I19" s="101"/>
      <c r="J19" s="101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</row>
    <row r="20" spans="1:24" ht="12" customHeight="1" x14ac:dyDescent="0.2">
      <c r="A20" s="221" t="str">
        <f ca="1">IF(OR(E20="en juego",E20="hoy!",E20="finalizado"),"  -&gt;     4","4")</f>
        <v>4</v>
      </c>
      <c r="B20" s="143" t="s">
        <v>113</v>
      </c>
      <c r="C20" s="223">
        <v>41600</v>
      </c>
      <c r="D20" s="218" t="s">
        <v>114</v>
      </c>
      <c r="E20" s="144" t="str">
        <f ca="1">IF(OR(C20="",D20="",C20&lt;$L$4),"",IF(C20=$L$4,IF(AND(D20&lt;=$S$27,$S$27&lt;=(D20+0.08333333333)),"en juego",IF($S$27&lt;D20,"hoy!","finalizado")),IF($L$4&gt;C20,"finalizado","")))</f>
        <v/>
      </c>
      <c r="F20" s="101"/>
      <c r="G20" s="109"/>
      <c r="H20" s="110"/>
      <c r="I20" s="111"/>
      <c r="J20" s="145" t="str">
        <f ca="1">IF(AND(E19&lt;&gt;"",E21&lt;&gt;""),IF(OR(F19="",F21="",AND(F19=F21,OR(G19="",G21=""))),"GOF4",IF(F19=F21,IF(G19&gt;G21,E19,E21),IF(F19&gt;F21,E19,E21))),"")</f>
        <v>GOF4</v>
      </c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</row>
    <row r="21" spans="1:24" ht="12" customHeight="1" x14ac:dyDescent="0.2">
      <c r="A21" s="221"/>
      <c r="B21" s="146"/>
      <c r="C21" s="146"/>
      <c r="D21" s="146"/>
      <c r="E21" s="140" t="str">
        <f ca="1">IF(AND('- C -'!H21=0,'- C -'!G21&lt;&gt;""),"2do Grupo C",'- C -'!G21)</f>
        <v>CSK LA ROPA</v>
      </c>
      <c r="F21" s="141"/>
      <c r="G21" s="147"/>
      <c r="H21" s="115"/>
      <c r="I21" s="101"/>
      <c r="J21" s="101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</row>
    <row r="22" spans="1:24" ht="15" customHeight="1" x14ac:dyDescent="0.2">
      <c r="A22" s="221"/>
      <c r="B22" s="146"/>
      <c r="C22" s="146"/>
      <c r="D22" s="146"/>
      <c r="E22" s="101"/>
      <c r="F22" s="101"/>
      <c r="G22" s="101"/>
      <c r="H22" s="101"/>
      <c r="I22" s="101"/>
      <c r="J22" s="101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</row>
    <row r="23" spans="1:24" ht="12" customHeight="1" x14ac:dyDescent="0.2">
      <c r="A23" s="221"/>
      <c r="B23" s="146"/>
      <c r="C23" s="146"/>
      <c r="D23" s="146"/>
      <c r="E23" s="140" t="str">
        <f ca="1">IF(AND('- E -'!H20=0,'- E -'!G20&lt;&gt;""),"1ero Grupo E",'- E -'!G20)</f>
        <v>DEUS EX MACHINA</v>
      </c>
      <c r="F23" s="141"/>
      <c r="G23" s="142"/>
      <c r="H23" s="106"/>
      <c r="I23" s="101"/>
      <c r="J23" s="101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</row>
    <row r="24" spans="1:24" ht="12" customHeight="1" x14ac:dyDescent="0.2">
      <c r="A24" s="221" t="str">
        <f ca="1">IF(OR(E24="en juego",E24="hoy!",E24="finalizado"),"  -&gt;     5","5")</f>
        <v>5</v>
      </c>
      <c r="B24" s="143" t="s">
        <v>113</v>
      </c>
      <c r="C24" s="223">
        <v>41600</v>
      </c>
      <c r="D24" s="218">
        <v>0.54166666666666663</v>
      </c>
      <c r="E24" s="144" t="str">
        <f ca="1">IF(OR(C24="",D24="",C24&lt;$L$4),"",IF(C24=$L$4,IF(AND(D24&lt;=$S$27,$S$27&lt;=(D24+0.08333333333)),"en juego",IF($S$27&lt;D24,"hoy!","finalizado")),IF($L$4&gt;C24,"finalizado","")))</f>
        <v/>
      </c>
      <c r="F24" s="101"/>
      <c r="G24" s="109"/>
      <c r="H24" s="110"/>
      <c r="I24" s="111"/>
      <c r="J24" s="145" t="str">
        <f ca="1">IF(AND(E23&lt;&gt;"",E25&lt;&gt;""),IF(OR(F23="",F25="",AND(F23=F25,OR(G23="",G25=""))),"GOF5",IF(F23=F25,IF(G23&gt;G25,E23,E25),IF(F23&gt;F25,E23,E25))),"")</f>
        <v>GOF5</v>
      </c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</row>
    <row r="25" spans="1:24" ht="12" customHeight="1" x14ac:dyDescent="0.2">
      <c r="A25" s="221"/>
      <c r="B25" s="146"/>
      <c r="C25" s="146"/>
      <c r="D25" s="146"/>
      <c r="E25" s="140" t="str">
        <f>IF(AND('- F -'!H20=0,'- F -'!G20&lt;&gt;""),"2do Grupo F",'- F -'!G20)</f>
        <v>ANONIMOS F.C.</v>
      </c>
      <c r="F25" s="141"/>
      <c r="G25" s="147"/>
      <c r="H25" s="115"/>
      <c r="I25" s="101"/>
      <c r="J25" s="101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</row>
    <row r="26" spans="1:24" hidden="1" x14ac:dyDescent="0.2">
      <c r="A26" s="221"/>
      <c r="B26" s="146"/>
      <c r="C26" s="146"/>
      <c r="D26" s="146"/>
      <c r="E26" s="101"/>
      <c r="F26" s="101"/>
      <c r="G26" s="101"/>
      <c r="H26" s="101"/>
      <c r="I26" s="101"/>
      <c r="J26" s="101"/>
      <c r="K26" s="88"/>
      <c r="L26" s="88"/>
      <c r="M26" s="88"/>
      <c r="N26" s="88"/>
      <c r="O26" s="88"/>
      <c r="P26" s="88"/>
      <c r="Q26" s="88"/>
      <c r="R26" s="148">
        <f ca="1">HOUR(M4)</f>
        <v>11</v>
      </c>
      <c r="S26" s="148">
        <f ca="1">MINUTE(M4)</f>
        <v>50</v>
      </c>
      <c r="T26" s="88"/>
      <c r="U26" s="88"/>
      <c r="V26" s="88"/>
      <c r="W26" s="88"/>
      <c r="X26" s="88"/>
    </row>
    <row r="27" spans="1:24" hidden="1" x14ac:dyDescent="0.2">
      <c r="A27" s="221"/>
      <c r="B27" s="146"/>
      <c r="C27" s="146"/>
      <c r="D27" s="146"/>
      <c r="E27" s="101"/>
      <c r="F27" s="101"/>
      <c r="G27" s="101"/>
      <c r="H27" s="101"/>
      <c r="I27" s="101"/>
      <c r="J27" s="101"/>
      <c r="K27" s="88"/>
      <c r="L27" s="88"/>
      <c r="M27" s="88"/>
      <c r="N27" s="88"/>
      <c r="O27" s="88"/>
      <c r="P27" s="88"/>
      <c r="Q27" s="88"/>
      <c r="R27" s="148"/>
      <c r="S27" s="149">
        <f ca="1">TIME(R26,S26,0)</f>
        <v>0.49305555555555558</v>
      </c>
      <c r="T27" s="88"/>
      <c r="U27" s="88"/>
      <c r="V27" s="88"/>
      <c r="W27" s="88"/>
      <c r="X27" s="88"/>
    </row>
    <row r="28" spans="1:24" ht="15" customHeight="1" x14ac:dyDescent="0.2">
      <c r="A28" s="221"/>
      <c r="B28" s="146"/>
      <c r="C28" s="146"/>
      <c r="D28" s="146"/>
      <c r="E28" s="101"/>
      <c r="F28" s="101"/>
      <c r="G28" s="101"/>
      <c r="H28" s="101"/>
      <c r="I28" s="101"/>
      <c r="J28" s="101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</row>
    <row r="29" spans="1:24" ht="12" customHeight="1" x14ac:dyDescent="0.2">
      <c r="A29" s="221"/>
      <c r="B29" s="146"/>
      <c r="C29" s="146"/>
      <c r="D29" s="146"/>
      <c r="E29" s="140" t="str">
        <f ca="1">IF(AND('- G -'!H20=0,'- G -'!G20&lt;&gt;""),"1ero Grupo G",'- G -'!G20)</f>
        <v>ACADEMIA FÙTBOL CLUB</v>
      </c>
      <c r="F29" s="141"/>
      <c r="G29" s="142"/>
      <c r="H29" s="106"/>
      <c r="I29" s="101"/>
      <c r="J29" s="101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</row>
    <row r="30" spans="1:24" ht="12" customHeight="1" x14ac:dyDescent="0.2">
      <c r="A30" s="221" t="str">
        <f ca="1">IF(OR(E30="en juego",E30="hoy!",E30="finalizado"),"  -&gt;     6","6")</f>
        <v>6</v>
      </c>
      <c r="B30" s="143" t="s">
        <v>113</v>
      </c>
      <c r="C30" s="223">
        <v>41604</v>
      </c>
      <c r="D30" s="218">
        <v>0.54166666666666663</v>
      </c>
      <c r="E30" s="144" t="str">
        <f ca="1">IF(OR(C30="",D30="",C30&lt;$L$4),"",IF(C30=$L$4,IF(AND(D30&lt;=$S$27,$S$27&lt;=(D30+0.08333333333)),"en juego",IF($S$27&lt;D30,"hoy!","finalizado")),IF($L$4&gt;C30,"finalizado","")))</f>
        <v/>
      </c>
      <c r="F30" s="101"/>
      <c r="G30" s="109"/>
      <c r="H30" s="110"/>
      <c r="I30" s="111"/>
      <c r="J30" s="145" t="str">
        <f ca="1">IF(AND(E29&lt;&gt;"",E31&lt;&gt;""),IF(OR(F29="",F31="",AND(F29=F31,OR(G29="",G31=""))),"GOF6",IF(F29=F31,IF(G29&gt;G31,E29,E31),IF(F29&gt;F31,E29,E31))),"")</f>
        <v>GOF6</v>
      </c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</row>
    <row r="31" spans="1:24" ht="12" customHeight="1" x14ac:dyDescent="0.2">
      <c r="A31" s="221"/>
      <c r="B31" s="146"/>
      <c r="C31" s="146"/>
      <c r="D31" s="146"/>
      <c r="E31" s="140" t="str">
        <f ca="1">IF(AND('- H -'!H21=0,'- H -'!G21&lt;&gt;""),"2do Grupo H",'- H -'!G21)</f>
        <v>FORGUESLAYA F.C.</v>
      </c>
      <c r="F31" s="141"/>
      <c r="G31" s="147"/>
      <c r="H31" s="115"/>
      <c r="I31" s="101"/>
      <c r="J31" s="101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</row>
    <row r="32" spans="1:24" ht="15" customHeight="1" x14ac:dyDescent="0.2">
      <c r="A32" s="221"/>
      <c r="B32" s="146"/>
      <c r="C32" s="146"/>
      <c r="D32" s="146"/>
      <c r="E32" s="101"/>
      <c r="F32" s="101"/>
      <c r="G32" s="101"/>
      <c r="H32" s="101"/>
      <c r="I32" s="101"/>
      <c r="J32" s="101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</row>
    <row r="33" spans="1:24" ht="12" customHeight="1" x14ac:dyDescent="0.2">
      <c r="A33" s="221"/>
      <c r="B33" s="146"/>
      <c r="C33" s="146"/>
      <c r="D33" s="146"/>
      <c r="E33" s="140" t="e">
        <f>IF(AND('- F -'!#REF!=0,'- F -'!#REF!&lt;&gt;""),"1ero Grupo F",'- F -'!#REF!)</f>
        <v>#REF!</v>
      </c>
      <c r="F33" s="141"/>
      <c r="G33" s="142"/>
      <c r="H33" s="106"/>
      <c r="I33" s="101"/>
      <c r="J33" s="101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</row>
    <row r="34" spans="1:24" ht="12" customHeight="1" x14ac:dyDescent="0.2">
      <c r="A34" s="221" t="str">
        <f ca="1">IF(OR(E34="en juego",E34="hoy!",E34="finalizado"),"  -&gt;     7","7")</f>
        <v>7</v>
      </c>
      <c r="B34" s="143" t="s">
        <v>113</v>
      </c>
      <c r="C34" s="223">
        <v>41604</v>
      </c>
      <c r="D34" s="218">
        <v>0.58333333333333337</v>
      </c>
      <c r="E34" s="144" t="str">
        <f ca="1">IF(OR(C34="",D34="",C34&lt;$L$4),"",IF(C34=$L$4,IF(AND(D34&lt;=$S$27,$S$27&lt;=(D34+0.08333333333)),"en juego",IF($S$27&lt;D34,"hoy!","finalizado")),IF($L$4&gt;C34,"finalizado","")))</f>
        <v/>
      </c>
      <c r="F34" s="101"/>
      <c r="G34" s="109"/>
      <c r="H34" s="110"/>
      <c r="I34" s="111"/>
      <c r="J34" s="145" t="e">
        <f ca="1">IF(AND(E33&lt;&gt;"",E35&lt;&gt;""),IF(OR(F33="",F35="",AND(F33=F35,OR(G33="",G35=""))),"GOF7",IF(F33=F35,IF(G33&gt;G35,E33,E35),IF(F33&gt;F35,E33,E35))),"")</f>
        <v>#REF!</v>
      </c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</row>
    <row r="35" spans="1:24" ht="12" customHeight="1" x14ac:dyDescent="0.2">
      <c r="A35" s="221"/>
      <c r="B35" s="146"/>
      <c r="C35" s="146"/>
      <c r="D35" s="146"/>
      <c r="E35" s="140" t="str">
        <f ca="1">IF(AND('- E -'!H21=0,'- E -'!G21&lt;&gt;""),"2do Grupo E",'- E -'!G21)</f>
        <v>RUSKAYA F.C.</v>
      </c>
      <c r="F35" s="141"/>
      <c r="G35" s="147"/>
      <c r="H35" s="115"/>
      <c r="I35" s="101"/>
      <c r="J35" s="101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</row>
    <row r="36" spans="1:24" ht="15" customHeight="1" x14ac:dyDescent="0.2">
      <c r="A36" s="221"/>
      <c r="B36" s="146"/>
      <c r="C36" s="146"/>
      <c r="D36" s="146"/>
      <c r="E36" s="101"/>
      <c r="F36" s="101"/>
      <c r="G36" s="101"/>
      <c r="H36" s="101"/>
      <c r="I36" s="101"/>
      <c r="J36" s="101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</row>
    <row r="37" spans="1:24" ht="12" customHeight="1" x14ac:dyDescent="0.2">
      <c r="A37" s="221"/>
      <c r="B37" s="146"/>
      <c r="C37" s="146"/>
      <c r="D37" s="146"/>
      <c r="E37" s="140" t="str">
        <f ca="1">IF(AND('- H -'!H20=0,'- H -'!G20&lt;&gt;""),"1ero Grupo H",'- H -'!G20)</f>
        <v>RAÌZ DE MENOS UNO</v>
      </c>
      <c r="F37" s="141"/>
      <c r="G37" s="142"/>
      <c r="H37" s="106"/>
      <c r="I37" s="101"/>
      <c r="J37" s="101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</row>
    <row r="38" spans="1:24" ht="12" customHeight="1" x14ac:dyDescent="0.2">
      <c r="A38" s="221" t="str">
        <f ca="1">IF(OR(E38="en juego",E38="hoy!",E38="finalizado"),"  -&gt;     8","8")</f>
        <v>8</v>
      </c>
      <c r="B38" s="143" t="s">
        <v>113</v>
      </c>
      <c r="C38" s="223">
        <v>41604</v>
      </c>
      <c r="D38" s="218">
        <v>0.625</v>
      </c>
      <c r="E38" s="144" t="str">
        <f ca="1">IF(OR(C38="",D38="",C38&lt;$L$4),"",IF(C38=$L$4,IF(AND(D38&lt;=$S$27,$S$27&lt;=(D38+0.08333333333)),"en juego",IF($S$27&lt;D38,"hoy!","finalizado")),IF($L$4&gt;C38,"finalizado","")))</f>
        <v/>
      </c>
      <c r="F38" s="101"/>
      <c r="G38" s="109"/>
      <c r="H38" s="110"/>
      <c r="I38" s="111"/>
      <c r="J38" s="145" t="str">
        <f ca="1">IF(AND(E37&lt;&gt;"",E39&lt;&gt;""),IF(OR(F37="",F39="",AND(F37=F39,OR(G37="",G39=""))),"GOF8",IF(F37=F39,IF(G37&gt;G39,E37,E39),IF(F37&gt;F39,E37,E39))),"")</f>
        <v>GOF8</v>
      </c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</row>
    <row r="39" spans="1:24" ht="12" customHeight="1" x14ac:dyDescent="0.2">
      <c r="A39" s="221"/>
      <c r="B39" s="146"/>
      <c r="C39" s="146"/>
      <c r="D39" s="146"/>
      <c r="E39" s="140" t="str">
        <f ca="1">IF(AND('- G -'!H21=0,'- G -'!G21&lt;&gt;""),"2do Grupo G",'- G -'!G21)</f>
        <v>CHANGUA Y SUS CALADOS</v>
      </c>
      <c r="F39" s="141"/>
      <c r="G39" s="147"/>
      <c r="H39" s="115"/>
      <c r="I39" s="101"/>
      <c r="J39" s="101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</row>
    <row r="40" spans="1:24" ht="15" customHeight="1" x14ac:dyDescent="0.2">
      <c r="A40" s="219"/>
      <c r="B40" s="113"/>
      <c r="C40" s="113"/>
      <c r="D40" s="113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</row>
    <row r="41" spans="1:24" x14ac:dyDescent="0.2">
      <c r="A41" s="219"/>
      <c r="B41" s="113"/>
      <c r="C41" s="113"/>
      <c r="D41" s="113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</row>
    <row r="42" spans="1:24" x14ac:dyDescent="0.2">
      <c r="A42" s="219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</row>
    <row r="43" spans="1:24" x14ac:dyDescent="0.2">
      <c r="A43" s="219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</row>
    <row r="44" spans="1:24" x14ac:dyDescent="0.2">
      <c r="A44" s="219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</row>
    <row r="45" spans="1:24" x14ac:dyDescent="0.2">
      <c r="A45" s="219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</row>
    <row r="46" spans="1:24" x14ac:dyDescent="0.2">
      <c r="A46" s="219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</row>
    <row r="47" spans="1:24" x14ac:dyDescent="0.2">
      <c r="A47" s="219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</row>
    <row r="48" spans="1:24" x14ac:dyDescent="0.2">
      <c r="A48" s="219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</row>
    <row r="49" spans="1:24" x14ac:dyDescent="0.2">
      <c r="A49" s="219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</row>
    <row r="50" spans="1:24" x14ac:dyDescent="0.2">
      <c r="A50" s="219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</row>
    <row r="51" spans="1:24" x14ac:dyDescent="0.2">
      <c r="A51" s="219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</row>
    <row r="52" spans="1:24" x14ac:dyDescent="0.2">
      <c r="A52" s="219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</row>
    <row r="53" spans="1:24" x14ac:dyDescent="0.2">
      <c r="A53" s="219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</row>
    <row r="54" spans="1:24" x14ac:dyDescent="0.2">
      <c r="A54" s="219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</row>
    <row r="55" spans="1:24" x14ac:dyDescent="0.2">
      <c r="A55" s="219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</row>
    <row r="56" spans="1:24" x14ac:dyDescent="0.2">
      <c r="A56" s="219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</row>
    <row r="57" spans="1:24" x14ac:dyDescent="0.2">
      <c r="A57" s="219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</row>
    <row r="58" spans="1:24" x14ac:dyDescent="0.2">
      <c r="A58" s="219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</row>
    <row r="59" spans="1:24" x14ac:dyDescent="0.2">
      <c r="A59" s="219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</row>
    <row r="60" spans="1:24" x14ac:dyDescent="0.2">
      <c r="A60" s="219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</row>
    <row r="61" spans="1:24" x14ac:dyDescent="0.2">
      <c r="A61" s="219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</row>
    <row r="62" spans="1:24" x14ac:dyDescent="0.2">
      <c r="A62" s="219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</row>
    <row r="63" spans="1:24" x14ac:dyDescent="0.2">
      <c r="A63" s="219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</row>
    <row r="64" spans="1:24" x14ac:dyDescent="0.2">
      <c r="A64" s="219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</row>
    <row r="65" spans="1:24" x14ac:dyDescent="0.2">
      <c r="A65" s="219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</row>
    <row r="66" spans="1:24" x14ac:dyDescent="0.2">
      <c r="A66" s="219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</row>
    <row r="67" spans="1:24" x14ac:dyDescent="0.2">
      <c r="A67" s="219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</row>
    <row r="68" spans="1:24" x14ac:dyDescent="0.2">
      <c r="A68" s="219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</row>
    <row r="69" spans="1:24" x14ac:dyDescent="0.2">
      <c r="A69" s="219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</row>
    <row r="70" spans="1:24" x14ac:dyDescent="0.2">
      <c r="A70" s="219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</row>
    <row r="71" spans="1:24" x14ac:dyDescent="0.2">
      <c r="A71" s="219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</row>
    <row r="72" spans="1:24" x14ac:dyDescent="0.2">
      <c r="A72" s="219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</row>
    <row r="73" spans="1:24" x14ac:dyDescent="0.2">
      <c r="A73" s="219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</row>
    <row r="74" spans="1:24" x14ac:dyDescent="0.2">
      <c r="A74" s="219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</row>
    <row r="75" spans="1:24" x14ac:dyDescent="0.2">
      <c r="A75" s="219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</row>
    <row r="76" spans="1:24" x14ac:dyDescent="0.2">
      <c r="A76" s="219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</row>
    <row r="77" spans="1:24" x14ac:dyDescent="0.2">
      <c r="A77" s="219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</row>
    <row r="78" spans="1:24" x14ac:dyDescent="0.2">
      <c r="A78" s="219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</row>
    <row r="79" spans="1:24" x14ac:dyDescent="0.2">
      <c r="A79" s="219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</row>
    <row r="80" spans="1:24" x14ac:dyDescent="0.2">
      <c r="A80" s="219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</row>
    <row r="81" spans="1:24" x14ac:dyDescent="0.2">
      <c r="A81" s="219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</row>
    <row r="82" spans="1:24" x14ac:dyDescent="0.2">
      <c r="A82" s="219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</row>
    <row r="83" spans="1:24" x14ac:dyDescent="0.2">
      <c r="A83" s="219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</row>
    <row r="84" spans="1:24" x14ac:dyDescent="0.2">
      <c r="A84" s="219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</row>
    <row r="85" spans="1:24" x14ac:dyDescent="0.2">
      <c r="A85" s="219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</row>
    <row r="86" spans="1:24" x14ac:dyDescent="0.2">
      <c r="A86" s="219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</row>
    <row r="87" spans="1:24" x14ac:dyDescent="0.2">
      <c r="A87" s="219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</row>
    <row r="88" spans="1:24" x14ac:dyDescent="0.2">
      <c r="A88" s="219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</row>
    <row r="89" spans="1:24" x14ac:dyDescent="0.2">
      <c r="A89" s="219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</row>
    <row r="90" spans="1:24" x14ac:dyDescent="0.2">
      <c r="A90" s="219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</row>
    <row r="91" spans="1:24" x14ac:dyDescent="0.2">
      <c r="A91" s="219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</row>
    <row r="92" spans="1:24" x14ac:dyDescent="0.2">
      <c r="A92" s="219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</row>
    <row r="93" spans="1:24" x14ac:dyDescent="0.2">
      <c r="A93" s="219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</row>
    <row r="94" spans="1:24" x14ac:dyDescent="0.2">
      <c r="A94" s="219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</row>
    <row r="95" spans="1:24" x14ac:dyDescent="0.2">
      <c r="A95" s="219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</row>
    <row r="96" spans="1:24" x14ac:dyDescent="0.2">
      <c r="A96" s="219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</row>
    <row r="97" spans="1:24" x14ac:dyDescent="0.2">
      <c r="A97" s="219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</row>
    <row r="98" spans="1:24" x14ac:dyDescent="0.2">
      <c r="A98" s="219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</row>
    <row r="99" spans="1:24" x14ac:dyDescent="0.2">
      <c r="A99" s="219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</row>
    <row r="100" spans="1:24" x14ac:dyDescent="0.2">
      <c r="A100" s="219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</row>
    <row r="101" spans="1:24" x14ac:dyDescent="0.2">
      <c r="A101" s="219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</row>
    <row r="102" spans="1:24" x14ac:dyDescent="0.2">
      <c r="A102" s="219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</row>
    <row r="103" spans="1:24" x14ac:dyDescent="0.2">
      <c r="A103" s="219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</row>
    <row r="104" spans="1:24" x14ac:dyDescent="0.2">
      <c r="A104" s="219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</row>
    <row r="105" spans="1:24" x14ac:dyDescent="0.2">
      <c r="A105" s="219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</row>
    <row r="106" spans="1:24" x14ac:dyDescent="0.2">
      <c r="A106" s="219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</row>
    <row r="107" spans="1:24" x14ac:dyDescent="0.2">
      <c r="A107" s="219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</row>
    <row r="108" spans="1:24" x14ac:dyDescent="0.2">
      <c r="A108" s="219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</row>
    <row r="109" spans="1:24" x14ac:dyDescent="0.2">
      <c r="A109" s="219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</row>
    <row r="110" spans="1:24" x14ac:dyDescent="0.2">
      <c r="A110" s="219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</row>
    <row r="111" spans="1:24" x14ac:dyDescent="0.2">
      <c r="A111" s="219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</row>
    <row r="112" spans="1:24" x14ac:dyDescent="0.2">
      <c r="A112" s="219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</row>
    <row r="113" spans="1:24" x14ac:dyDescent="0.2">
      <c r="A113" s="219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</row>
    <row r="114" spans="1:24" x14ac:dyDescent="0.2">
      <c r="A114" s="219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</row>
    <row r="115" spans="1:24" x14ac:dyDescent="0.2">
      <c r="A115" s="219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</row>
    <row r="116" spans="1:24" x14ac:dyDescent="0.2">
      <c r="A116" s="219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</row>
    <row r="117" spans="1:24" x14ac:dyDescent="0.2">
      <c r="A117" s="219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</row>
    <row r="118" spans="1:24" x14ac:dyDescent="0.2">
      <c r="A118" s="219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</row>
    <row r="119" spans="1:24" x14ac:dyDescent="0.2">
      <c r="A119" s="219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</row>
    <row r="120" spans="1:24" x14ac:dyDescent="0.2">
      <c r="A120" s="219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</row>
    <row r="121" spans="1:24" x14ac:dyDescent="0.2">
      <c r="A121" s="219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</row>
    <row r="122" spans="1:24" x14ac:dyDescent="0.2">
      <c r="A122" s="219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</row>
    <row r="123" spans="1:24" x14ac:dyDescent="0.2">
      <c r="A123" s="219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</row>
    <row r="124" spans="1:24" x14ac:dyDescent="0.2">
      <c r="A124" s="219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</row>
    <row r="125" spans="1:24" x14ac:dyDescent="0.2">
      <c r="A125" s="219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</row>
    <row r="126" spans="1:24" x14ac:dyDescent="0.2">
      <c r="A126" s="219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</row>
    <row r="127" spans="1:24" x14ac:dyDescent="0.2">
      <c r="A127" s="219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</row>
    <row r="128" spans="1:24" x14ac:dyDescent="0.2">
      <c r="A128" s="219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</row>
    <row r="129" spans="1:24" x14ac:dyDescent="0.2">
      <c r="A129" s="219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</row>
    <row r="130" spans="1:24" x14ac:dyDescent="0.2">
      <c r="A130" s="219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</row>
    <row r="131" spans="1:24" x14ac:dyDescent="0.2">
      <c r="A131" s="219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</row>
    <row r="132" spans="1:24" x14ac:dyDescent="0.2">
      <c r="A132" s="219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</row>
    <row r="133" spans="1:24" x14ac:dyDescent="0.2">
      <c r="A133" s="219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</row>
    <row r="134" spans="1:24" x14ac:dyDescent="0.2">
      <c r="A134" s="219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</row>
    <row r="135" spans="1:24" x14ac:dyDescent="0.2">
      <c r="A135" s="219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</row>
    <row r="136" spans="1:24" x14ac:dyDescent="0.2">
      <c r="A136" s="219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</row>
    <row r="137" spans="1:24" x14ac:dyDescent="0.2">
      <c r="A137" s="219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</row>
    <row r="138" spans="1:24" x14ac:dyDescent="0.2">
      <c r="A138" s="219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</row>
    <row r="139" spans="1:24" x14ac:dyDescent="0.2">
      <c r="A139" s="219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</row>
    <row r="140" spans="1:24" x14ac:dyDescent="0.2">
      <c r="A140" s="219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</row>
    <row r="141" spans="1:24" x14ac:dyDescent="0.2">
      <c r="A141" s="219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</row>
    <row r="142" spans="1:24" x14ac:dyDescent="0.2">
      <c r="A142" s="219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</row>
    <row r="143" spans="1:24" x14ac:dyDescent="0.2">
      <c r="A143" s="219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</row>
    <row r="144" spans="1:24" x14ac:dyDescent="0.2">
      <c r="A144" s="219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</row>
    <row r="145" spans="1:24" x14ac:dyDescent="0.2">
      <c r="A145" s="219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</row>
    <row r="146" spans="1:24" x14ac:dyDescent="0.2">
      <c r="A146" s="219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</row>
    <row r="147" spans="1:24" x14ac:dyDescent="0.2">
      <c r="A147" s="219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</row>
    <row r="148" spans="1:24" x14ac:dyDescent="0.2">
      <c r="A148" s="219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</row>
    <row r="149" spans="1:24" x14ac:dyDescent="0.2">
      <c r="A149" s="219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</row>
    <row r="150" spans="1:24" x14ac:dyDescent="0.2">
      <c r="A150" s="219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</row>
    <row r="151" spans="1:24" x14ac:dyDescent="0.2">
      <c r="A151" s="219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</row>
    <row r="152" spans="1:24" x14ac:dyDescent="0.2">
      <c r="A152" s="219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</row>
    <row r="153" spans="1:24" x14ac:dyDescent="0.2">
      <c r="A153" s="219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</row>
    <row r="154" spans="1:24" x14ac:dyDescent="0.2">
      <c r="A154" s="219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</row>
    <row r="155" spans="1:24" x14ac:dyDescent="0.2">
      <c r="A155" s="219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</row>
    <row r="156" spans="1:24" x14ac:dyDescent="0.2">
      <c r="A156" s="219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</row>
    <row r="157" spans="1:24" x14ac:dyDescent="0.2">
      <c r="A157" s="219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</row>
    <row r="158" spans="1:24" x14ac:dyDescent="0.2">
      <c r="A158" s="219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</row>
    <row r="159" spans="1:24" x14ac:dyDescent="0.2">
      <c r="A159" s="219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</row>
    <row r="160" spans="1:24" x14ac:dyDescent="0.2">
      <c r="A160" s="219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</row>
    <row r="161" spans="1:24" x14ac:dyDescent="0.2">
      <c r="A161" s="219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</row>
    <row r="162" spans="1:24" x14ac:dyDescent="0.2">
      <c r="A162" s="219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</row>
    <row r="163" spans="1:24" x14ac:dyDescent="0.2">
      <c r="A163" s="219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</row>
    <row r="164" spans="1:24" x14ac:dyDescent="0.2">
      <c r="A164" s="219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</row>
    <row r="165" spans="1:24" x14ac:dyDescent="0.2">
      <c r="A165" s="219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</row>
    <row r="166" spans="1:24" x14ac:dyDescent="0.2">
      <c r="A166" s="219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</row>
    <row r="167" spans="1:24" x14ac:dyDescent="0.2">
      <c r="A167" s="219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</row>
    <row r="168" spans="1:24" x14ac:dyDescent="0.2">
      <c r="A168" s="219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</row>
    <row r="169" spans="1:24" x14ac:dyDescent="0.2">
      <c r="A169" s="219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</row>
    <row r="170" spans="1:24" x14ac:dyDescent="0.2">
      <c r="A170" s="219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</row>
    <row r="171" spans="1:24" x14ac:dyDescent="0.2">
      <c r="A171" s="219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</row>
    <row r="172" spans="1:24" x14ac:dyDescent="0.2">
      <c r="A172" s="219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</row>
    <row r="173" spans="1:24" x14ac:dyDescent="0.2">
      <c r="A173" s="219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</row>
    <row r="174" spans="1:24" x14ac:dyDescent="0.2">
      <c r="A174" s="219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</row>
    <row r="175" spans="1:24" x14ac:dyDescent="0.2">
      <c r="A175" s="219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</row>
    <row r="176" spans="1:24" x14ac:dyDescent="0.2">
      <c r="A176" s="219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</row>
    <row r="177" spans="1:24" x14ac:dyDescent="0.2">
      <c r="A177" s="219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</row>
    <row r="178" spans="1:24" x14ac:dyDescent="0.2">
      <c r="A178" s="219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</row>
    <row r="179" spans="1:24" x14ac:dyDescent="0.2">
      <c r="A179" s="219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</row>
    <row r="180" spans="1:24" x14ac:dyDescent="0.2">
      <c r="A180" s="219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</row>
    <row r="181" spans="1:24" x14ac:dyDescent="0.2">
      <c r="A181" s="219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</row>
    <row r="182" spans="1:24" x14ac:dyDescent="0.2">
      <c r="A182" s="219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</row>
    <row r="183" spans="1:24" x14ac:dyDescent="0.2">
      <c r="A183" s="219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</row>
    <row r="184" spans="1:24" x14ac:dyDescent="0.2">
      <c r="A184" s="219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</row>
    <row r="185" spans="1:24" x14ac:dyDescent="0.2">
      <c r="A185" s="219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</row>
    <row r="186" spans="1:24" x14ac:dyDescent="0.2">
      <c r="A186" s="219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</row>
    <row r="187" spans="1:24" x14ac:dyDescent="0.2">
      <c r="A187" s="219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</row>
    <row r="188" spans="1:24" x14ac:dyDescent="0.2">
      <c r="A188" s="219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</row>
    <row r="189" spans="1:24" x14ac:dyDescent="0.2">
      <c r="A189" s="219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</row>
    <row r="190" spans="1:24" x14ac:dyDescent="0.2">
      <c r="A190" s="219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</row>
    <row r="191" spans="1:24" x14ac:dyDescent="0.2">
      <c r="A191" s="219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</row>
    <row r="192" spans="1:24" x14ac:dyDescent="0.2">
      <c r="A192" s="219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</row>
    <row r="193" spans="1:24" x14ac:dyDescent="0.2">
      <c r="A193" s="219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</row>
    <row r="194" spans="1:24" x14ac:dyDescent="0.2">
      <c r="A194" s="219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</row>
    <row r="195" spans="1:24" x14ac:dyDescent="0.2">
      <c r="A195" s="219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</row>
    <row r="196" spans="1:24" x14ac:dyDescent="0.2">
      <c r="A196" s="219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</row>
    <row r="197" spans="1:24" x14ac:dyDescent="0.2">
      <c r="A197" s="219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</row>
    <row r="198" spans="1:24" x14ac:dyDescent="0.2">
      <c r="A198" s="219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</row>
    <row r="199" spans="1:24" x14ac:dyDescent="0.2">
      <c r="A199" s="219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</row>
    <row r="200" spans="1:24" x14ac:dyDescent="0.2">
      <c r="A200" s="219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</row>
    <row r="201" spans="1:24" x14ac:dyDescent="0.2">
      <c r="A201" s="219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</row>
    <row r="202" spans="1:24" x14ac:dyDescent="0.2">
      <c r="A202" s="219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</row>
    <row r="203" spans="1:24" x14ac:dyDescent="0.2">
      <c r="A203" s="219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</row>
    <row r="204" spans="1:24" x14ac:dyDescent="0.2">
      <c r="A204" s="219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</row>
    <row r="205" spans="1:24" x14ac:dyDescent="0.2">
      <c r="A205" s="219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</row>
    <row r="206" spans="1:24" x14ac:dyDescent="0.2">
      <c r="A206" s="219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</row>
    <row r="207" spans="1:24" x14ac:dyDescent="0.2">
      <c r="A207" s="219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</row>
    <row r="208" spans="1:24" x14ac:dyDescent="0.2">
      <c r="A208" s="219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</row>
    <row r="209" spans="1:24" x14ac:dyDescent="0.2">
      <c r="A209" s="219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</row>
    <row r="210" spans="1:24" x14ac:dyDescent="0.2">
      <c r="A210" s="219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</row>
    <row r="211" spans="1:24" x14ac:dyDescent="0.2">
      <c r="A211" s="219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</row>
    <row r="212" spans="1:24" x14ac:dyDescent="0.2">
      <c r="A212" s="219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</row>
    <row r="213" spans="1:24" x14ac:dyDescent="0.2">
      <c r="A213" s="219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</row>
    <row r="214" spans="1:24" x14ac:dyDescent="0.2">
      <c r="A214" s="219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</row>
    <row r="215" spans="1:24" x14ac:dyDescent="0.2">
      <c r="A215" s="219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</row>
    <row r="216" spans="1:24" x14ac:dyDescent="0.2">
      <c r="A216" s="219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</row>
    <row r="217" spans="1:24" x14ac:dyDescent="0.2">
      <c r="A217" s="219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</row>
    <row r="218" spans="1:24" x14ac:dyDescent="0.2">
      <c r="A218" s="219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</row>
    <row r="219" spans="1:24" x14ac:dyDescent="0.2">
      <c r="A219" s="219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</row>
    <row r="220" spans="1:24" x14ac:dyDescent="0.2">
      <c r="A220" s="219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</row>
    <row r="221" spans="1:24" x14ac:dyDescent="0.2">
      <c r="A221" s="219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</row>
    <row r="222" spans="1:24" x14ac:dyDescent="0.2">
      <c r="A222" s="219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</row>
    <row r="223" spans="1:24" x14ac:dyDescent="0.2">
      <c r="A223" s="219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</row>
    <row r="224" spans="1:24" x14ac:dyDescent="0.2">
      <c r="A224" s="219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</row>
    <row r="225" spans="1:24" x14ac:dyDescent="0.2">
      <c r="A225" s="219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</row>
    <row r="226" spans="1:24" x14ac:dyDescent="0.2">
      <c r="A226" s="219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</row>
    <row r="227" spans="1:24" x14ac:dyDescent="0.2">
      <c r="A227" s="219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</row>
    <row r="228" spans="1:24" x14ac:dyDescent="0.2">
      <c r="A228" s="219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</row>
    <row r="229" spans="1:24" x14ac:dyDescent="0.2">
      <c r="A229" s="219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</row>
    <row r="230" spans="1:24" x14ac:dyDescent="0.2">
      <c r="A230" s="219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</row>
    <row r="231" spans="1:24" x14ac:dyDescent="0.2">
      <c r="A231" s="219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</row>
    <row r="232" spans="1:24" x14ac:dyDescent="0.2">
      <c r="A232" s="219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</row>
    <row r="233" spans="1:24" x14ac:dyDescent="0.2">
      <c r="A233" s="219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</row>
    <row r="234" spans="1:24" x14ac:dyDescent="0.2">
      <c r="A234" s="219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</row>
    <row r="235" spans="1:24" x14ac:dyDescent="0.2">
      <c r="A235" s="219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</row>
    <row r="236" spans="1:24" x14ac:dyDescent="0.2">
      <c r="A236" s="219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</row>
    <row r="237" spans="1:24" x14ac:dyDescent="0.2">
      <c r="A237" s="219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</row>
    <row r="238" spans="1:24" x14ac:dyDescent="0.2">
      <c r="A238" s="219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</row>
    <row r="239" spans="1:24" x14ac:dyDescent="0.2">
      <c r="A239" s="219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</row>
    <row r="240" spans="1:24" x14ac:dyDescent="0.2">
      <c r="A240" s="219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</row>
    <row r="241" spans="1:24" x14ac:dyDescent="0.2">
      <c r="A241" s="219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</row>
    <row r="242" spans="1:24" x14ac:dyDescent="0.2">
      <c r="A242" s="219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</row>
    <row r="243" spans="1:24" x14ac:dyDescent="0.2">
      <c r="A243" s="219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</row>
    <row r="244" spans="1:24" x14ac:dyDescent="0.2">
      <c r="A244" s="219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</row>
    <row r="245" spans="1:24" x14ac:dyDescent="0.2">
      <c r="A245" s="219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</row>
    <row r="246" spans="1:24" x14ac:dyDescent="0.2">
      <c r="A246" s="219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</row>
    <row r="247" spans="1:24" x14ac:dyDescent="0.2">
      <c r="A247" s="219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</row>
    <row r="248" spans="1:24" x14ac:dyDescent="0.2">
      <c r="A248" s="219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</row>
    <row r="249" spans="1:24" x14ac:dyDescent="0.2">
      <c r="A249" s="219"/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</row>
    <row r="250" spans="1:24" x14ac:dyDescent="0.2">
      <c r="A250" s="219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</row>
    <row r="251" spans="1:24" x14ac:dyDescent="0.2">
      <c r="A251" s="219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</row>
    <row r="252" spans="1:24" x14ac:dyDescent="0.2">
      <c r="A252" s="219"/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</row>
    <row r="253" spans="1:24" x14ac:dyDescent="0.2">
      <c r="A253" s="219"/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</row>
    <row r="254" spans="1:24" x14ac:dyDescent="0.2">
      <c r="A254" s="219"/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</row>
    <row r="255" spans="1:24" x14ac:dyDescent="0.2">
      <c r="A255" s="219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</row>
    <row r="256" spans="1:24" x14ac:dyDescent="0.2">
      <c r="A256" s="219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</row>
    <row r="257" spans="1:24" x14ac:dyDescent="0.2">
      <c r="A257" s="219"/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</row>
    <row r="258" spans="1:24" x14ac:dyDescent="0.2">
      <c r="A258" s="219"/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</row>
    <row r="259" spans="1:24" x14ac:dyDescent="0.2">
      <c r="A259" s="219"/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</row>
    <row r="260" spans="1:24" x14ac:dyDescent="0.2">
      <c r="A260" s="219"/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</row>
    <row r="261" spans="1:24" x14ac:dyDescent="0.2">
      <c r="A261" s="219"/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</row>
    <row r="262" spans="1:24" x14ac:dyDescent="0.2">
      <c r="A262" s="219"/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</row>
    <row r="263" spans="1:24" x14ac:dyDescent="0.2">
      <c r="A263" s="219"/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</row>
    <row r="264" spans="1:24" x14ac:dyDescent="0.2">
      <c r="A264" s="219"/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</row>
    <row r="265" spans="1:24" x14ac:dyDescent="0.2">
      <c r="A265" s="219"/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</row>
    <row r="266" spans="1:24" x14ac:dyDescent="0.2">
      <c r="A266" s="219"/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</row>
    <row r="267" spans="1:24" x14ac:dyDescent="0.2">
      <c r="A267" s="219"/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</row>
    <row r="268" spans="1:24" x14ac:dyDescent="0.2">
      <c r="A268" s="219"/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</row>
    <row r="269" spans="1:24" x14ac:dyDescent="0.2">
      <c r="A269" s="219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</row>
    <row r="270" spans="1:24" x14ac:dyDescent="0.2">
      <c r="A270" s="219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</row>
    <row r="271" spans="1:24" x14ac:dyDescent="0.2">
      <c r="A271" s="219"/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</row>
    <row r="272" spans="1:24" x14ac:dyDescent="0.2">
      <c r="A272" s="219"/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</row>
    <row r="273" spans="1:24" x14ac:dyDescent="0.2">
      <c r="A273" s="219"/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</row>
    <row r="274" spans="1:24" x14ac:dyDescent="0.2">
      <c r="A274" s="219"/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</row>
    <row r="275" spans="1:24" x14ac:dyDescent="0.2">
      <c r="A275" s="219"/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</row>
    <row r="276" spans="1:24" x14ac:dyDescent="0.2">
      <c r="A276" s="219"/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</row>
    <row r="277" spans="1:24" x14ac:dyDescent="0.2">
      <c r="A277" s="219"/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</row>
    <row r="278" spans="1:24" x14ac:dyDescent="0.2">
      <c r="A278" s="219"/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</row>
    <row r="279" spans="1:24" x14ac:dyDescent="0.2">
      <c r="A279" s="219"/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</row>
    <row r="280" spans="1:24" x14ac:dyDescent="0.2">
      <c r="A280" s="219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</row>
    <row r="281" spans="1:24" x14ac:dyDescent="0.2">
      <c r="A281" s="219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</row>
    <row r="282" spans="1:24" x14ac:dyDescent="0.2">
      <c r="A282" s="219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</row>
    <row r="283" spans="1:24" x14ac:dyDescent="0.2">
      <c r="A283" s="219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</row>
    <row r="284" spans="1:24" x14ac:dyDescent="0.2">
      <c r="A284" s="219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</row>
    <row r="285" spans="1:24" x14ac:dyDescent="0.2">
      <c r="A285" s="219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</row>
    <row r="286" spans="1:24" x14ac:dyDescent="0.2">
      <c r="A286" s="219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</row>
    <row r="287" spans="1:24" x14ac:dyDescent="0.2">
      <c r="A287" s="219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</row>
    <row r="288" spans="1:24" x14ac:dyDescent="0.2">
      <c r="A288" s="219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</row>
    <row r="289" spans="1:24" x14ac:dyDescent="0.2">
      <c r="A289" s="219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</row>
    <row r="290" spans="1:24" x14ac:dyDescent="0.2">
      <c r="A290" s="219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</row>
    <row r="291" spans="1:24" x14ac:dyDescent="0.2">
      <c r="A291" s="219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</row>
    <row r="292" spans="1:24" x14ac:dyDescent="0.2">
      <c r="A292" s="219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</row>
    <row r="293" spans="1:24" x14ac:dyDescent="0.2">
      <c r="A293" s="219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</row>
    <row r="294" spans="1:24" x14ac:dyDescent="0.2">
      <c r="A294" s="219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</row>
    <row r="295" spans="1:24" x14ac:dyDescent="0.2">
      <c r="A295" s="219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</row>
    <row r="296" spans="1:24" x14ac:dyDescent="0.2">
      <c r="A296" s="219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</row>
    <row r="297" spans="1:24" x14ac:dyDescent="0.2">
      <c r="A297" s="219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</row>
    <row r="298" spans="1:24" x14ac:dyDescent="0.2">
      <c r="A298" s="219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</row>
    <row r="299" spans="1:24" x14ac:dyDescent="0.2">
      <c r="A299" s="219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</row>
    <row r="300" spans="1:24" x14ac:dyDescent="0.2">
      <c r="A300" s="219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</row>
    <row r="301" spans="1:24" x14ac:dyDescent="0.2">
      <c r="A301" s="219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</row>
    <row r="302" spans="1:24" x14ac:dyDescent="0.2">
      <c r="A302" s="219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</row>
    <row r="303" spans="1:24" x14ac:dyDescent="0.2">
      <c r="A303" s="219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</row>
    <row r="304" spans="1:24" x14ac:dyDescent="0.2">
      <c r="A304" s="219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</row>
    <row r="305" spans="1:24" x14ac:dyDescent="0.2">
      <c r="A305" s="219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</row>
    <row r="306" spans="1:24" x14ac:dyDescent="0.2">
      <c r="A306" s="219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</row>
    <row r="307" spans="1:24" x14ac:dyDescent="0.2">
      <c r="A307" s="219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</row>
    <row r="308" spans="1:24" x14ac:dyDescent="0.2">
      <c r="A308" s="219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</row>
    <row r="309" spans="1:24" x14ac:dyDescent="0.2">
      <c r="A309" s="219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</row>
    <row r="310" spans="1:24" x14ac:dyDescent="0.2">
      <c r="A310" s="219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</row>
    <row r="311" spans="1:24" x14ac:dyDescent="0.2">
      <c r="A311" s="219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</row>
    <row r="312" spans="1:24" x14ac:dyDescent="0.2">
      <c r="A312" s="219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</row>
    <row r="313" spans="1:24" x14ac:dyDescent="0.2">
      <c r="A313" s="219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</row>
    <row r="314" spans="1:24" x14ac:dyDescent="0.2">
      <c r="A314" s="219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</row>
    <row r="315" spans="1:24" x14ac:dyDescent="0.2">
      <c r="A315" s="219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</row>
    <row r="316" spans="1:24" x14ac:dyDescent="0.2">
      <c r="A316" s="219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</row>
    <row r="317" spans="1:24" x14ac:dyDescent="0.2">
      <c r="A317" s="219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</row>
    <row r="318" spans="1:24" x14ac:dyDescent="0.2">
      <c r="A318" s="219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</row>
    <row r="319" spans="1:24" x14ac:dyDescent="0.2">
      <c r="A319" s="219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</row>
    <row r="320" spans="1:24" x14ac:dyDescent="0.2">
      <c r="A320" s="219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</row>
    <row r="321" spans="1:24" x14ac:dyDescent="0.2">
      <c r="A321" s="219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</row>
    <row r="322" spans="1:24" x14ac:dyDescent="0.2">
      <c r="A322" s="219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</row>
    <row r="323" spans="1:24" x14ac:dyDescent="0.2">
      <c r="A323" s="219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X323" s="88"/>
    </row>
    <row r="324" spans="1:24" x14ac:dyDescent="0.2">
      <c r="A324" s="219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8"/>
    </row>
    <row r="325" spans="1:24" x14ac:dyDescent="0.2">
      <c r="A325" s="219"/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</row>
    <row r="326" spans="1:24" x14ac:dyDescent="0.2">
      <c r="A326" s="219"/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8"/>
    </row>
    <row r="327" spans="1:24" x14ac:dyDescent="0.2">
      <c r="A327" s="219"/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</row>
    <row r="328" spans="1:24" x14ac:dyDescent="0.2">
      <c r="A328" s="219"/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</row>
    <row r="329" spans="1:24" x14ac:dyDescent="0.2">
      <c r="A329" s="219"/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</row>
    <row r="330" spans="1:24" x14ac:dyDescent="0.2">
      <c r="A330" s="219"/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</row>
    <row r="331" spans="1:24" x14ac:dyDescent="0.2">
      <c r="A331" s="219"/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</row>
    <row r="332" spans="1:24" x14ac:dyDescent="0.2">
      <c r="A332" s="219"/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X332" s="88"/>
    </row>
    <row r="333" spans="1:24" x14ac:dyDescent="0.2">
      <c r="A333" s="219"/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88"/>
      <c r="X333" s="88"/>
    </row>
    <row r="334" spans="1:24" x14ac:dyDescent="0.2">
      <c r="A334" s="219"/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88"/>
      <c r="X334" s="88"/>
    </row>
    <row r="335" spans="1:24" x14ac:dyDescent="0.2">
      <c r="A335" s="219"/>
      <c r="B335" s="88"/>
      <c r="C335" s="88"/>
      <c r="D335" s="88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88"/>
      <c r="X335" s="88"/>
    </row>
    <row r="336" spans="1:24" x14ac:dyDescent="0.2">
      <c r="A336" s="219"/>
      <c r="B336" s="88"/>
      <c r="C336" s="88"/>
      <c r="D336" s="88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</row>
    <row r="337" spans="1:24" x14ac:dyDescent="0.2">
      <c r="A337" s="219"/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88"/>
      <c r="X337" s="88"/>
    </row>
    <row r="338" spans="1:24" x14ac:dyDescent="0.2">
      <c r="A338" s="219"/>
      <c r="B338" s="88"/>
      <c r="C338" s="88"/>
      <c r="D338" s="88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88"/>
      <c r="X338" s="88"/>
    </row>
    <row r="339" spans="1:24" x14ac:dyDescent="0.2">
      <c r="A339" s="219"/>
      <c r="B339" s="88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</row>
    <row r="340" spans="1:24" x14ac:dyDescent="0.2">
      <c r="A340" s="219"/>
      <c r="B340" s="88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</row>
    <row r="341" spans="1:24" x14ac:dyDescent="0.2">
      <c r="A341" s="219"/>
      <c r="B341" s="88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</row>
    <row r="342" spans="1:24" x14ac:dyDescent="0.2">
      <c r="A342" s="219"/>
      <c r="B342" s="88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</row>
    <row r="343" spans="1:24" x14ac:dyDescent="0.2">
      <c r="A343" s="219"/>
      <c r="B343" s="88"/>
      <c r="C343" s="88"/>
      <c r="D343" s="88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X343" s="88"/>
    </row>
    <row r="344" spans="1:24" x14ac:dyDescent="0.2">
      <c r="A344" s="219"/>
      <c r="B344" s="88"/>
      <c r="C344" s="88"/>
      <c r="D344" s="88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88"/>
      <c r="X344" s="88"/>
    </row>
    <row r="345" spans="1:24" x14ac:dyDescent="0.2">
      <c r="A345" s="219"/>
      <c r="B345" s="88"/>
      <c r="C345" s="88"/>
      <c r="D345" s="88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88"/>
    </row>
    <row r="346" spans="1:24" x14ac:dyDescent="0.2">
      <c r="A346" s="219"/>
      <c r="B346" s="88"/>
      <c r="C346" s="88"/>
      <c r="D346" s="88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8"/>
    </row>
    <row r="347" spans="1:24" x14ac:dyDescent="0.2">
      <c r="A347" s="219"/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</row>
    <row r="348" spans="1:24" x14ac:dyDescent="0.2">
      <c r="A348" s="219"/>
      <c r="B348" s="88"/>
      <c r="C348" s="88"/>
      <c r="D348" s="88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</row>
    <row r="349" spans="1:24" x14ac:dyDescent="0.2">
      <c r="A349" s="219"/>
      <c r="B349" s="88"/>
      <c r="C349" s="88"/>
      <c r="D349" s="88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</row>
    <row r="350" spans="1:24" x14ac:dyDescent="0.2">
      <c r="A350" s="219"/>
      <c r="B350" s="88"/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</row>
    <row r="351" spans="1:24" x14ac:dyDescent="0.2">
      <c r="A351" s="219"/>
      <c r="B351" s="88"/>
      <c r="C351" s="88"/>
      <c r="D351" s="88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</row>
    <row r="352" spans="1:24" x14ac:dyDescent="0.2">
      <c r="A352" s="219"/>
      <c r="B352" s="88"/>
      <c r="C352" s="88"/>
      <c r="D352" s="88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</row>
    <row r="353" spans="1:24" x14ac:dyDescent="0.2">
      <c r="A353" s="219"/>
      <c r="B353" s="88"/>
      <c r="C353" s="88"/>
      <c r="D353" s="88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X353" s="88"/>
    </row>
    <row r="354" spans="1:24" x14ac:dyDescent="0.2">
      <c r="A354" s="219"/>
      <c r="B354" s="88"/>
      <c r="C354" s="88"/>
      <c r="D354" s="88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X354" s="88"/>
    </row>
    <row r="355" spans="1:24" x14ac:dyDescent="0.2">
      <c r="A355" s="219"/>
      <c r="B355" s="88"/>
      <c r="C355" s="88"/>
      <c r="D355" s="88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</row>
    <row r="356" spans="1:24" x14ac:dyDescent="0.2">
      <c r="A356" s="219"/>
      <c r="B356" s="88"/>
      <c r="C356" s="88"/>
      <c r="D356" s="88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</row>
    <row r="357" spans="1:24" x14ac:dyDescent="0.2">
      <c r="A357" s="219"/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</row>
    <row r="358" spans="1:24" x14ac:dyDescent="0.2">
      <c r="A358" s="219"/>
      <c r="B358" s="88"/>
      <c r="C358" s="88"/>
      <c r="D358" s="88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</row>
    <row r="359" spans="1:24" x14ac:dyDescent="0.2">
      <c r="A359" s="219"/>
      <c r="B359" s="88"/>
      <c r="C359" s="88"/>
      <c r="D359" s="88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</row>
    <row r="360" spans="1:24" x14ac:dyDescent="0.2">
      <c r="A360" s="219"/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</row>
    <row r="361" spans="1:24" x14ac:dyDescent="0.2">
      <c r="A361" s="219"/>
      <c r="B361" s="88"/>
      <c r="C361" s="88"/>
      <c r="D361" s="88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</row>
    <row r="362" spans="1:24" x14ac:dyDescent="0.2">
      <c r="A362" s="219"/>
      <c r="B362" s="88"/>
      <c r="C362" s="88"/>
      <c r="D362" s="88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</row>
    <row r="363" spans="1:24" x14ac:dyDescent="0.2">
      <c r="A363" s="219"/>
      <c r="B363" s="88"/>
      <c r="C363" s="88"/>
      <c r="D363" s="88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</row>
    <row r="364" spans="1:24" x14ac:dyDescent="0.2">
      <c r="A364" s="219"/>
      <c r="B364" s="88"/>
      <c r="C364" s="88"/>
      <c r="D364" s="88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</row>
    <row r="365" spans="1:24" x14ac:dyDescent="0.2">
      <c r="A365" s="219"/>
      <c r="B365" s="88"/>
      <c r="C365" s="88"/>
      <c r="D365" s="88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88"/>
    </row>
    <row r="366" spans="1:24" x14ac:dyDescent="0.2">
      <c r="A366" s="219"/>
      <c r="B366" s="88"/>
      <c r="C366" s="88"/>
      <c r="D366" s="88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88"/>
      <c r="X366" s="88"/>
    </row>
    <row r="367" spans="1:24" x14ac:dyDescent="0.2">
      <c r="A367" s="219"/>
      <c r="B367" s="88"/>
      <c r="C367" s="88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</row>
    <row r="368" spans="1:24" x14ac:dyDescent="0.2">
      <c r="A368" s="219"/>
      <c r="B368" s="88"/>
      <c r="C368" s="88"/>
      <c r="D368" s="88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88"/>
    </row>
    <row r="369" spans="1:24" x14ac:dyDescent="0.2">
      <c r="A369" s="219"/>
      <c r="B369" s="88"/>
      <c r="C369" s="88"/>
      <c r="D369" s="88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88"/>
    </row>
    <row r="370" spans="1:24" x14ac:dyDescent="0.2">
      <c r="A370" s="219"/>
      <c r="B370" s="88"/>
      <c r="C370" s="88"/>
      <c r="D370" s="88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88"/>
    </row>
    <row r="371" spans="1:24" x14ac:dyDescent="0.2">
      <c r="A371" s="219"/>
      <c r="B371" s="88"/>
      <c r="C371" s="88"/>
      <c r="D371" s="88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88"/>
      <c r="T371" s="88"/>
      <c r="U371" s="88"/>
      <c r="V371" s="88"/>
      <c r="W371" s="88"/>
      <c r="X371" s="88"/>
    </row>
    <row r="372" spans="1:24" x14ac:dyDescent="0.2">
      <c r="A372" s="219"/>
      <c r="B372" s="88"/>
      <c r="C372" s="88"/>
      <c r="D372" s="88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88"/>
      <c r="X372" s="88"/>
    </row>
    <row r="373" spans="1:24" x14ac:dyDescent="0.2">
      <c r="A373" s="219"/>
      <c r="B373" s="88"/>
      <c r="C373" s="88"/>
      <c r="D373" s="88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88"/>
      <c r="X373" s="88"/>
    </row>
    <row r="374" spans="1:24" x14ac:dyDescent="0.2">
      <c r="A374" s="219"/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88"/>
      <c r="X374" s="88"/>
    </row>
    <row r="375" spans="1:24" x14ac:dyDescent="0.2">
      <c r="A375" s="219"/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88"/>
    </row>
    <row r="376" spans="1:24" x14ac:dyDescent="0.2">
      <c r="A376" s="219"/>
      <c r="B376" s="88"/>
      <c r="C376" s="88"/>
      <c r="D376" s="88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</row>
    <row r="377" spans="1:24" x14ac:dyDescent="0.2">
      <c r="A377" s="219"/>
      <c r="B377" s="88"/>
      <c r="C377" s="88"/>
      <c r="D377" s="88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88"/>
    </row>
    <row r="378" spans="1:24" x14ac:dyDescent="0.2">
      <c r="A378" s="219"/>
      <c r="B378" s="88"/>
      <c r="C378" s="88"/>
      <c r="D378" s="88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</row>
    <row r="379" spans="1:24" x14ac:dyDescent="0.2">
      <c r="A379" s="219"/>
      <c r="B379" s="88"/>
      <c r="C379" s="88"/>
      <c r="D379" s="88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88"/>
    </row>
    <row r="380" spans="1:24" x14ac:dyDescent="0.2">
      <c r="A380" s="219"/>
      <c r="B380" s="88"/>
      <c r="C380" s="88"/>
      <c r="D380" s="88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X380" s="88"/>
    </row>
    <row r="381" spans="1:24" x14ac:dyDescent="0.2">
      <c r="A381" s="219"/>
      <c r="B381" s="88"/>
      <c r="C381" s="88"/>
      <c r="D381" s="88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</row>
    <row r="382" spans="1:24" x14ac:dyDescent="0.2">
      <c r="A382" s="219"/>
      <c r="B382" s="88"/>
      <c r="C382" s="88"/>
      <c r="D382" s="88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88"/>
      <c r="X382" s="88"/>
    </row>
    <row r="383" spans="1:24" x14ac:dyDescent="0.2">
      <c r="A383" s="219"/>
      <c r="B383" s="88"/>
      <c r="C383" s="88"/>
      <c r="D383" s="88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</row>
    <row r="384" spans="1:24" x14ac:dyDescent="0.2">
      <c r="A384" s="219"/>
      <c r="B384" s="88"/>
      <c r="C384" s="88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</row>
    <row r="385" spans="1:24" x14ac:dyDescent="0.2">
      <c r="A385" s="219"/>
      <c r="B385" s="88"/>
      <c r="C385" s="88"/>
      <c r="D385" s="88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</row>
    <row r="386" spans="1:24" x14ac:dyDescent="0.2">
      <c r="A386" s="219"/>
      <c r="B386" s="88"/>
      <c r="C386" s="88"/>
      <c r="D386" s="88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88"/>
      <c r="V386" s="88"/>
      <c r="W386" s="88"/>
      <c r="X386" s="88"/>
    </row>
    <row r="387" spans="1:24" x14ac:dyDescent="0.2">
      <c r="A387" s="219"/>
      <c r="B387" s="88"/>
      <c r="C387" s="88"/>
      <c r="D387" s="88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88"/>
      <c r="V387" s="88"/>
      <c r="W387" s="88"/>
      <c r="X387" s="88"/>
    </row>
    <row r="388" spans="1:24" x14ac:dyDescent="0.2">
      <c r="A388" s="219"/>
      <c r="B388" s="88"/>
      <c r="C388" s="88"/>
      <c r="D388" s="88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</row>
    <row r="389" spans="1:24" x14ac:dyDescent="0.2">
      <c r="A389" s="219"/>
      <c r="B389" s="88"/>
      <c r="C389" s="88"/>
      <c r="D389" s="88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88"/>
      <c r="T389" s="88"/>
      <c r="U389" s="88"/>
      <c r="V389" s="88"/>
      <c r="W389" s="88"/>
      <c r="X389" s="88"/>
    </row>
    <row r="390" spans="1:24" x14ac:dyDescent="0.2">
      <c r="A390" s="219"/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  <c r="Q390" s="88"/>
      <c r="R390" s="88"/>
      <c r="S390" s="88"/>
      <c r="T390" s="88"/>
      <c r="U390" s="88"/>
      <c r="V390" s="88"/>
      <c r="W390" s="88"/>
      <c r="X390" s="88"/>
    </row>
    <row r="391" spans="1:24" x14ac:dyDescent="0.2">
      <c r="A391" s="219"/>
      <c r="B391" s="88"/>
      <c r="C391" s="88"/>
      <c r="D391" s="88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</row>
    <row r="392" spans="1:24" x14ac:dyDescent="0.2">
      <c r="A392" s="219"/>
      <c r="B392" s="88"/>
      <c r="C392" s="88"/>
      <c r="D392" s="88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  <c r="Q392" s="88"/>
      <c r="R392" s="88"/>
      <c r="S392" s="88"/>
      <c r="T392" s="88"/>
      <c r="U392" s="88"/>
      <c r="V392" s="88"/>
      <c r="W392" s="88"/>
      <c r="X392" s="88"/>
    </row>
    <row r="393" spans="1:24" x14ac:dyDescent="0.2">
      <c r="A393" s="219"/>
      <c r="B393" s="88"/>
      <c r="C393" s="88"/>
      <c r="D393" s="88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X393" s="88"/>
    </row>
    <row r="394" spans="1:24" x14ac:dyDescent="0.2">
      <c r="A394" s="219"/>
      <c r="B394" s="88"/>
      <c r="C394" s="88"/>
      <c r="D394" s="88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  <c r="Q394" s="88"/>
      <c r="R394" s="88"/>
      <c r="S394" s="88"/>
      <c r="T394" s="88"/>
      <c r="U394" s="88"/>
      <c r="V394" s="88"/>
      <c r="W394" s="88"/>
      <c r="X394" s="88"/>
    </row>
    <row r="395" spans="1:24" x14ac:dyDescent="0.2">
      <c r="A395" s="219"/>
      <c r="B395" s="88"/>
      <c r="C395" s="88"/>
      <c r="D395" s="88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88"/>
      <c r="S395" s="88"/>
      <c r="T395" s="88"/>
      <c r="U395" s="88"/>
      <c r="V395" s="88"/>
      <c r="W395" s="88"/>
      <c r="X395" s="88"/>
    </row>
    <row r="396" spans="1:24" x14ac:dyDescent="0.2">
      <c r="A396" s="219"/>
      <c r="B396" s="88"/>
      <c r="C396" s="88"/>
      <c r="D396" s="88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  <c r="Q396" s="88"/>
      <c r="R396" s="88"/>
      <c r="S396" s="88"/>
      <c r="T396" s="88"/>
      <c r="U396" s="88"/>
      <c r="V396" s="88"/>
      <c r="W396" s="88"/>
      <c r="X396" s="88"/>
    </row>
    <row r="397" spans="1:24" x14ac:dyDescent="0.2">
      <c r="A397" s="219"/>
      <c r="B397" s="88"/>
      <c r="C397" s="88"/>
      <c r="D397" s="88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  <c r="Q397" s="88"/>
      <c r="R397" s="88"/>
      <c r="S397" s="88"/>
      <c r="T397" s="88"/>
      <c r="U397" s="88"/>
      <c r="V397" s="88"/>
      <c r="W397" s="88"/>
      <c r="X397" s="88"/>
    </row>
    <row r="398" spans="1:24" x14ac:dyDescent="0.2">
      <c r="A398" s="219"/>
      <c r="B398" s="88"/>
      <c r="C398" s="88"/>
      <c r="D398" s="88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  <c r="Q398" s="88"/>
      <c r="R398" s="88"/>
      <c r="S398" s="88"/>
      <c r="T398" s="88"/>
      <c r="U398" s="88"/>
      <c r="V398" s="88"/>
      <c r="W398" s="88"/>
      <c r="X398" s="88"/>
    </row>
    <row r="399" spans="1:24" x14ac:dyDescent="0.2">
      <c r="A399" s="219"/>
      <c r="B399" s="88"/>
      <c r="C399" s="88"/>
      <c r="D399" s="88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88"/>
      <c r="T399" s="88"/>
      <c r="U399" s="88"/>
      <c r="V399" s="88"/>
      <c r="W399" s="88"/>
      <c r="X399" s="88"/>
    </row>
    <row r="400" spans="1:24" x14ac:dyDescent="0.2">
      <c r="A400" s="219"/>
      <c r="B400" s="88"/>
      <c r="C400" s="88"/>
      <c r="D400" s="88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  <c r="Q400" s="88"/>
      <c r="R400" s="88"/>
      <c r="S400" s="88"/>
      <c r="T400" s="88"/>
      <c r="U400" s="88"/>
      <c r="V400" s="88"/>
      <c r="W400" s="88"/>
      <c r="X400" s="88"/>
    </row>
    <row r="401" spans="1:24" x14ac:dyDescent="0.2">
      <c r="A401" s="219"/>
      <c r="B401" s="88"/>
      <c r="C401" s="88"/>
      <c r="D401" s="88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88"/>
      <c r="T401" s="88"/>
      <c r="U401" s="88"/>
      <c r="V401" s="88"/>
      <c r="W401" s="88"/>
      <c r="X401" s="88"/>
    </row>
    <row r="402" spans="1:24" x14ac:dyDescent="0.2">
      <c r="A402" s="219"/>
      <c r="B402" s="88"/>
      <c r="C402" s="88"/>
      <c r="D402" s="88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88"/>
      <c r="T402" s="88"/>
      <c r="U402" s="88"/>
      <c r="V402" s="88"/>
      <c r="W402" s="88"/>
      <c r="X402" s="88"/>
    </row>
    <row r="403" spans="1:24" x14ac:dyDescent="0.2">
      <c r="A403" s="219"/>
      <c r="B403" s="88"/>
      <c r="C403" s="88"/>
      <c r="D403" s="88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88"/>
      <c r="S403" s="88"/>
      <c r="T403" s="88"/>
      <c r="U403" s="88"/>
      <c r="V403" s="88"/>
      <c r="W403" s="88"/>
      <c r="X403" s="88"/>
    </row>
    <row r="404" spans="1:24" x14ac:dyDescent="0.2">
      <c r="A404" s="219"/>
      <c r="B404" s="88"/>
      <c r="C404" s="88"/>
      <c r="D404" s="88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88"/>
      <c r="T404" s="88"/>
      <c r="U404" s="88"/>
      <c r="V404" s="88"/>
      <c r="W404" s="88"/>
      <c r="X404" s="88"/>
    </row>
    <row r="405" spans="1:24" x14ac:dyDescent="0.2">
      <c r="A405" s="219"/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88"/>
      <c r="T405" s="88"/>
      <c r="U405" s="88"/>
      <c r="V405" s="88"/>
      <c r="W405" s="88"/>
      <c r="X405" s="88"/>
    </row>
    <row r="406" spans="1:24" x14ac:dyDescent="0.2">
      <c r="A406" s="219"/>
      <c r="B406" s="88"/>
      <c r="C406" s="88"/>
      <c r="D406" s="88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  <c r="Q406" s="88"/>
      <c r="R406" s="88"/>
      <c r="S406" s="88"/>
      <c r="T406" s="88"/>
      <c r="U406" s="88"/>
      <c r="V406" s="88"/>
      <c r="W406" s="88"/>
      <c r="X406" s="88"/>
    </row>
    <row r="407" spans="1:24" x14ac:dyDescent="0.2">
      <c r="A407" s="219"/>
      <c r="B407" s="88"/>
      <c r="C407" s="88"/>
      <c r="D407" s="88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88"/>
      <c r="T407" s="88"/>
      <c r="U407" s="88"/>
      <c r="V407" s="88"/>
      <c r="W407" s="88"/>
      <c r="X407" s="88"/>
    </row>
    <row r="408" spans="1:24" x14ac:dyDescent="0.2">
      <c r="A408" s="219"/>
      <c r="B408" s="88"/>
      <c r="C408" s="88"/>
      <c r="D408" s="88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88"/>
      <c r="T408" s="88"/>
      <c r="U408" s="88"/>
      <c r="V408" s="88"/>
      <c r="W408" s="88"/>
      <c r="X408" s="88"/>
    </row>
    <row r="409" spans="1:24" x14ac:dyDescent="0.2">
      <c r="A409" s="219"/>
      <c r="B409" s="88"/>
      <c r="C409" s="88"/>
      <c r="D409" s="88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88"/>
      <c r="T409" s="88"/>
      <c r="U409" s="88"/>
      <c r="V409" s="88"/>
      <c r="W409" s="88"/>
      <c r="X409" s="88"/>
    </row>
    <row r="410" spans="1:24" x14ac:dyDescent="0.2">
      <c r="A410" s="219"/>
      <c r="B410" s="88"/>
      <c r="C410" s="88"/>
      <c r="D410" s="88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  <c r="Q410" s="88"/>
      <c r="R410" s="88"/>
      <c r="S410" s="88"/>
      <c r="T410" s="88"/>
      <c r="U410" s="88"/>
      <c r="V410" s="88"/>
      <c r="W410" s="88"/>
      <c r="X410" s="88"/>
    </row>
    <row r="411" spans="1:24" x14ac:dyDescent="0.2">
      <c r="A411" s="219"/>
      <c r="B411" s="88"/>
      <c r="C411" s="88"/>
      <c r="D411" s="88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88"/>
      <c r="S411" s="88"/>
      <c r="T411" s="88"/>
      <c r="U411" s="88"/>
      <c r="V411" s="88"/>
      <c r="W411" s="88"/>
      <c r="X411" s="88"/>
    </row>
    <row r="412" spans="1:24" x14ac:dyDescent="0.2">
      <c r="A412" s="219"/>
      <c r="B412" s="88"/>
      <c r="C412" s="88"/>
      <c r="D412" s="88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  <c r="Q412" s="88"/>
      <c r="R412" s="88"/>
      <c r="S412" s="88"/>
      <c r="T412" s="88"/>
      <c r="U412" s="88"/>
      <c r="V412" s="88"/>
      <c r="W412" s="88"/>
      <c r="X412" s="88"/>
    </row>
    <row r="413" spans="1:24" x14ac:dyDescent="0.2">
      <c r="A413" s="219"/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</row>
    <row r="414" spans="1:24" x14ac:dyDescent="0.2">
      <c r="A414" s="219"/>
      <c r="B414" s="88"/>
      <c r="C414" s="88"/>
      <c r="D414" s="88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88"/>
      <c r="T414" s="88"/>
      <c r="U414" s="88"/>
      <c r="V414" s="88"/>
      <c r="W414" s="88"/>
      <c r="X414" s="88"/>
    </row>
    <row r="415" spans="1:24" x14ac:dyDescent="0.2">
      <c r="A415" s="219"/>
      <c r="B415" s="88"/>
      <c r="C415" s="88"/>
      <c r="D415" s="88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  <c r="Q415" s="88"/>
      <c r="R415" s="88"/>
      <c r="S415" s="88"/>
      <c r="T415" s="88"/>
      <c r="U415" s="88"/>
      <c r="V415" s="88"/>
      <c r="W415" s="88"/>
      <c r="X415" s="88"/>
    </row>
    <row r="416" spans="1:24" x14ac:dyDescent="0.2">
      <c r="A416" s="219"/>
      <c r="B416" s="88"/>
      <c r="C416" s="88"/>
      <c r="D416" s="88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  <c r="Q416" s="88"/>
      <c r="R416" s="88"/>
      <c r="S416" s="88"/>
      <c r="T416" s="88"/>
      <c r="U416" s="88"/>
      <c r="V416" s="88"/>
      <c r="W416" s="88"/>
      <c r="X416" s="88"/>
    </row>
    <row r="417" spans="1:24" x14ac:dyDescent="0.2">
      <c r="A417" s="219"/>
      <c r="B417" s="88"/>
      <c r="C417" s="88"/>
      <c r="D417" s="88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88"/>
    </row>
    <row r="418" spans="1:24" x14ac:dyDescent="0.2">
      <c r="A418" s="219"/>
      <c r="B418" s="88"/>
      <c r="C418" s="88"/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</row>
    <row r="419" spans="1:24" x14ac:dyDescent="0.2">
      <c r="A419" s="219"/>
      <c r="B419" s="88"/>
      <c r="C419" s="88"/>
      <c r="D419" s="88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  <c r="Q419" s="88"/>
      <c r="R419" s="88"/>
      <c r="S419" s="88"/>
      <c r="T419" s="88"/>
      <c r="U419" s="88"/>
      <c r="V419" s="88"/>
      <c r="W419" s="88"/>
      <c r="X419" s="88"/>
    </row>
    <row r="420" spans="1:24" x14ac:dyDescent="0.2">
      <c r="A420" s="219"/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  <c r="Q420" s="88"/>
      <c r="R420" s="88"/>
      <c r="S420" s="88"/>
      <c r="T420" s="88"/>
      <c r="U420" s="88"/>
      <c r="V420" s="88"/>
      <c r="W420" s="88"/>
      <c r="X420" s="88"/>
    </row>
    <row r="421" spans="1:24" x14ac:dyDescent="0.2">
      <c r="A421" s="219"/>
      <c r="B421" s="88"/>
      <c r="C421" s="88"/>
      <c r="D421" s="88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88"/>
      <c r="T421" s="88"/>
      <c r="U421" s="88"/>
      <c r="V421" s="88"/>
      <c r="W421" s="88"/>
      <c r="X421" s="88"/>
    </row>
    <row r="422" spans="1:24" x14ac:dyDescent="0.2">
      <c r="A422" s="219"/>
      <c r="B422" s="88"/>
      <c r="C422" s="88"/>
      <c r="D422" s="88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  <c r="Q422" s="88"/>
      <c r="R422" s="88"/>
      <c r="S422" s="88"/>
      <c r="T422" s="88"/>
      <c r="U422" s="88"/>
      <c r="V422" s="88"/>
      <c r="W422" s="88"/>
      <c r="X422" s="88"/>
    </row>
    <row r="423" spans="1:24" x14ac:dyDescent="0.2">
      <c r="A423" s="219"/>
      <c r="B423" s="88"/>
      <c r="C423" s="88"/>
      <c r="D423" s="88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</row>
    <row r="424" spans="1:24" x14ac:dyDescent="0.2">
      <c r="A424" s="219"/>
      <c r="B424" s="88"/>
      <c r="C424" s="88"/>
      <c r="D424" s="88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88"/>
    </row>
    <row r="425" spans="1:24" x14ac:dyDescent="0.2">
      <c r="A425" s="219"/>
      <c r="B425" s="88"/>
      <c r="C425" s="88"/>
      <c r="D425" s="88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  <c r="Q425" s="88"/>
      <c r="R425" s="88"/>
      <c r="S425" s="88"/>
      <c r="T425" s="88"/>
      <c r="U425" s="88"/>
      <c r="V425" s="88"/>
      <c r="W425" s="88"/>
      <c r="X425" s="88"/>
    </row>
    <row r="426" spans="1:24" x14ac:dyDescent="0.2">
      <c r="A426" s="219"/>
      <c r="B426" s="88"/>
      <c r="C426" s="88"/>
      <c r="D426" s="88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88"/>
      <c r="S426" s="88"/>
      <c r="T426" s="88"/>
      <c r="U426" s="88"/>
      <c r="V426" s="88"/>
      <c r="W426" s="88"/>
      <c r="X426" s="88"/>
    </row>
    <row r="427" spans="1:24" x14ac:dyDescent="0.2">
      <c r="A427" s="219"/>
      <c r="B427" s="88"/>
      <c r="C427" s="88"/>
      <c r="D427" s="88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  <c r="U427" s="88"/>
      <c r="V427" s="88"/>
      <c r="W427" s="88"/>
      <c r="X427" s="88"/>
    </row>
    <row r="428" spans="1:24" x14ac:dyDescent="0.2">
      <c r="A428" s="219"/>
      <c r="B428" s="88"/>
      <c r="C428" s="88"/>
      <c r="D428" s="88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  <c r="Q428" s="88"/>
      <c r="R428" s="88"/>
      <c r="S428" s="88"/>
      <c r="T428" s="88"/>
      <c r="U428" s="88"/>
      <c r="V428" s="88"/>
      <c r="W428" s="88"/>
      <c r="X428" s="88"/>
    </row>
    <row r="429" spans="1:24" x14ac:dyDescent="0.2">
      <c r="A429" s="219"/>
      <c r="B429" s="88"/>
      <c r="C429" s="88"/>
      <c r="D429" s="88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  <c r="Q429" s="88"/>
      <c r="R429" s="88"/>
      <c r="S429" s="88"/>
      <c r="T429" s="88"/>
      <c r="U429" s="88"/>
      <c r="V429" s="88"/>
      <c r="W429" s="88"/>
      <c r="X429" s="88"/>
    </row>
    <row r="430" spans="1:24" x14ac:dyDescent="0.2">
      <c r="A430" s="219"/>
      <c r="B430" s="88"/>
      <c r="C430" s="88"/>
      <c r="D430" s="88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X430" s="88"/>
    </row>
    <row r="431" spans="1:24" x14ac:dyDescent="0.2">
      <c r="A431" s="219"/>
      <c r="B431" s="88"/>
      <c r="C431" s="88"/>
      <c r="D431" s="88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  <c r="Q431" s="88"/>
      <c r="R431" s="88"/>
      <c r="S431" s="88"/>
      <c r="T431" s="88"/>
      <c r="U431" s="88"/>
      <c r="V431" s="88"/>
      <c r="W431" s="88"/>
      <c r="X431" s="88"/>
    </row>
    <row r="432" spans="1:24" x14ac:dyDescent="0.2">
      <c r="A432" s="219"/>
      <c r="B432" s="88"/>
      <c r="C432" s="88"/>
      <c r="D432" s="88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  <c r="Q432" s="88"/>
      <c r="R432" s="88"/>
      <c r="S432" s="88"/>
      <c r="T432" s="88"/>
      <c r="U432" s="88"/>
      <c r="V432" s="88"/>
      <c r="W432" s="88"/>
      <c r="X432" s="88"/>
    </row>
    <row r="433" spans="1:24" x14ac:dyDescent="0.2">
      <c r="A433" s="219"/>
      <c r="B433" s="88"/>
      <c r="C433" s="88"/>
      <c r="D433" s="88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88"/>
      <c r="S433" s="88"/>
      <c r="T433" s="88"/>
      <c r="U433" s="88"/>
      <c r="V433" s="88"/>
      <c r="W433" s="88"/>
      <c r="X433" s="88"/>
    </row>
    <row r="434" spans="1:24" x14ac:dyDescent="0.2">
      <c r="A434" s="219"/>
      <c r="B434" s="88"/>
      <c r="C434" s="88"/>
      <c r="D434" s="88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  <c r="Q434" s="88"/>
      <c r="R434" s="88"/>
      <c r="S434" s="88"/>
      <c r="T434" s="88"/>
      <c r="U434" s="88"/>
      <c r="V434" s="88"/>
      <c r="W434" s="88"/>
      <c r="X434" s="88"/>
    </row>
    <row r="435" spans="1:24" x14ac:dyDescent="0.2">
      <c r="A435" s="219"/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  <c r="Q435" s="88"/>
      <c r="R435" s="88"/>
      <c r="S435" s="88"/>
      <c r="T435" s="88"/>
      <c r="U435" s="88"/>
      <c r="V435" s="88"/>
      <c r="W435" s="88"/>
      <c r="X435" s="88"/>
    </row>
    <row r="436" spans="1:24" x14ac:dyDescent="0.2">
      <c r="A436" s="219"/>
      <c r="B436" s="88"/>
      <c r="C436" s="88"/>
      <c r="D436" s="88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  <c r="Q436" s="88"/>
      <c r="R436" s="88"/>
      <c r="S436" s="88"/>
      <c r="T436" s="88"/>
      <c r="U436" s="88"/>
      <c r="V436" s="88"/>
      <c r="W436" s="88"/>
      <c r="X436" s="88"/>
    </row>
    <row r="437" spans="1:24" x14ac:dyDescent="0.2">
      <c r="A437" s="219"/>
      <c r="B437" s="88"/>
      <c r="C437" s="88"/>
      <c r="D437" s="88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  <c r="Q437" s="88"/>
      <c r="R437" s="88"/>
      <c r="S437" s="88"/>
      <c r="T437" s="88"/>
      <c r="U437" s="88"/>
      <c r="V437" s="88"/>
      <c r="W437" s="88"/>
      <c r="X437" s="88"/>
    </row>
    <row r="438" spans="1:24" x14ac:dyDescent="0.2">
      <c r="A438" s="219"/>
      <c r="B438" s="88"/>
      <c r="C438" s="88"/>
      <c r="D438" s="88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  <c r="Q438" s="88"/>
      <c r="R438" s="88"/>
      <c r="S438" s="88"/>
      <c r="T438" s="88"/>
      <c r="U438" s="88"/>
      <c r="V438" s="88"/>
      <c r="W438" s="88"/>
      <c r="X438" s="88"/>
    </row>
    <row r="439" spans="1:24" x14ac:dyDescent="0.2">
      <c r="A439" s="219"/>
      <c r="B439" s="88"/>
      <c r="C439" s="88"/>
      <c r="D439" s="88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  <c r="Q439" s="88"/>
      <c r="R439" s="88"/>
      <c r="S439" s="88"/>
      <c r="T439" s="88"/>
      <c r="U439" s="88"/>
      <c r="V439" s="88"/>
      <c r="W439" s="88"/>
      <c r="X439" s="88"/>
    </row>
    <row r="440" spans="1:24" x14ac:dyDescent="0.2">
      <c r="A440" s="219"/>
      <c r="B440" s="88"/>
      <c r="C440" s="88"/>
      <c r="D440" s="88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  <c r="Q440" s="88"/>
      <c r="R440" s="88"/>
      <c r="S440" s="88"/>
      <c r="T440" s="88"/>
      <c r="U440" s="88"/>
      <c r="V440" s="88"/>
      <c r="W440" s="88"/>
      <c r="X440" s="88"/>
    </row>
    <row r="441" spans="1:24" x14ac:dyDescent="0.2">
      <c r="A441" s="219"/>
      <c r="B441" s="88"/>
      <c r="C441" s="88"/>
      <c r="D441" s="88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  <c r="Q441" s="88"/>
      <c r="R441" s="88"/>
      <c r="S441" s="88"/>
      <c r="T441" s="88"/>
      <c r="U441" s="88"/>
      <c r="V441" s="88"/>
      <c r="W441" s="88"/>
      <c r="X441" s="88"/>
    </row>
    <row r="442" spans="1:24" x14ac:dyDescent="0.2">
      <c r="A442" s="219"/>
      <c r="B442" s="88"/>
      <c r="C442" s="88"/>
      <c r="D442" s="88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  <c r="Q442" s="88"/>
      <c r="R442" s="88"/>
      <c r="S442" s="88"/>
      <c r="T442" s="88"/>
      <c r="U442" s="88"/>
      <c r="V442" s="88"/>
      <c r="W442" s="88"/>
      <c r="X442" s="88"/>
    </row>
    <row r="443" spans="1:24" x14ac:dyDescent="0.2">
      <c r="A443" s="219"/>
      <c r="B443" s="88"/>
      <c r="C443" s="88"/>
      <c r="D443" s="88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88"/>
    </row>
    <row r="444" spans="1:24" x14ac:dyDescent="0.2">
      <c r="A444" s="219"/>
      <c r="B444" s="88"/>
      <c r="C444" s="88"/>
      <c r="D444" s="88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  <c r="Q444" s="88"/>
      <c r="R444" s="88"/>
      <c r="S444" s="88"/>
      <c r="T444" s="88"/>
      <c r="U444" s="88"/>
      <c r="V444" s="88"/>
      <c r="W444" s="88"/>
      <c r="X444" s="88"/>
    </row>
    <row r="445" spans="1:24" x14ac:dyDescent="0.2">
      <c r="A445" s="219"/>
      <c r="B445" s="88"/>
      <c r="C445" s="88"/>
      <c r="D445" s="88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  <c r="Q445" s="88"/>
      <c r="R445" s="88"/>
      <c r="S445" s="88"/>
      <c r="T445" s="88"/>
      <c r="U445" s="88"/>
      <c r="V445" s="88"/>
      <c r="W445" s="88"/>
      <c r="X445" s="88"/>
    </row>
    <row r="446" spans="1:24" x14ac:dyDescent="0.2">
      <c r="A446" s="219"/>
      <c r="B446" s="88"/>
      <c r="C446" s="88"/>
      <c r="D446" s="88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  <c r="Q446" s="88"/>
      <c r="R446" s="88"/>
      <c r="S446" s="88"/>
      <c r="T446" s="88"/>
      <c r="U446" s="88"/>
      <c r="V446" s="88"/>
      <c r="W446" s="88"/>
      <c r="X446" s="88"/>
    </row>
    <row r="447" spans="1:24" x14ac:dyDescent="0.2">
      <c r="A447" s="219"/>
      <c r="B447" s="88"/>
      <c r="C447" s="88"/>
      <c r="D447" s="88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  <c r="Q447" s="88"/>
      <c r="R447" s="88"/>
      <c r="S447" s="88"/>
      <c r="T447" s="88"/>
      <c r="U447" s="88"/>
      <c r="V447" s="88"/>
      <c r="W447" s="88"/>
      <c r="X447" s="88"/>
    </row>
    <row r="448" spans="1:24" x14ac:dyDescent="0.2">
      <c r="A448" s="219"/>
      <c r="B448" s="88"/>
      <c r="C448" s="88"/>
      <c r="D448" s="88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  <c r="Q448" s="88"/>
      <c r="R448" s="88"/>
      <c r="S448" s="88"/>
      <c r="T448" s="88"/>
      <c r="U448" s="88"/>
      <c r="V448" s="88"/>
      <c r="W448" s="88"/>
      <c r="X448" s="88"/>
    </row>
    <row r="449" spans="1:24" x14ac:dyDescent="0.2">
      <c r="A449" s="219"/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  <c r="Q449" s="88"/>
      <c r="R449" s="88"/>
      <c r="S449" s="88"/>
      <c r="T449" s="88"/>
      <c r="U449" s="88"/>
      <c r="V449" s="88"/>
      <c r="W449" s="88"/>
      <c r="X449" s="88"/>
    </row>
    <row r="450" spans="1:24" x14ac:dyDescent="0.2">
      <c r="A450" s="219"/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  <c r="Q450" s="88"/>
      <c r="R450" s="88"/>
      <c r="S450" s="88"/>
      <c r="T450" s="88"/>
      <c r="U450" s="88"/>
      <c r="V450" s="88"/>
      <c r="W450" s="88"/>
      <c r="X450" s="88"/>
    </row>
    <row r="451" spans="1:24" x14ac:dyDescent="0.2">
      <c r="A451" s="219"/>
      <c r="B451" s="88"/>
      <c r="C451" s="88"/>
      <c r="D451" s="88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  <c r="Q451" s="88"/>
      <c r="R451" s="88"/>
      <c r="S451" s="88"/>
      <c r="T451" s="88"/>
      <c r="U451" s="88"/>
      <c r="V451" s="88"/>
      <c r="W451" s="88"/>
      <c r="X451" s="88"/>
    </row>
    <row r="452" spans="1:24" x14ac:dyDescent="0.2">
      <c r="A452" s="219"/>
      <c r="B452" s="88"/>
      <c r="C452" s="88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</row>
    <row r="453" spans="1:24" x14ac:dyDescent="0.2">
      <c r="A453" s="219"/>
      <c r="B453" s="88"/>
      <c r="C453" s="88"/>
      <c r="D453" s="88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  <c r="Q453" s="88"/>
      <c r="R453" s="88"/>
      <c r="S453" s="88"/>
      <c r="T453" s="88"/>
      <c r="U453" s="88"/>
      <c r="V453" s="88"/>
      <c r="W453" s="88"/>
      <c r="X453" s="88"/>
    </row>
    <row r="454" spans="1:24" x14ac:dyDescent="0.2">
      <c r="A454" s="219"/>
      <c r="B454" s="88"/>
      <c r="C454" s="88"/>
      <c r="D454" s="88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  <c r="Q454" s="88"/>
      <c r="R454" s="88"/>
      <c r="S454" s="88"/>
      <c r="T454" s="88"/>
      <c r="U454" s="88"/>
      <c r="V454" s="88"/>
      <c r="W454" s="88"/>
      <c r="X454" s="88"/>
    </row>
    <row r="455" spans="1:24" x14ac:dyDescent="0.2">
      <c r="A455" s="219"/>
      <c r="B455" s="88"/>
      <c r="C455" s="88"/>
      <c r="D455" s="88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  <c r="Q455" s="88"/>
      <c r="R455" s="88"/>
      <c r="S455" s="88"/>
      <c r="T455" s="88"/>
      <c r="U455" s="88"/>
      <c r="V455" s="88"/>
      <c r="W455" s="88"/>
      <c r="X455" s="88"/>
    </row>
    <row r="456" spans="1:24" x14ac:dyDescent="0.2">
      <c r="A456" s="219"/>
      <c r="B456" s="88"/>
      <c r="C456" s="88"/>
      <c r="D456" s="88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  <c r="Q456" s="88"/>
      <c r="R456" s="88"/>
      <c r="S456" s="88"/>
      <c r="T456" s="88"/>
      <c r="U456" s="88"/>
      <c r="V456" s="88"/>
      <c r="W456" s="88"/>
      <c r="X456" s="88"/>
    </row>
    <row r="457" spans="1:24" x14ac:dyDescent="0.2">
      <c r="A457" s="219"/>
      <c r="B457" s="88"/>
      <c r="C457" s="88"/>
      <c r="D457" s="88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  <c r="Q457" s="88"/>
      <c r="R457" s="88"/>
      <c r="S457" s="88"/>
      <c r="T457" s="88"/>
      <c r="U457" s="88"/>
      <c r="V457" s="88"/>
      <c r="W457" s="88"/>
      <c r="X457" s="88"/>
    </row>
    <row r="458" spans="1:24" x14ac:dyDescent="0.2">
      <c r="A458" s="219"/>
      <c r="B458" s="88"/>
      <c r="C458" s="88"/>
      <c r="D458" s="88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  <c r="Q458" s="88"/>
      <c r="R458" s="88"/>
      <c r="S458" s="88"/>
      <c r="T458" s="88"/>
      <c r="U458" s="88"/>
      <c r="V458" s="88"/>
      <c r="W458" s="88"/>
      <c r="X458" s="88"/>
    </row>
    <row r="459" spans="1:24" x14ac:dyDescent="0.2">
      <c r="A459" s="219"/>
      <c r="B459" s="88"/>
      <c r="C459" s="88"/>
      <c r="D459" s="88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</row>
    <row r="460" spans="1:24" x14ac:dyDescent="0.2">
      <c r="A460" s="219"/>
      <c r="B460" s="88"/>
      <c r="C460" s="88"/>
      <c r="D460" s="88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</row>
    <row r="461" spans="1:24" x14ac:dyDescent="0.2">
      <c r="A461" s="219"/>
      <c r="B461" s="88"/>
      <c r="C461" s="88"/>
      <c r="D461" s="88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</row>
    <row r="462" spans="1:24" x14ac:dyDescent="0.2">
      <c r="A462" s="219"/>
      <c r="B462" s="88"/>
      <c r="C462" s="88"/>
      <c r="D462" s="88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</row>
    <row r="463" spans="1:24" x14ac:dyDescent="0.2">
      <c r="A463" s="219"/>
      <c r="B463" s="88"/>
      <c r="C463" s="88"/>
      <c r="D463" s="88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</row>
    <row r="464" spans="1:24" x14ac:dyDescent="0.2">
      <c r="A464" s="219"/>
      <c r="B464" s="88"/>
      <c r="C464" s="88"/>
      <c r="D464" s="88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</row>
    <row r="465" spans="1:24" x14ac:dyDescent="0.2">
      <c r="A465" s="219"/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</row>
    <row r="466" spans="1:24" x14ac:dyDescent="0.2">
      <c r="A466" s="219"/>
      <c r="B466" s="88"/>
      <c r="C466" s="88"/>
      <c r="D466" s="88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</row>
    <row r="467" spans="1:24" x14ac:dyDescent="0.2">
      <c r="A467" s="219"/>
      <c r="B467" s="88"/>
      <c r="C467" s="88"/>
      <c r="D467" s="88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</row>
    <row r="468" spans="1:24" x14ac:dyDescent="0.2">
      <c r="A468" s="219"/>
      <c r="B468" s="88"/>
      <c r="C468" s="88"/>
      <c r="D468" s="88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</row>
    <row r="469" spans="1:24" x14ac:dyDescent="0.2">
      <c r="A469" s="219"/>
      <c r="B469" s="88"/>
      <c r="C469" s="88"/>
      <c r="D469" s="88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</row>
    <row r="470" spans="1:24" x14ac:dyDescent="0.2">
      <c r="A470" s="219"/>
      <c r="B470" s="88"/>
      <c r="C470" s="88"/>
      <c r="D470" s="88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</row>
    <row r="471" spans="1:24" x14ac:dyDescent="0.2">
      <c r="A471" s="219"/>
      <c r="B471" s="88"/>
      <c r="C471" s="88"/>
      <c r="D471" s="88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</row>
    <row r="472" spans="1:24" x14ac:dyDescent="0.2">
      <c r="A472" s="219"/>
      <c r="B472" s="88"/>
      <c r="C472" s="88"/>
      <c r="D472" s="88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</row>
    <row r="473" spans="1:24" x14ac:dyDescent="0.2">
      <c r="A473" s="219"/>
      <c r="B473" s="88"/>
      <c r="C473" s="88"/>
      <c r="D473" s="88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</row>
    <row r="474" spans="1:24" x14ac:dyDescent="0.2">
      <c r="A474" s="219"/>
      <c r="B474" s="88"/>
      <c r="C474" s="88"/>
      <c r="D474" s="88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</row>
    <row r="475" spans="1:24" x14ac:dyDescent="0.2">
      <c r="A475" s="219"/>
      <c r="B475" s="88"/>
      <c r="C475" s="88"/>
      <c r="D475" s="88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</row>
    <row r="476" spans="1:24" x14ac:dyDescent="0.2">
      <c r="A476" s="219"/>
      <c r="B476" s="88"/>
      <c r="C476" s="88"/>
      <c r="D476" s="88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</row>
    <row r="477" spans="1:24" x14ac:dyDescent="0.2">
      <c r="A477" s="219"/>
      <c r="B477" s="88"/>
      <c r="C477" s="88"/>
      <c r="D477" s="88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</row>
    <row r="478" spans="1:24" x14ac:dyDescent="0.2">
      <c r="A478" s="219"/>
      <c r="B478" s="88"/>
      <c r="C478" s="88"/>
      <c r="D478" s="88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</row>
    <row r="479" spans="1:24" x14ac:dyDescent="0.2">
      <c r="A479" s="219"/>
      <c r="B479" s="88"/>
      <c r="C479" s="88"/>
      <c r="D479" s="88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</row>
    <row r="480" spans="1:24" x14ac:dyDescent="0.2">
      <c r="A480" s="219"/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</row>
    <row r="481" spans="1:24" x14ac:dyDescent="0.2">
      <c r="A481" s="219"/>
      <c r="B481" s="88"/>
      <c r="C481" s="88"/>
      <c r="D481" s="88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</row>
    <row r="482" spans="1:24" x14ac:dyDescent="0.2">
      <c r="A482" s="219"/>
      <c r="B482" s="88"/>
      <c r="C482" s="88"/>
      <c r="D482" s="88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</row>
    <row r="483" spans="1:24" x14ac:dyDescent="0.2">
      <c r="A483" s="219"/>
      <c r="B483" s="88"/>
      <c r="C483" s="88"/>
      <c r="D483" s="88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</row>
    <row r="484" spans="1:24" x14ac:dyDescent="0.2">
      <c r="A484" s="219"/>
      <c r="B484" s="88"/>
      <c r="C484" s="88"/>
      <c r="D484" s="88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</row>
    <row r="485" spans="1:24" x14ac:dyDescent="0.2">
      <c r="A485" s="219"/>
      <c r="B485" s="88"/>
      <c r="C485" s="88"/>
      <c r="D485" s="88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</row>
    <row r="486" spans="1:24" x14ac:dyDescent="0.2">
      <c r="A486" s="219"/>
      <c r="B486" s="88"/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</row>
    <row r="487" spans="1:24" x14ac:dyDescent="0.2">
      <c r="A487" s="219"/>
      <c r="B487" s="88"/>
      <c r="C487" s="88"/>
      <c r="D487" s="88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</row>
    <row r="488" spans="1:24" x14ac:dyDescent="0.2">
      <c r="A488" s="219"/>
      <c r="B488" s="88"/>
      <c r="C488" s="88"/>
      <c r="D488" s="88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</row>
    <row r="489" spans="1:24" x14ac:dyDescent="0.2">
      <c r="A489" s="219"/>
      <c r="B489" s="88"/>
      <c r="C489" s="88"/>
      <c r="D489" s="88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</row>
    <row r="490" spans="1:24" x14ac:dyDescent="0.2">
      <c r="A490" s="219"/>
      <c r="B490" s="88"/>
      <c r="C490" s="88"/>
      <c r="D490" s="88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</row>
    <row r="491" spans="1:24" x14ac:dyDescent="0.2">
      <c r="A491" s="219"/>
      <c r="B491" s="88"/>
      <c r="C491" s="88"/>
      <c r="D491" s="88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</row>
    <row r="492" spans="1:24" x14ac:dyDescent="0.2">
      <c r="A492" s="219"/>
      <c r="B492" s="88"/>
      <c r="C492" s="88"/>
      <c r="D492" s="88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</row>
    <row r="493" spans="1:24" x14ac:dyDescent="0.2">
      <c r="A493" s="219"/>
      <c r="B493" s="88"/>
      <c r="C493" s="88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</row>
    <row r="494" spans="1:24" x14ac:dyDescent="0.2">
      <c r="A494" s="219"/>
      <c r="B494" s="88"/>
      <c r="C494" s="88"/>
      <c r="D494" s="88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</row>
    <row r="495" spans="1:24" x14ac:dyDescent="0.2">
      <c r="A495" s="219"/>
      <c r="B495" s="88"/>
      <c r="C495" s="88"/>
      <c r="D495" s="88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</row>
    <row r="496" spans="1:24" x14ac:dyDescent="0.2">
      <c r="A496" s="219"/>
      <c r="B496" s="88"/>
      <c r="C496" s="88"/>
      <c r="D496" s="88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</row>
    <row r="497" spans="1:24" x14ac:dyDescent="0.2">
      <c r="A497" s="219"/>
      <c r="B497" s="88"/>
      <c r="C497" s="88"/>
      <c r="D497" s="88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</row>
    <row r="498" spans="1:24" x14ac:dyDescent="0.2">
      <c r="A498" s="219"/>
      <c r="B498" s="88"/>
      <c r="C498" s="88"/>
      <c r="D498" s="88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</row>
    <row r="499" spans="1:24" x14ac:dyDescent="0.2">
      <c r="A499" s="219"/>
      <c r="B499" s="88"/>
      <c r="C499" s="88"/>
      <c r="D499" s="88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</row>
    <row r="500" spans="1:24" x14ac:dyDescent="0.2">
      <c r="A500" s="219"/>
      <c r="B500" s="88"/>
      <c r="C500" s="88"/>
      <c r="D500" s="88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</row>
    <row r="501" spans="1:24" x14ac:dyDescent="0.2">
      <c r="A501" s="219"/>
      <c r="B501" s="88"/>
      <c r="C501" s="88"/>
      <c r="D501" s="88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</row>
    <row r="502" spans="1:24" x14ac:dyDescent="0.2">
      <c r="A502" s="219"/>
      <c r="B502" s="88"/>
      <c r="C502" s="88"/>
      <c r="D502" s="88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</row>
    <row r="503" spans="1:24" x14ac:dyDescent="0.2">
      <c r="A503" s="219"/>
      <c r="B503" s="88"/>
      <c r="C503" s="88"/>
      <c r="D503" s="88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</row>
    <row r="504" spans="1:24" x14ac:dyDescent="0.2">
      <c r="A504" s="219"/>
      <c r="B504" s="88"/>
      <c r="C504" s="88"/>
      <c r="D504" s="88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</row>
    <row r="505" spans="1:24" x14ac:dyDescent="0.2">
      <c r="A505" s="219"/>
      <c r="B505" s="88"/>
      <c r="C505" s="88"/>
      <c r="D505" s="88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</row>
    <row r="506" spans="1:24" x14ac:dyDescent="0.2">
      <c r="A506" s="219"/>
      <c r="B506" s="88"/>
      <c r="C506" s="88"/>
      <c r="D506" s="88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</row>
    <row r="507" spans="1:24" x14ac:dyDescent="0.2">
      <c r="A507" s="219"/>
      <c r="B507" s="88"/>
      <c r="C507" s="88"/>
      <c r="D507" s="88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</row>
    <row r="508" spans="1:24" x14ac:dyDescent="0.2">
      <c r="A508" s="219"/>
      <c r="B508" s="88"/>
      <c r="C508" s="88"/>
      <c r="D508" s="88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</row>
    <row r="509" spans="1:24" x14ac:dyDescent="0.2">
      <c r="A509" s="219"/>
      <c r="B509" s="88"/>
      <c r="C509" s="88"/>
      <c r="D509" s="88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</row>
    <row r="510" spans="1:24" x14ac:dyDescent="0.2">
      <c r="A510" s="219"/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</row>
    <row r="511" spans="1:24" x14ac:dyDescent="0.2">
      <c r="A511" s="219"/>
      <c r="B511" s="88"/>
      <c r="C511" s="88"/>
      <c r="D511" s="88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</row>
    <row r="512" spans="1:24" x14ac:dyDescent="0.2">
      <c r="A512" s="219"/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</row>
    <row r="513" spans="1:24" x14ac:dyDescent="0.2">
      <c r="A513" s="219"/>
      <c r="B513" s="88"/>
      <c r="C513" s="88"/>
      <c r="D513" s="88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</row>
    <row r="514" spans="1:24" x14ac:dyDescent="0.2">
      <c r="A514" s="219"/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</row>
    <row r="515" spans="1:24" x14ac:dyDescent="0.2">
      <c r="A515" s="219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</row>
    <row r="516" spans="1:24" x14ac:dyDescent="0.2">
      <c r="A516" s="219"/>
      <c r="B516" s="88"/>
      <c r="C516" s="88"/>
      <c r="D516" s="88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</row>
    <row r="517" spans="1:24" x14ac:dyDescent="0.2">
      <c r="A517" s="219"/>
      <c r="B517" s="88"/>
      <c r="C517" s="88"/>
      <c r="D517" s="88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</row>
    <row r="518" spans="1:24" x14ac:dyDescent="0.2">
      <c r="A518" s="219"/>
      <c r="B518" s="88"/>
      <c r="C518" s="88"/>
      <c r="D518" s="88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</row>
    <row r="519" spans="1:24" x14ac:dyDescent="0.2">
      <c r="A519" s="219"/>
      <c r="B519" s="88"/>
      <c r="C519" s="88"/>
      <c r="D519" s="88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</row>
    <row r="520" spans="1:24" x14ac:dyDescent="0.2">
      <c r="A520" s="219"/>
      <c r="B520" s="88"/>
      <c r="C520" s="88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</row>
    <row r="521" spans="1:24" x14ac:dyDescent="0.2">
      <c r="A521" s="219"/>
      <c r="B521" s="88"/>
      <c r="C521" s="88"/>
      <c r="D521" s="88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</row>
    <row r="522" spans="1:24" x14ac:dyDescent="0.2">
      <c r="A522" s="219"/>
      <c r="B522" s="88"/>
      <c r="C522" s="88"/>
      <c r="D522" s="88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</row>
    <row r="523" spans="1:24" x14ac:dyDescent="0.2">
      <c r="A523" s="219"/>
      <c r="B523" s="88"/>
      <c r="C523" s="88"/>
      <c r="D523" s="88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</row>
    <row r="524" spans="1:24" x14ac:dyDescent="0.2">
      <c r="A524" s="219"/>
      <c r="B524" s="88"/>
      <c r="C524" s="88"/>
      <c r="D524" s="88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</row>
    <row r="525" spans="1:24" x14ac:dyDescent="0.2">
      <c r="A525" s="219"/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</row>
    <row r="526" spans="1:24" x14ac:dyDescent="0.2">
      <c r="A526" s="219"/>
      <c r="B526" s="88"/>
      <c r="C526" s="88"/>
      <c r="D526" s="88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</row>
    <row r="527" spans="1:24" x14ac:dyDescent="0.2">
      <c r="A527" s="219"/>
      <c r="B527" s="88"/>
      <c r="C527" s="88"/>
      <c r="D527" s="88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</row>
    <row r="528" spans="1:24" x14ac:dyDescent="0.2">
      <c r="A528" s="219"/>
      <c r="B528" s="88"/>
      <c r="C528" s="88"/>
      <c r="D528" s="88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</row>
    <row r="529" spans="1:24" x14ac:dyDescent="0.2">
      <c r="A529" s="219"/>
      <c r="B529" s="88"/>
      <c r="C529" s="88"/>
      <c r="D529" s="88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</row>
    <row r="530" spans="1:24" x14ac:dyDescent="0.2">
      <c r="A530" s="219"/>
      <c r="B530" s="88"/>
      <c r="C530" s="88"/>
      <c r="D530" s="88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</row>
    <row r="531" spans="1:24" x14ac:dyDescent="0.2">
      <c r="A531" s="219"/>
      <c r="B531" s="88"/>
      <c r="C531" s="88"/>
      <c r="D531" s="88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</row>
    <row r="532" spans="1:24" x14ac:dyDescent="0.2">
      <c r="A532" s="219"/>
      <c r="B532" s="88"/>
      <c r="C532" s="88"/>
      <c r="D532" s="88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</row>
    <row r="533" spans="1:24" x14ac:dyDescent="0.2">
      <c r="A533" s="219"/>
      <c r="B533" s="88"/>
      <c r="C533" s="88"/>
      <c r="D533" s="88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</row>
    <row r="534" spans="1:24" x14ac:dyDescent="0.2">
      <c r="A534" s="219"/>
      <c r="B534" s="88"/>
      <c r="C534" s="88"/>
      <c r="D534" s="88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</row>
    <row r="535" spans="1:24" x14ac:dyDescent="0.2">
      <c r="A535" s="219"/>
      <c r="B535" s="88"/>
      <c r="C535" s="88"/>
      <c r="D535" s="88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</row>
    <row r="536" spans="1:24" x14ac:dyDescent="0.2">
      <c r="A536" s="219"/>
      <c r="B536" s="88"/>
      <c r="C536" s="88"/>
      <c r="D536" s="88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</row>
    <row r="537" spans="1:24" x14ac:dyDescent="0.2">
      <c r="A537" s="219"/>
      <c r="B537" s="88"/>
      <c r="C537" s="88"/>
      <c r="D537" s="88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</row>
    <row r="538" spans="1:24" x14ac:dyDescent="0.2">
      <c r="A538" s="219"/>
      <c r="B538" s="88"/>
      <c r="C538" s="88"/>
      <c r="D538" s="88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</row>
    <row r="539" spans="1:24" x14ac:dyDescent="0.2">
      <c r="A539" s="219"/>
      <c r="B539" s="88"/>
      <c r="C539" s="88"/>
      <c r="D539" s="88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</row>
    <row r="540" spans="1:24" x14ac:dyDescent="0.2">
      <c r="A540" s="219"/>
      <c r="B540" s="88"/>
      <c r="C540" s="88"/>
      <c r="D540" s="88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</row>
    <row r="541" spans="1:24" x14ac:dyDescent="0.2">
      <c r="A541" s="219"/>
      <c r="B541" s="88"/>
      <c r="C541" s="88"/>
      <c r="D541" s="88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</row>
    <row r="542" spans="1:24" x14ac:dyDescent="0.2">
      <c r="A542" s="219"/>
      <c r="B542" s="88"/>
      <c r="C542" s="88"/>
      <c r="D542" s="88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</row>
    <row r="543" spans="1:24" x14ac:dyDescent="0.2">
      <c r="A543" s="219"/>
      <c r="B543" s="88"/>
      <c r="C543" s="88"/>
      <c r="D543" s="88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</row>
    <row r="544" spans="1:24" x14ac:dyDescent="0.2">
      <c r="A544" s="219"/>
      <c r="B544" s="88"/>
      <c r="C544" s="88"/>
      <c r="D544" s="88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</row>
    <row r="545" spans="1:24" x14ac:dyDescent="0.2">
      <c r="A545" s="219"/>
      <c r="B545" s="88"/>
      <c r="C545" s="88"/>
      <c r="D545" s="88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</row>
    <row r="546" spans="1:24" x14ac:dyDescent="0.2">
      <c r="A546" s="219"/>
      <c r="B546" s="88"/>
      <c r="C546" s="88"/>
      <c r="D546" s="88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</row>
    <row r="547" spans="1:24" x14ac:dyDescent="0.2">
      <c r="A547" s="219"/>
      <c r="B547" s="88"/>
      <c r="C547" s="88"/>
      <c r="D547" s="88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</row>
    <row r="548" spans="1:24" x14ac:dyDescent="0.2">
      <c r="A548" s="219"/>
      <c r="B548" s="88"/>
      <c r="C548" s="88"/>
      <c r="D548" s="88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</row>
    <row r="549" spans="1:24" x14ac:dyDescent="0.2">
      <c r="A549" s="219"/>
      <c r="B549" s="88"/>
      <c r="C549" s="88"/>
      <c r="D549" s="88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</row>
    <row r="550" spans="1:24" x14ac:dyDescent="0.2">
      <c r="A550" s="219"/>
      <c r="B550" s="88"/>
      <c r="C550" s="88"/>
      <c r="D550" s="88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</row>
    <row r="551" spans="1:24" x14ac:dyDescent="0.2">
      <c r="A551" s="219"/>
      <c r="B551" s="88"/>
      <c r="C551" s="88"/>
      <c r="D551" s="88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</row>
    <row r="552" spans="1:24" x14ac:dyDescent="0.2">
      <c r="A552" s="219"/>
      <c r="B552" s="88"/>
      <c r="C552" s="88"/>
      <c r="D552" s="88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</row>
    <row r="553" spans="1:24" x14ac:dyDescent="0.2">
      <c r="A553" s="219"/>
      <c r="B553" s="88"/>
      <c r="C553" s="88"/>
      <c r="D553" s="88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</row>
    <row r="554" spans="1:24" x14ac:dyDescent="0.2">
      <c r="A554" s="219"/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</row>
    <row r="555" spans="1:24" x14ac:dyDescent="0.2">
      <c r="A555" s="219"/>
      <c r="B555" s="88"/>
      <c r="C555" s="88"/>
      <c r="D555" s="88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</row>
    <row r="556" spans="1:24" x14ac:dyDescent="0.2">
      <c r="A556" s="219"/>
      <c r="B556" s="88"/>
      <c r="C556" s="88"/>
      <c r="D556" s="88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</row>
    <row r="557" spans="1:24" x14ac:dyDescent="0.2">
      <c r="A557" s="219"/>
      <c r="B557" s="88"/>
      <c r="C557" s="88"/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</row>
    <row r="558" spans="1:24" x14ac:dyDescent="0.2">
      <c r="A558" s="219"/>
      <c r="B558" s="88"/>
      <c r="C558" s="88"/>
      <c r="D558" s="88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</row>
    <row r="559" spans="1:24" x14ac:dyDescent="0.2">
      <c r="A559" s="219"/>
      <c r="B559" s="88"/>
      <c r="C559" s="88"/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</row>
    <row r="560" spans="1:24" x14ac:dyDescent="0.2">
      <c r="A560" s="219"/>
      <c r="B560" s="88"/>
      <c r="C560" s="88"/>
      <c r="D560" s="88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</row>
    <row r="561" spans="1:24" x14ac:dyDescent="0.2">
      <c r="A561" s="219"/>
      <c r="B561" s="88"/>
      <c r="C561" s="88"/>
      <c r="D561" s="88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</row>
    <row r="562" spans="1:24" x14ac:dyDescent="0.2">
      <c r="A562" s="219"/>
      <c r="B562" s="88"/>
      <c r="C562" s="88"/>
      <c r="D562" s="88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</row>
    <row r="563" spans="1:24" x14ac:dyDescent="0.2">
      <c r="A563" s="219"/>
      <c r="B563" s="88"/>
      <c r="C563" s="88"/>
      <c r="D563" s="88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</row>
    <row r="564" spans="1:24" x14ac:dyDescent="0.2">
      <c r="A564" s="219"/>
      <c r="B564" s="88"/>
      <c r="C564" s="88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</row>
    <row r="565" spans="1:24" x14ac:dyDescent="0.2">
      <c r="A565" s="219"/>
      <c r="B565" s="88"/>
      <c r="C565" s="88"/>
      <c r="D565" s="88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</row>
    <row r="566" spans="1:24" x14ac:dyDescent="0.2">
      <c r="A566" s="219"/>
      <c r="B566" s="88"/>
      <c r="C566" s="88"/>
      <c r="D566" s="88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</row>
    <row r="567" spans="1:24" x14ac:dyDescent="0.2">
      <c r="A567" s="219"/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</row>
    <row r="568" spans="1:24" x14ac:dyDescent="0.2">
      <c r="A568" s="219"/>
      <c r="B568" s="88"/>
      <c r="C568" s="88"/>
      <c r="D568" s="88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</row>
    <row r="569" spans="1:24" x14ac:dyDescent="0.2">
      <c r="A569" s="219"/>
      <c r="B569" s="88"/>
      <c r="C569" s="88"/>
      <c r="D569" s="88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</row>
    <row r="570" spans="1:24" x14ac:dyDescent="0.2">
      <c r="A570" s="219"/>
      <c r="B570" s="88"/>
      <c r="C570" s="88"/>
      <c r="D570" s="88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</row>
    <row r="571" spans="1:24" x14ac:dyDescent="0.2">
      <c r="A571" s="219"/>
      <c r="B571" s="88"/>
      <c r="C571" s="88"/>
      <c r="D571" s="88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</row>
    <row r="572" spans="1:24" x14ac:dyDescent="0.2">
      <c r="A572" s="219"/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</row>
    <row r="573" spans="1:24" x14ac:dyDescent="0.2">
      <c r="A573" s="219"/>
      <c r="B573" s="88"/>
      <c r="C573" s="88"/>
      <c r="D573" s="88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</row>
    <row r="574" spans="1:24" x14ac:dyDescent="0.2">
      <c r="A574" s="219"/>
      <c r="B574" s="88"/>
      <c r="C574" s="88"/>
      <c r="D574" s="88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</row>
    <row r="575" spans="1:24" x14ac:dyDescent="0.2">
      <c r="A575" s="219"/>
      <c r="B575" s="88"/>
      <c r="C575" s="88"/>
      <c r="D575" s="88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</row>
    <row r="576" spans="1:24" x14ac:dyDescent="0.2">
      <c r="A576" s="219"/>
      <c r="B576" s="88"/>
      <c r="C576" s="88"/>
      <c r="D576" s="88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</row>
  </sheetData>
  <mergeCells count="3">
    <mergeCell ref="E5:F5"/>
    <mergeCell ref="G5:H5"/>
    <mergeCell ref="A1:O2"/>
  </mergeCells>
  <phoneticPr fontId="19" type="noConversion"/>
  <conditionalFormatting sqref="G7 G9">
    <cfRule type="expression" dxfId="54" priority="13" stopIfTrue="1">
      <formula>IF(AND($F$7=$F$9,$F$7&lt;&gt;"",$F$9&lt;&gt;""),1,0)</formula>
    </cfRule>
  </conditionalFormatting>
  <conditionalFormatting sqref="G11 G13">
    <cfRule type="expression" dxfId="53" priority="14" stopIfTrue="1">
      <formula>IF(AND($F$11=$F$13,$F$11&lt;&gt;"",$F$13&lt;&gt;""),1,0)</formula>
    </cfRule>
  </conditionalFormatting>
  <conditionalFormatting sqref="G15 G17">
    <cfRule type="expression" dxfId="52" priority="15" stopIfTrue="1">
      <formula>IF(AND($F$15=$F$17,$F$15&lt;&gt;"",$F$17&lt;&gt;""),1,0)</formula>
    </cfRule>
  </conditionalFormatting>
  <conditionalFormatting sqref="G19 G21">
    <cfRule type="expression" dxfId="51" priority="16" stopIfTrue="1">
      <formula>IF(AND($F$19=$F$21,$F$19&lt;&gt;"",$F$21&lt;&gt;""),1,0)</formula>
    </cfRule>
  </conditionalFormatting>
  <conditionalFormatting sqref="G25 G23">
    <cfRule type="expression" dxfId="50" priority="17" stopIfTrue="1">
      <formula>IF(AND($F$23=$F$25,$F$23&lt;&gt;"",$F$25&lt;&gt;""),1,0)</formula>
    </cfRule>
  </conditionalFormatting>
  <conditionalFormatting sqref="G29 G31">
    <cfRule type="expression" dxfId="49" priority="18" stopIfTrue="1">
      <formula>IF(AND($F$29=$F$31,$F$29&lt;&gt;"",$F$31&lt;&gt;""),1,0)</formula>
    </cfRule>
  </conditionalFormatting>
  <conditionalFormatting sqref="G33 G35">
    <cfRule type="expression" dxfId="48" priority="19" stopIfTrue="1">
      <formula>IF(AND($F$33=$F$35,$F$33&lt;&gt;"",$F$35&lt;&gt;""),1,0)</formula>
    </cfRule>
  </conditionalFormatting>
  <conditionalFormatting sqref="G37 G39">
    <cfRule type="expression" dxfId="47" priority="20" stopIfTrue="1">
      <formula>IF(AND($F$37=$F$39,$F$37&lt;&gt;"",$F$39&lt;&gt;""),1,0)</formula>
    </cfRule>
  </conditionalFormatting>
  <conditionalFormatting sqref="A8:E8 D16 D34 C11:C12">
    <cfRule type="expression" dxfId="46" priority="21" stopIfTrue="1">
      <formula>IF(OR($E$8="en juego",$E$8="hoy!"),1,0)</formula>
    </cfRule>
  </conditionalFormatting>
  <conditionalFormatting sqref="A38 E38">
    <cfRule type="expression" dxfId="45" priority="22" stopIfTrue="1">
      <formula>IF(OR($E$38="en juego",$E$38="hoy!"),1,0)</formula>
    </cfRule>
  </conditionalFormatting>
  <conditionalFormatting sqref="A34 E34">
    <cfRule type="expression" dxfId="44" priority="23" stopIfTrue="1">
      <formula>IF(OR($E$34="en juego",$E$34="hoy!"),1,0)</formula>
    </cfRule>
  </conditionalFormatting>
  <conditionalFormatting sqref="A30 E30">
    <cfRule type="expression" dxfId="43" priority="24" stopIfTrue="1">
      <formula>IF(OR($E$30="en juego",$E$30="hoy!"),1,0)</formula>
    </cfRule>
  </conditionalFormatting>
  <conditionalFormatting sqref="A24 E24">
    <cfRule type="expression" dxfId="42" priority="25" stopIfTrue="1">
      <formula>IF(OR($E$24="en juego",$E$24="hoy!"),1,0)</formula>
    </cfRule>
  </conditionalFormatting>
  <conditionalFormatting sqref="A20 E20">
    <cfRule type="expression" dxfId="41" priority="26" stopIfTrue="1">
      <formula>IF(OR($E$20="en juego",$E$20="hoy!"),1,0)</formula>
    </cfRule>
  </conditionalFormatting>
  <conditionalFormatting sqref="A16 E16">
    <cfRule type="expression" dxfId="40" priority="27" stopIfTrue="1">
      <formula>IF(OR($E$16="en juego",$E$16="hoy!"),1,0)</formula>
    </cfRule>
  </conditionalFormatting>
  <conditionalFormatting sqref="A12 E12">
    <cfRule type="expression" dxfId="39" priority="28" stopIfTrue="1">
      <formula>IF(OR($E$12="en juego",$E$12="hoy!"),1,0)</formula>
    </cfRule>
  </conditionalFormatting>
  <conditionalFormatting sqref="D20 D12 D30 D38">
    <cfRule type="expression" dxfId="38" priority="12" stopIfTrue="1">
      <formula>IF(OR($E$8="en juego",$E$8="hoy!"),1,0)</formula>
    </cfRule>
  </conditionalFormatting>
  <conditionalFormatting sqref="B20 B16 B12">
    <cfRule type="expression" dxfId="37" priority="10" stopIfTrue="1">
      <formula>IF(OR($E$8="en juego",$E$8="hoy!"),1,0)</formula>
    </cfRule>
  </conditionalFormatting>
  <conditionalFormatting sqref="B38 B34 B30 B24">
    <cfRule type="expression" dxfId="36" priority="9" stopIfTrue="1">
      <formula>IF(OR($E$8="en juego",$E$8="hoy!"),1,0)</formula>
    </cfRule>
  </conditionalFormatting>
  <conditionalFormatting sqref="C20 C16">
    <cfRule type="expression" dxfId="35" priority="8" stopIfTrue="1">
      <formula>IF(OR($E$8="en juego",$E$8="hoy!"),1,0)</formula>
    </cfRule>
  </conditionalFormatting>
  <conditionalFormatting sqref="C24">
    <cfRule type="expression" dxfId="34" priority="7" stopIfTrue="1">
      <formula>IF(OR($E$8="en juego",$E$8="hoy!"),1,0)</formula>
    </cfRule>
  </conditionalFormatting>
  <conditionalFormatting sqref="C30">
    <cfRule type="expression" dxfId="33" priority="6" stopIfTrue="1">
      <formula>IF(OR($E$8="en juego",$E$8="hoy!"),1,0)</formula>
    </cfRule>
  </conditionalFormatting>
  <conditionalFormatting sqref="D24">
    <cfRule type="expression" dxfId="32" priority="3" stopIfTrue="1">
      <formula>IF(OR($E$8="en juego",$E$8="hoy!"),1,0)</formula>
    </cfRule>
  </conditionalFormatting>
  <conditionalFormatting sqref="C34">
    <cfRule type="expression" dxfId="31" priority="2" stopIfTrue="1">
      <formula>IF(OR($E$8="en juego",$E$8="hoy!"),1,0)</formula>
    </cfRule>
  </conditionalFormatting>
  <conditionalFormatting sqref="C38">
    <cfRule type="expression" dxfId="30" priority="1" stopIfTrue="1">
      <formula>IF(OR($E$8="en juego",$E$8="hoy!"),1,0)</formula>
    </cfRule>
  </conditionalFormatting>
  <dataValidations disablePrompts="1" count="2">
    <dataValidation type="whole" allowBlank="1" showErrorMessage="1" errorTitle="Dato no válido" error="Ingrese sólo un número entero_x000a_entre 0 y 99." sqref="F23 F7 F9 F11 F13 F15 F17 F19 F21 F31 F35 F29 F37 F33 F39 F25">
      <formula1>0</formula1>
      <formula2>99</formula2>
    </dataValidation>
    <dataValidation type="custom" showErrorMessage="1" errorTitle="Dato no válido" error="Debe introducir antes el resultado del partido." sqref="G7 G9 G11 G13 G15 G17 G21 G25 G31 G39 G37 G33 G35 G29 G23 G19">
      <formula1>IF(F7&lt;&gt;"",1,0)</formula1>
    </dataValidation>
  </dataValidations>
  <hyperlinks>
    <hyperlink ref="O4" display="Menu Principal"/>
  </hyperlink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U689"/>
  <sheetViews>
    <sheetView showGridLines="0" showRowColHeaders="0" showOutlineSymbols="0" workbookViewId="0">
      <selection activeCell="D21" sqref="D21"/>
    </sheetView>
  </sheetViews>
  <sheetFormatPr baseColWidth="10" defaultColWidth="9.140625" defaultRowHeight="12.75" x14ac:dyDescent="0.2"/>
  <cols>
    <col min="1" max="1" width="2.5703125" style="227" customWidth="1"/>
    <col min="2" max="2" width="15.42578125" style="83" customWidth="1"/>
    <col min="3" max="3" width="8.28515625" style="83" customWidth="1"/>
    <col min="4" max="4" width="8" style="83" customWidth="1"/>
    <col min="5" max="5" width="15.7109375" style="83" customWidth="1"/>
    <col min="6" max="6" width="3.7109375" style="83" customWidth="1"/>
    <col min="7" max="7" width="2" style="83" customWidth="1"/>
    <col min="8" max="8" width="6.42578125" style="83" customWidth="1"/>
    <col min="9" max="9" width="11.7109375" style="83" customWidth="1"/>
    <col min="10" max="10" width="15.7109375" style="83" customWidth="1"/>
    <col min="11" max="11" width="3.7109375" style="83" customWidth="1"/>
    <col min="12" max="12" width="7.7109375" style="83" bestFit="1" customWidth="1"/>
    <col min="13" max="13" width="5.42578125" style="83" bestFit="1" customWidth="1"/>
    <col min="14" max="14" width="1.7109375" style="83" customWidth="1"/>
    <col min="15" max="16384" width="9.140625" style="83"/>
  </cols>
  <sheetData>
    <row r="1" spans="1:21" s="87" customFormat="1" ht="34.5" customHeight="1" x14ac:dyDescent="0.2">
      <c r="A1" s="515" t="s">
        <v>67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85"/>
      <c r="Q1" s="85"/>
      <c r="R1" s="85"/>
      <c r="S1" s="85"/>
      <c r="T1" s="86"/>
      <c r="U1" s="86"/>
    </row>
    <row r="2" spans="1:21" s="87" customFormat="1" ht="34.5" customHeight="1" x14ac:dyDescent="0.2">
      <c r="A2" s="516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85"/>
      <c r="Q2" s="85"/>
      <c r="R2" s="85"/>
      <c r="S2" s="85"/>
      <c r="T2" s="86"/>
      <c r="U2" s="86"/>
    </row>
    <row r="3" spans="1:21" ht="15" customHeight="1" x14ac:dyDescent="0.2">
      <c r="A3" s="224"/>
      <c r="B3" s="46"/>
      <c r="C3" s="46"/>
      <c r="D3" s="46"/>
      <c r="E3" s="49"/>
      <c r="F3" s="63"/>
      <c r="G3" s="46"/>
      <c r="H3" s="46"/>
      <c r="I3" s="46"/>
      <c r="J3" s="46"/>
      <c r="K3" s="46"/>
      <c r="L3" s="64"/>
      <c r="M3" s="65"/>
      <c r="N3" s="46"/>
      <c r="O3" s="46"/>
      <c r="P3" s="46"/>
      <c r="Q3" s="46"/>
      <c r="R3" s="46"/>
      <c r="S3" s="46"/>
    </row>
    <row r="4" spans="1:21" ht="12.75" customHeight="1" x14ac:dyDescent="0.25">
      <c r="A4" s="224"/>
      <c r="B4" s="46"/>
      <c r="C4" s="46"/>
      <c r="D4" s="46"/>
      <c r="E4" s="45"/>
      <c r="F4" s="65"/>
      <c r="G4" s="46"/>
      <c r="H4" s="46"/>
      <c r="I4" s="46"/>
      <c r="J4" s="46"/>
      <c r="K4" s="46"/>
      <c r="L4" s="119">
        <f ca="1">TODAY()</f>
        <v>41982</v>
      </c>
      <c r="M4" s="120">
        <f ca="1">NOW()</f>
        <v>41982.493611458332</v>
      </c>
      <c r="N4" s="46"/>
      <c r="O4" s="68" t="s">
        <v>54</v>
      </c>
      <c r="P4" s="46"/>
      <c r="Q4" s="46"/>
      <c r="R4" s="46"/>
      <c r="S4" s="46"/>
    </row>
    <row r="5" spans="1:21" ht="12" customHeight="1" x14ac:dyDescent="0.25">
      <c r="A5" s="224"/>
      <c r="B5" s="217" t="s">
        <v>116</v>
      </c>
      <c r="C5" s="217" t="s">
        <v>117</v>
      </c>
      <c r="D5" s="217" t="s">
        <v>118</v>
      </c>
      <c r="E5" s="724" t="s">
        <v>62</v>
      </c>
      <c r="F5" s="724"/>
      <c r="G5" s="725" t="s">
        <v>63</v>
      </c>
      <c r="H5" s="725"/>
      <c r="I5" s="118"/>
      <c r="J5" s="121" t="s">
        <v>64</v>
      </c>
      <c r="K5" s="46"/>
      <c r="L5" s="122"/>
      <c r="M5" s="46"/>
      <c r="N5" s="46"/>
      <c r="O5" s="46"/>
      <c r="P5" s="46"/>
      <c r="Q5" s="46"/>
      <c r="R5" s="46"/>
      <c r="S5" s="46"/>
    </row>
    <row r="6" spans="1:21" ht="12" customHeight="1" x14ac:dyDescent="0.2">
      <c r="A6" s="225"/>
      <c r="B6" s="46"/>
      <c r="C6" s="46"/>
      <c r="D6" s="46"/>
      <c r="E6" s="74"/>
      <c r="F6" s="74"/>
      <c r="G6" s="74"/>
      <c r="H6" s="74"/>
      <c r="I6" s="74"/>
      <c r="J6" s="74"/>
      <c r="K6" s="46"/>
      <c r="L6" s="46"/>
      <c r="M6" s="46"/>
      <c r="N6" s="46"/>
      <c r="O6" s="46"/>
      <c r="P6" s="46"/>
      <c r="Q6" s="46"/>
      <c r="R6" s="46"/>
      <c r="S6" s="46"/>
    </row>
    <row r="7" spans="1:21" ht="14.25" customHeight="1" x14ac:dyDescent="0.2">
      <c r="A7" s="225"/>
      <c r="B7" s="46"/>
      <c r="C7" s="46"/>
      <c r="D7" s="46"/>
      <c r="E7" s="123" t="str">
        <f ca="1">'Octavos de Final'!J8</f>
        <v>GOF1</v>
      </c>
      <c r="F7" s="124"/>
      <c r="G7" s="125"/>
      <c r="H7" s="126"/>
      <c r="I7" s="74"/>
      <c r="J7" s="74"/>
      <c r="K7" s="46"/>
      <c r="L7" s="46"/>
      <c r="M7" s="46"/>
      <c r="N7" s="46"/>
      <c r="O7" s="46"/>
      <c r="P7" s="46"/>
      <c r="Q7" s="46"/>
      <c r="R7" s="46"/>
      <c r="S7" s="46"/>
    </row>
    <row r="8" spans="1:21" ht="14.25" customHeight="1" x14ac:dyDescent="0.2">
      <c r="A8" s="225" t="str">
        <f ca="1">IF(OR(E8="en juego",E8="hoy!",E8="finalizado"),"  -&gt;     A","A")</f>
        <v>A</v>
      </c>
      <c r="B8" s="143" t="s">
        <v>112</v>
      </c>
      <c r="C8" s="223">
        <v>41607</v>
      </c>
      <c r="D8" s="218">
        <v>0.375</v>
      </c>
      <c r="E8" s="127" t="str">
        <f ca="1">IF(OR(C8="",D8="",C8&lt;$L$4),"",IF(C8=$L$4,IF(AND(D8&lt;=$S$24,$S$24&lt;=(D8+0.08333333333)),"en juego",IF($S$24&lt;D8,"hoy!","finalizado")),IF($L$4&gt;C8,"finalizado","")))</f>
        <v/>
      </c>
      <c r="F8" s="48"/>
      <c r="G8" s="80"/>
      <c r="H8" s="81"/>
      <c r="I8" s="78"/>
      <c r="J8" s="128" t="str">
        <f ca="1">IF(AND(E7&lt;&gt;"",E9&lt;&gt;""),IF(OR(F7="",F9="",AND(F7=F9,OR(G7="",G9=""))),"GCFA",IF(F7=F9,IF(G7&gt;G9,E7,E9),IF(F7&gt;F9,E7,E9))),"")</f>
        <v>GCFA</v>
      </c>
      <c r="K8" s="46"/>
      <c r="L8" s="46"/>
      <c r="M8" s="46"/>
      <c r="N8" s="46"/>
      <c r="O8" s="46"/>
      <c r="P8" s="46"/>
      <c r="Q8" s="46"/>
      <c r="R8" s="46"/>
      <c r="S8" s="46"/>
    </row>
    <row r="9" spans="1:21" ht="14.25" customHeight="1" x14ac:dyDescent="0.2">
      <c r="A9" s="225"/>
      <c r="B9" s="129"/>
      <c r="C9" s="46"/>
      <c r="D9" s="46"/>
      <c r="E9" s="123" t="str">
        <f ca="1">'Octavos de Final'!J12</f>
        <v>GOF2</v>
      </c>
      <c r="F9" s="124"/>
      <c r="G9" s="130"/>
      <c r="H9" s="131"/>
      <c r="I9" s="74"/>
      <c r="J9" s="74"/>
      <c r="K9" s="46"/>
      <c r="L9" s="46"/>
      <c r="M9" s="46"/>
      <c r="N9" s="46"/>
      <c r="O9" s="46"/>
      <c r="P9" s="46"/>
      <c r="Q9" s="46"/>
      <c r="R9" s="46"/>
      <c r="S9" s="46"/>
    </row>
    <row r="10" spans="1:21" ht="15" customHeight="1" x14ac:dyDescent="0.2">
      <c r="A10" s="225"/>
      <c r="B10" s="129"/>
      <c r="C10" s="46"/>
      <c r="D10" s="46"/>
      <c r="E10" s="74"/>
      <c r="F10" s="48"/>
      <c r="G10" s="74"/>
      <c r="H10" s="74"/>
      <c r="I10" s="74"/>
      <c r="J10" s="74"/>
      <c r="K10" s="46"/>
      <c r="L10" s="46"/>
      <c r="M10" s="46"/>
      <c r="N10" s="46"/>
      <c r="O10" s="46"/>
      <c r="P10" s="46"/>
      <c r="Q10" s="46"/>
      <c r="R10" s="46"/>
      <c r="S10" s="46"/>
    </row>
    <row r="11" spans="1:21" ht="14.25" customHeight="1" x14ac:dyDescent="0.2">
      <c r="A11" s="225"/>
      <c r="B11" s="129"/>
      <c r="C11" s="46"/>
      <c r="D11" s="46"/>
      <c r="E11" s="123" t="str">
        <f ca="1">'Octavos de Final'!J24</f>
        <v>GOF5</v>
      </c>
      <c r="F11" s="124"/>
      <c r="G11" s="125"/>
      <c r="H11" s="126"/>
      <c r="I11" s="74"/>
      <c r="J11" s="74"/>
      <c r="K11" s="46"/>
      <c r="L11" s="46"/>
      <c r="M11" s="46"/>
      <c r="N11" s="46"/>
      <c r="O11" s="46"/>
      <c r="P11" s="46"/>
      <c r="Q11" s="46"/>
      <c r="R11" s="46"/>
      <c r="S11" s="46"/>
    </row>
    <row r="12" spans="1:21" ht="14.25" customHeight="1" x14ac:dyDescent="0.2">
      <c r="A12" s="225" t="str">
        <f ca="1">IF(OR(E12="en juego",E12="hoy!",E12="finalizado"),"  -&gt;     B","B")</f>
        <v>B</v>
      </c>
      <c r="B12" s="143" t="s">
        <v>112</v>
      </c>
      <c r="C12" s="223">
        <v>41607</v>
      </c>
      <c r="D12" s="218">
        <v>0.41666666666666669</v>
      </c>
      <c r="E12" s="127" t="str">
        <f ca="1">IF(OR(C12="",D12="",C12&lt;$L$4),"",IF(C12=$L$4,IF(AND(D12&lt;=$S$24,$S$24&lt;=(D12+0.08333333333)),"en juego",IF($S$24&lt;D12,"hoy!","finalizado")),IF($L$4&gt;C12,"finalizado","")))</f>
        <v/>
      </c>
      <c r="F12" s="48"/>
      <c r="G12" s="80"/>
      <c r="H12" s="81"/>
      <c r="I12" s="78"/>
      <c r="J12" s="128" t="str">
        <f ca="1">IF(AND(E11&lt;&gt;"",E13&lt;&gt;""),IF(OR(F11="",F13="",AND(F11=F13,OR(G11="",G13=""))),"GCFB",IF(F11=F13,IF(G11&gt;G13,E11,E13),IF(F11&gt;F13,E11,E13))),"")</f>
        <v>GCFB</v>
      </c>
      <c r="K12" s="46"/>
      <c r="L12" s="46"/>
      <c r="M12" s="46"/>
      <c r="N12" s="46"/>
      <c r="O12" s="46"/>
      <c r="P12" s="46"/>
      <c r="Q12" s="46"/>
      <c r="R12" s="46"/>
      <c r="S12" s="46"/>
    </row>
    <row r="13" spans="1:21" ht="14.25" customHeight="1" x14ac:dyDescent="0.2">
      <c r="A13" s="225"/>
      <c r="B13" s="129"/>
      <c r="C13" s="46"/>
      <c r="D13" s="46"/>
      <c r="E13" s="123" t="str">
        <f ca="1">'Octavos de Final'!J30</f>
        <v>GOF6</v>
      </c>
      <c r="F13" s="124"/>
      <c r="G13" s="130"/>
      <c r="H13" s="131"/>
      <c r="I13" s="74"/>
      <c r="J13" s="74"/>
      <c r="K13" s="46"/>
      <c r="L13" s="46"/>
      <c r="M13" s="46"/>
      <c r="N13" s="46"/>
      <c r="O13" s="46"/>
      <c r="P13" s="46"/>
      <c r="Q13" s="46"/>
      <c r="R13" s="46"/>
      <c r="S13" s="46"/>
    </row>
    <row r="14" spans="1:21" ht="15" customHeight="1" x14ac:dyDescent="0.2">
      <c r="A14" s="225"/>
      <c r="B14" s="129"/>
      <c r="C14" s="46"/>
      <c r="D14" s="46"/>
      <c r="E14" s="74"/>
      <c r="F14" s="48"/>
      <c r="G14" s="74"/>
      <c r="H14" s="74"/>
      <c r="I14" s="74"/>
      <c r="J14" s="74"/>
      <c r="K14" s="46"/>
      <c r="L14" s="46"/>
      <c r="M14" s="46"/>
      <c r="N14" s="46"/>
      <c r="O14" s="46"/>
      <c r="P14" s="46"/>
      <c r="Q14" s="46"/>
      <c r="R14" s="46"/>
      <c r="S14" s="46"/>
    </row>
    <row r="15" spans="1:21" ht="14.25" customHeight="1" x14ac:dyDescent="0.2">
      <c r="A15" s="225"/>
      <c r="B15" s="129"/>
      <c r="C15" s="46"/>
      <c r="D15" s="46"/>
      <c r="E15" s="123" t="str">
        <f ca="1">'Octavos de Final'!J16</f>
        <v>GOF3</v>
      </c>
      <c r="F15" s="124"/>
      <c r="G15" s="125"/>
      <c r="H15" s="126"/>
      <c r="I15" s="74"/>
      <c r="J15" s="74"/>
      <c r="K15" s="46"/>
      <c r="L15" s="46"/>
      <c r="M15" s="46"/>
      <c r="N15" s="46"/>
      <c r="O15" s="46"/>
      <c r="P15" s="46"/>
      <c r="Q15" s="46"/>
      <c r="R15" s="46"/>
      <c r="S15" s="46"/>
    </row>
    <row r="16" spans="1:21" ht="14.25" customHeight="1" x14ac:dyDescent="0.2">
      <c r="A16" s="225" t="str">
        <f ca="1">IF(OR(E16="en juego",E16="hoy!",E16="finalizado"),"  -&gt;     C","C")</f>
        <v>C</v>
      </c>
      <c r="B16" s="143" t="s">
        <v>112</v>
      </c>
      <c r="C16" s="223">
        <v>41607</v>
      </c>
      <c r="D16" s="218" t="s">
        <v>114</v>
      </c>
      <c r="E16" s="127" t="str">
        <f ca="1">IF(OR(C16="",D16="",C16&lt;$L$4),"",IF(C16=$L$4,IF(AND(D16&lt;=$S$24,$S$24&lt;=(D16+0.08333333333)),"en juego",IF($S$24&lt;D16,"hoy!","finalizado")),IF($L$4&gt;C16,"finalizado","")))</f>
        <v/>
      </c>
      <c r="F16" s="48"/>
      <c r="G16" s="80"/>
      <c r="H16" s="81"/>
      <c r="I16" s="78"/>
      <c r="J16" s="128" t="str">
        <f ca="1">IF(AND(E15&lt;&gt;"",E17&lt;&gt;""),IF(OR(F15="",F17="",AND(F15=F17,OR(G15="",G17=""))),"GCFC",IF(F15=F17,IF(G15&gt;G17,E15,E17),IF(F15&gt;F17,E15,E17))),"")</f>
        <v>GCFC</v>
      </c>
      <c r="K16" s="46"/>
      <c r="L16" s="46"/>
      <c r="M16" s="46"/>
      <c r="N16" s="46"/>
      <c r="O16" s="46"/>
      <c r="P16" s="46"/>
      <c r="Q16" s="46"/>
      <c r="R16" s="46"/>
      <c r="S16" s="46"/>
    </row>
    <row r="17" spans="1:19" ht="14.25" customHeight="1" x14ac:dyDescent="0.2">
      <c r="A17" s="225"/>
      <c r="B17" s="129"/>
      <c r="C17" s="46"/>
      <c r="D17" s="46"/>
      <c r="E17" s="123" t="str">
        <f ca="1">'Octavos de Final'!J20</f>
        <v>GOF4</v>
      </c>
      <c r="F17" s="124"/>
      <c r="G17" s="130"/>
      <c r="H17" s="131"/>
      <c r="I17" s="74"/>
      <c r="J17" s="74"/>
      <c r="K17" s="46"/>
      <c r="L17" s="46"/>
      <c r="M17" s="46"/>
      <c r="N17" s="46"/>
      <c r="O17" s="46"/>
      <c r="P17" s="46"/>
      <c r="Q17" s="46"/>
      <c r="R17" s="46"/>
      <c r="S17" s="46"/>
    </row>
    <row r="18" spans="1:19" ht="15" customHeight="1" x14ac:dyDescent="0.2">
      <c r="A18" s="225"/>
      <c r="B18" s="129"/>
      <c r="C18" s="46"/>
      <c r="D18" s="46"/>
      <c r="E18" s="74"/>
      <c r="F18" s="48"/>
      <c r="G18" s="74"/>
      <c r="H18" s="74"/>
      <c r="I18" s="74"/>
      <c r="J18" s="74"/>
      <c r="K18" s="46"/>
      <c r="L18" s="46"/>
      <c r="M18" s="46"/>
      <c r="N18" s="46"/>
      <c r="O18" s="46"/>
      <c r="P18" s="46"/>
      <c r="Q18" s="46"/>
      <c r="R18" s="46"/>
      <c r="S18" s="46"/>
    </row>
    <row r="19" spans="1:19" ht="14.25" customHeight="1" x14ac:dyDescent="0.2">
      <c r="A19" s="225"/>
      <c r="B19" s="129"/>
      <c r="C19" s="46"/>
      <c r="D19" s="46"/>
      <c r="E19" s="123" t="e">
        <f ca="1">'Octavos de Final'!J34</f>
        <v>#REF!</v>
      </c>
      <c r="F19" s="124"/>
      <c r="G19" s="125"/>
      <c r="H19" s="126"/>
      <c r="I19" s="74"/>
      <c r="J19" s="74"/>
      <c r="K19" s="46"/>
      <c r="L19" s="46"/>
      <c r="M19" s="46"/>
      <c r="N19" s="46"/>
      <c r="O19" s="46"/>
      <c r="P19" s="46"/>
      <c r="Q19" s="46"/>
      <c r="R19" s="46"/>
      <c r="S19" s="46"/>
    </row>
    <row r="20" spans="1:19" ht="14.25" customHeight="1" x14ac:dyDescent="0.2">
      <c r="A20" s="225" t="str">
        <f ca="1">IF(OR(E20="en juego",E20="hoy!",E20="finalizado"),"  -&gt;     D","D")</f>
        <v>D</v>
      </c>
      <c r="B20" s="143" t="s">
        <v>112</v>
      </c>
      <c r="C20" s="223">
        <v>41607</v>
      </c>
      <c r="D20" s="218">
        <v>0.45833333333333331</v>
      </c>
      <c r="E20" s="127" t="str">
        <f ca="1">IF(OR(C20="",D20="",C20&lt;$L$4),"",IF(C20=$L$4,IF(AND(D20&lt;=$S$24,$S$24&lt;=(D20+0.08333333333)),"en juego",IF($S$24&lt;D20,"hoy!","finalizado")),IF($L$4&gt;C20,"finalizado","")))</f>
        <v/>
      </c>
      <c r="F20" s="48"/>
      <c r="G20" s="80"/>
      <c r="H20" s="81"/>
      <c r="I20" s="78"/>
      <c r="J20" s="128" t="e">
        <f ca="1">IF(AND(E19&lt;&gt;"",E21&lt;&gt;""),IF(OR(F19="",F21="",AND(F19=F21,OR(G19="",G21=""))),"GCFD",IF(F19=F21,IF(G19&gt;G21,E19,E21),IF(F19&gt;F21,E19,E21))),"")</f>
        <v>#REF!</v>
      </c>
      <c r="K20" s="46"/>
      <c r="L20" s="46"/>
      <c r="M20" s="46"/>
      <c r="N20" s="46"/>
      <c r="O20" s="46"/>
      <c r="P20" s="46"/>
      <c r="Q20" s="46"/>
      <c r="R20" s="46"/>
      <c r="S20" s="46"/>
    </row>
    <row r="21" spans="1:19" ht="14.25" customHeight="1" x14ac:dyDescent="0.2">
      <c r="A21" s="225"/>
      <c r="B21" s="46"/>
      <c r="C21" s="46"/>
      <c r="D21" s="46"/>
      <c r="E21" s="123" t="str">
        <f ca="1">'Octavos de Final'!J38</f>
        <v>GOF8</v>
      </c>
      <c r="F21" s="124"/>
      <c r="G21" s="130"/>
      <c r="H21" s="131"/>
      <c r="I21" s="74"/>
      <c r="J21" s="74"/>
      <c r="K21" s="46"/>
      <c r="L21" s="46"/>
      <c r="M21" s="46"/>
      <c r="N21" s="46"/>
      <c r="O21" s="46"/>
      <c r="P21" s="46"/>
      <c r="Q21" s="46"/>
      <c r="R21" s="46"/>
      <c r="S21" s="46"/>
    </row>
    <row r="22" spans="1:19" ht="15" customHeight="1" x14ac:dyDescent="0.2">
      <c r="A22" s="225"/>
      <c r="B22" s="46"/>
      <c r="C22" s="46"/>
      <c r="D22" s="46"/>
      <c r="E22" s="74"/>
      <c r="F22" s="74"/>
      <c r="G22" s="74"/>
      <c r="H22" s="74"/>
      <c r="I22" s="74"/>
      <c r="J22" s="74"/>
      <c r="K22" s="46"/>
      <c r="L22" s="46"/>
      <c r="M22" s="46"/>
      <c r="N22" s="46"/>
      <c r="O22" s="46"/>
      <c r="P22" s="46"/>
      <c r="Q22" s="46"/>
      <c r="R22" s="46"/>
      <c r="S22" s="46"/>
    </row>
    <row r="23" spans="1:19" hidden="1" x14ac:dyDescent="0.2">
      <c r="A23" s="226"/>
      <c r="B23" s="74"/>
      <c r="C23" s="74"/>
      <c r="D23" s="74"/>
      <c r="E23" s="74"/>
      <c r="F23" s="74"/>
      <c r="G23" s="74"/>
      <c r="H23" s="74"/>
      <c r="I23" s="74"/>
      <c r="J23" s="74"/>
      <c r="K23" s="46"/>
      <c r="L23" s="46"/>
      <c r="M23" s="46"/>
      <c r="N23" s="46"/>
      <c r="O23" s="46"/>
      <c r="P23" s="46"/>
      <c r="Q23" s="46"/>
      <c r="R23" s="132">
        <f ca="1">HOUR(M4)</f>
        <v>11</v>
      </c>
      <c r="S23" s="132">
        <f ca="1">MINUTE(M4)</f>
        <v>50</v>
      </c>
    </row>
    <row r="24" spans="1:19" hidden="1" x14ac:dyDescent="0.2">
      <c r="A24" s="226"/>
      <c r="B24" s="74"/>
      <c r="C24" s="74"/>
      <c r="D24" s="74"/>
      <c r="E24" s="74"/>
      <c r="F24" s="74"/>
      <c r="G24" s="74"/>
      <c r="H24" s="74"/>
      <c r="I24" s="74"/>
      <c r="J24" s="74"/>
      <c r="K24" s="46"/>
      <c r="L24" s="46"/>
      <c r="M24" s="46"/>
      <c r="N24" s="46"/>
      <c r="O24" s="46"/>
      <c r="P24" s="46"/>
      <c r="Q24" s="46"/>
      <c r="R24" s="132"/>
      <c r="S24" s="133">
        <f ca="1">TIME(R23,S23,0)</f>
        <v>0.49305555555555558</v>
      </c>
    </row>
    <row r="25" spans="1:19" ht="15" customHeight="1" x14ac:dyDescent="0.2">
      <c r="A25" s="224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</row>
    <row r="26" spans="1:19" x14ac:dyDescent="0.2">
      <c r="A26" s="224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</row>
    <row r="27" spans="1:19" x14ac:dyDescent="0.2">
      <c r="A27" s="224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</row>
    <row r="28" spans="1:19" x14ac:dyDescent="0.2">
      <c r="A28" s="224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</row>
    <row r="29" spans="1:19" x14ac:dyDescent="0.2">
      <c r="A29" s="224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 x14ac:dyDescent="0.2">
      <c r="A30" s="224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19" x14ac:dyDescent="0.2">
      <c r="A31" s="224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</row>
    <row r="32" spans="1:19" x14ac:dyDescent="0.2">
      <c r="A32" s="224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</row>
    <row r="33" spans="1:19" x14ac:dyDescent="0.2">
      <c r="A33" s="224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</row>
    <row r="34" spans="1:19" x14ac:dyDescent="0.2">
      <c r="A34" s="224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</row>
    <row r="35" spans="1:19" x14ac:dyDescent="0.2">
      <c r="A35" s="224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</row>
    <row r="36" spans="1:19" x14ac:dyDescent="0.2">
      <c r="A36" s="224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</row>
    <row r="37" spans="1:19" x14ac:dyDescent="0.2">
      <c r="A37" s="224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19" x14ac:dyDescent="0.2">
      <c r="A38" s="224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</row>
    <row r="39" spans="1:19" x14ac:dyDescent="0.2">
      <c r="A39" s="224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</row>
    <row r="40" spans="1:19" x14ac:dyDescent="0.2">
      <c r="A40" s="224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</row>
    <row r="41" spans="1:19" x14ac:dyDescent="0.2">
      <c r="A41" s="224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</row>
    <row r="42" spans="1:19" x14ac:dyDescent="0.2">
      <c r="A42" s="224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</row>
    <row r="43" spans="1:19" x14ac:dyDescent="0.2">
      <c r="A43" s="224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</row>
    <row r="44" spans="1:19" x14ac:dyDescent="0.2">
      <c r="A44" s="224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</row>
    <row r="45" spans="1:19" x14ac:dyDescent="0.2">
      <c r="A45" s="224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x14ac:dyDescent="0.2">
      <c r="A46" s="224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</row>
    <row r="47" spans="1:19" x14ac:dyDescent="0.2">
      <c r="A47" s="224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x14ac:dyDescent="0.2">
      <c r="A48" s="224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49" spans="1:19" x14ac:dyDescent="0.2">
      <c r="A49" s="224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</row>
    <row r="50" spans="1:19" x14ac:dyDescent="0.2">
      <c r="A50" s="224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</row>
    <row r="51" spans="1:19" x14ac:dyDescent="0.2">
      <c r="A51" s="224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</row>
    <row r="52" spans="1:19" x14ac:dyDescent="0.2">
      <c r="A52" s="224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1:19" x14ac:dyDescent="0.2">
      <c r="A53" s="224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1:19" x14ac:dyDescent="0.2">
      <c r="A54" s="224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1:19" x14ac:dyDescent="0.2">
      <c r="A55" s="224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1:19" x14ac:dyDescent="0.2">
      <c r="A56" s="224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1:19" x14ac:dyDescent="0.2">
      <c r="A57" s="224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</row>
    <row r="58" spans="1:19" x14ac:dyDescent="0.2">
      <c r="A58" s="224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</row>
    <row r="59" spans="1:19" x14ac:dyDescent="0.2">
      <c r="A59" s="224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</row>
    <row r="60" spans="1:19" x14ac:dyDescent="0.2">
      <c r="A60" s="224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</row>
    <row r="61" spans="1:19" x14ac:dyDescent="0.2">
      <c r="A61" s="224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</row>
    <row r="62" spans="1:19" x14ac:dyDescent="0.2">
      <c r="A62" s="224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</row>
    <row r="63" spans="1:19" x14ac:dyDescent="0.2">
      <c r="A63" s="224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</row>
    <row r="64" spans="1:19" x14ac:dyDescent="0.2">
      <c r="A64" s="224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</row>
    <row r="65" spans="1:19" x14ac:dyDescent="0.2">
      <c r="A65" s="224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</row>
    <row r="66" spans="1:19" x14ac:dyDescent="0.2">
      <c r="A66" s="224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</row>
    <row r="67" spans="1:19" x14ac:dyDescent="0.2">
      <c r="A67" s="224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</row>
    <row r="68" spans="1:19" x14ac:dyDescent="0.2">
      <c r="A68" s="224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</row>
    <row r="69" spans="1:19" x14ac:dyDescent="0.2">
      <c r="A69" s="224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</row>
    <row r="70" spans="1:19" x14ac:dyDescent="0.2">
      <c r="A70" s="224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</row>
    <row r="71" spans="1:19" x14ac:dyDescent="0.2">
      <c r="A71" s="224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</row>
    <row r="72" spans="1:19" x14ac:dyDescent="0.2">
      <c r="A72" s="224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</row>
    <row r="73" spans="1:19" x14ac:dyDescent="0.2">
      <c r="A73" s="224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</row>
    <row r="74" spans="1:19" x14ac:dyDescent="0.2">
      <c r="A74" s="224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</row>
    <row r="75" spans="1:19" x14ac:dyDescent="0.2">
      <c r="A75" s="224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</row>
    <row r="76" spans="1:19" x14ac:dyDescent="0.2">
      <c r="A76" s="224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</row>
    <row r="77" spans="1:19" x14ac:dyDescent="0.2">
      <c r="A77" s="224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</row>
    <row r="78" spans="1:19" x14ac:dyDescent="0.2">
      <c r="A78" s="224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</row>
    <row r="79" spans="1:19" x14ac:dyDescent="0.2">
      <c r="A79" s="224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</row>
    <row r="80" spans="1:19" x14ac:dyDescent="0.2">
      <c r="A80" s="224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</row>
    <row r="81" spans="1:19" x14ac:dyDescent="0.2">
      <c r="A81" s="224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</row>
    <row r="82" spans="1:19" x14ac:dyDescent="0.2">
      <c r="A82" s="224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</row>
    <row r="83" spans="1:19" x14ac:dyDescent="0.2">
      <c r="A83" s="224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</row>
    <row r="84" spans="1:19" x14ac:dyDescent="0.2">
      <c r="A84" s="224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</row>
    <row r="85" spans="1:19" x14ac:dyDescent="0.2">
      <c r="A85" s="224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</row>
    <row r="86" spans="1:19" x14ac:dyDescent="0.2">
      <c r="A86" s="224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</row>
    <row r="87" spans="1:19" x14ac:dyDescent="0.2">
      <c r="A87" s="224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</row>
    <row r="88" spans="1:19" x14ac:dyDescent="0.2">
      <c r="A88" s="224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</row>
    <row r="89" spans="1:19" x14ac:dyDescent="0.2">
      <c r="A89" s="224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</row>
    <row r="90" spans="1:19" x14ac:dyDescent="0.2">
      <c r="A90" s="224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</row>
    <row r="91" spans="1:19" x14ac:dyDescent="0.2">
      <c r="A91" s="224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</row>
    <row r="92" spans="1:19" x14ac:dyDescent="0.2">
      <c r="A92" s="224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</row>
    <row r="93" spans="1:19" x14ac:dyDescent="0.2">
      <c r="A93" s="224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</row>
    <row r="94" spans="1:19" x14ac:dyDescent="0.2">
      <c r="A94" s="224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</row>
    <row r="95" spans="1:19" x14ac:dyDescent="0.2">
      <c r="A95" s="224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</row>
    <row r="96" spans="1:19" x14ac:dyDescent="0.2">
      <c r="A96" s="224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</row>
    <row r="97" spans="1:19" x14ac:dyDescent="0.2">
      <c r="A97" s="224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</row>
    <row r="98" spans="1:19" x14ac:dyDescent="0.2">
      <c r="A98" s="224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</row>
    <row r="99" spans="1:19" x14ac:dyDescent="0.2">
      <c r="A99" s="224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</row>
    <row r="100" spans="1:19" x14ac:dyDescent="0.2">
      <c r="A100" s="224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</row>
    <row r="101" spans="1:19" x14ac:dyDescent="0.2">
      <c r="A101" s="224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</row>
    <row r="102" spans="1:19" x14ac:dyDescent="0.2">
      <c r="A102" s="224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</row>
    <row r="103" spans="1:19" x14ac:dyDescent="0.2">
      <c r="A103" s="224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</row>
    <row r="104" spans="1:19" x14ac:dyDescent="0.2">
      <c r="A104" s="224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</row>
    <row r="105" spans="1:19" x14ac:dyDescent="0.2">
      <c r="A105" s="224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</row>
    <row r="106" spans="1:19" x14ac:dyDescent="0.2">
      <c r="A106" s="224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</row>
    <row r="107" spans="1:19" x14ac:dyDescent="0.2">
      <c r="A107" s="224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</row>
    <row r="108" spans="1:19" x14ac:dyDescent="0.2">
      <c r="A108" s="224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</row>
    <row r="109" spans="1:19" x14ac:dyDescent="0.2">
      <c r="A109" s="224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</row>
    <row r="110" spans="1:19" x14ac:dyDescent="0.2">
      <c r="A110" s="224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</row>
    <row r="111" spans="1:19" x14ac:dyDescent="0.2">
      <c r="A111" s="224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</row>
    <row r="112" spans="1:19" x14ac:dyDescent="0.2">
      <c r="A112" s="224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</row>
    <row r="113" spans="1:19" x14ac:dyDescent="0.2">
      <c r="A113" s="224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</row>
    <row r="114" spans="1:19" x14ac:dyDescent="0.2">
      <c r="A114" s="224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</row>
    <row r="115" spans="1:19" x14ac:dyDescent="0.2">
      <c r="A115" s="224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</row>
    <row r="116" spans="1:19" x14ac:dyDescent="0.2">
      <c r="A116" s="224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</row>
    <row r="117" spans="1:19" x14ac:dyDescent="0.2">
      <c r="A117" s="224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</row>
    <row r="118" spans="1:19" x14ac:dyDescent="0.2">
      <c r="A118" s="224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</row>
    <row r="119" spans="1:19" x14ac:dyDescent="0.2">
      <c r="A119" s="224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</row>
    <row r="120" spans="1:19" x14ac:dyDescent="0.2">
      <c r="A120" s="224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</row>
    <row r="121" spans="1:19" x14ac:dyDescent="0.2">
      <c r="A121" s="224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</row>
    <row r="122" spans="1:19" x14ac:dyDescent="0.2">
      <c r="A122" s="224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</row>
    <row r="123" spans="1:19" x14ac:dyDescent="0.2">
      <c r="A123" s="224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</row>
    <row r="124" spans="1:19" x14ac:dyDescent="0.2">
      <c r="A124" s="224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</row>
    <row r="125" spans="1:19" x14ac:dyDescent="0.2">
      <c r="A125" s="224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</row>
    <row r="126" spans="1:19" x14ac:dyDescent="0.2">
      <c r="A126" s="224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</row>
    <row r="127" spans="1:19" x14ac:dyDescent="0.2">
      <c r="A127" s="224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</row>
    <row r="128" spans="1:19" x14ac:dyDescent="0.2">
      <c r="A128" s="224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</row>
    <row r="129" spans="1:19" x14ac:dyDescent="0.2">
      <c r="A129" s="224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</row>
    <row r="130" spans="1:19" x14ac:dyDescent="0.2">
      <c r="A130" s="224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</row>
    <row r="131" spans="1:19" x14ac:dyDescent="0.2">
      <c r="A131" s="224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</row>
    <row r="132" spans="1:19" x14ac:dyDescent="0.2">
      <c r="A132" s="224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</row>
    <row r="133" spans="1:19" x14ac:dyDescent="0.2">
      <c r="A133" s="224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</row>
    <row r="134" spans="1:19" x14ac:dyDescent="0.2">
      <c r="A134" s="224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</row>
    <row r="135" spans="1:19" x14ac:dyDescent="0.2">
      <c r="A135" s="224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</row>
    <row r="136" spans="1:19" x14ac:dyDescent="0.2">
      <c r="A136" s="224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</row>
    <row r="137" spans="1:19" x14ac:dyDescent="0.2">
      <c r="A137" s="224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</row>
    <row r="138" spans="1:19" x14ac:dyDescent="0.2">
      <c r="A138" s="224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</row>
    <row r="139" spans="1:19" x14ac:dyDescent="0.2">
      <c r="A139" s="224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</row>
    <row r="140" spans="1:19" x14ac:dyDescent="0.2">
      <c r="A140" s="224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</row>
    <row r="141" spans="1:19" x14ac:dyDescent="0.2">
      <c r="A141" s="224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</row>
    <row r="142" spans="1:19" x14ac:dyDescent="0.2">
      <c r="A142" s="224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</row>
    <row r="143" spans="1:19" x14ac:dyDescent="0.2">
      <c r="A143" s="224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</row>
    <row r="144" spans="1:19" x14ac:dyDescent="0.2">
      <c r="A144" s="224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</row>
    <row r="145" spans="1:19" x14ac:dyDescent="0.2">
      <c r="A145" s="224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</row>
    <row r="146" spans="1:19" x14ac:dyDescent="0.2">
      <c r="A146" s="224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</row>
    <row r="147" spans="1:19" x14ac:dyDescent="0.2">
      <c r="A147" s="224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</row>
    <row r="148" spans="1:19" x14ac:dyDescent="0.2">
      <c r="A148" s="224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</row>
    <row r="149" spans="1:19" x14ac:dyDescent="0.2">
      <c r="A149" s="224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</row>
    <row r="150" spans="1:19" x14ac:dyDescent="0.2">
      <c r="A150" s="224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</row>
    <row r="151" spans="1:19" x14ac:dyDescent="0.2">
      <c r="A151" s="224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</row>
    <row r="152" spans="1:19" x14ac:dyDescent="0.2">
      <c r="A152" s="224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</row>
    <row r="153" spans="1:19" x14ac:dyDescent="0.2">
      <c r="A153" s="224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</row>
    <row r="154" spans="1:19" x14ac:dyDescent="0.2">
      <c r="A154" s="224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</row>
    <row r="155" spans="1:19" x14ac:dyDescent="0.2">
      <c r="A155" s="224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</row>
    <row r="156" spans="1:19" x14ac:dyDescent="0.2">
      <c r="A156" s="224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</row>
    <row r="157" spans="1:19" x14ac:dyDescent="0.2">
      <c r="A157" s="224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</row>
    <row r="158" spans="1:19" x14ac:dyDescent="0.2">
      <c r="A158" s="224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</row>
    <row r="159" spans="1:19" x14ac:dyDescent="0.2">
      <c r="A159" s="224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</row>
    <row r="160" spans="1:19" x14ac:dyDescent="0.2">
      <c r="A160" s="224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</row>
    <row r="161" spans="1:19" x14ac:dyDescent="0.2">
      <c r="A161" s="224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</row>
    <row r="162" spans="1:19" x14ac:dyDescent="0.2">
      <c r="A162" s="224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</row>
    <row r="163" spans="1:19" x14ac:dyDescent="0.2">
      <c r="A163" s="224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</row>
    <row r="164" spans="1:19" x14ac:dyDescent="0.2">
      <c r="A164" s="224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</row>
    <row r="165" spans="1:19" x14ac:dyDescent="0.2">
      <c r="A165" s="224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</row>
    <row r="166" spans="1:19" x14ac:dyDescent="0.2">
      <c r="A166" s="224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</row>
    <row r="167" spans="1:19" x14ac:dyDescent="0.2">
      <c r="A167" s="224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</row>
    <row r="168" spans="1:19" x14ac:dyDescent="0.2">
      <c r="A168" s="224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</row>
    <row r="169" spans="1:19" x14ac:dyDescent="0.2">
      <c r="A169" s="224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</row>
    <row r="170" spans="1:19" x14ac:dyDescent="0.2">
      <c r="A170" s="224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</row>
    <row r="171" spans="1:19" x14ac:dyDescent="0.2">
      <c r="A171" s="224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</row>
    <row r="172" spans="1:19" x14ac:dyDescent="0.2">
      <c r="A172" s="224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</row>
    <row r="173" spans="1:19" x14ac:dyDescent="0.2">
      <c r="A173" s="224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</row>
    <row r="174" spans="1:19" x14ac:dyDescent="0.2">
      <c r="A174" s="224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</row>
    <row r="175" spans="1:19" x14ac:dyDescent="0.2">
      <c r="A175" s="224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</row>
    <row r="176" spans="1:19" x14ac:dyDescent="0.2">
      <c r="A176" s="224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</row>
    <row r="177" spans="1:19" x14ac:dyDescent="0.2">
      <c r="A177" s="224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</row>
    <row r="178" spans="1:19" x14ac:dyDescent="0.2">
      <c r="A178" s="224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</row>
    <row r="179" spans="1:19" x14ac:dyDescent="0.2">
      <c r="A179" s="224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</row>
    <row r="180" spans="1:19" x14ac:dyDescent="0.2">
      <c r="A180" s="224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</row>
    <row r="181" spans="1:19" x14ac:dyDescent="0.2">
      <c r="A181" s="224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</row>
    <row r="182" spans="1:19" x14ac:dyDescent="0.2">
      <c r="A182" s="224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</row>
    <row r="183" spans="1:19" x14ac:dyDescent="0.2">
      <c r="A183" s="224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</row>
    <row r="184" spans="1:19" x14ac:dyDescent="0.2">
      <c r="A184" s="224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</row>
    <row r="185" spans="1:19" x14ac:dyDescent="0.2">
      <c r="A185" s="224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</row>
    <row r="186" spans="1:19" x14ac:dyDescent="0.2">
      <c r="A186" s="224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</row>
    <row r="187" spans="1:19" x14ac:dyDescent="0.2">
      <c r="A187" s="224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</row>
    <row r="188" spans="1:19" x14ac:dyDescent="0.2">
      <c r="A188" s="224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</row>
    <row r="189" spans="1:19" x14ac:dyDescent="0.2">
      <c r="A189" s="224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</row>
    <row r="190" spans="1:19" x14ac:dyDescent="0.2">
      <c r="A190" s="224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</row>
    <row r="191" spans="1:19" x14ac:dyDescent="0.2">
      <c r="A191" s="224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</row>
    <row r="192" spans="1:19" x14ac:dyDescent="0.2">
      <c r="A192" s="224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</row>
    <row r="193" spans="1:19" x14ac:dyDescent="0.2">
      <c r="A193" s="224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</row>
    <row r="194" spans="1:19" x14ac:dyDescent="0.2">
      <c r="A194" s="224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</row>
    <row r="195" spans="1:19" x14ac:dyDescent="0.2">
      <c r="A195" s="224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</row>
    <row r="196" spans="1:19" x14ac:dyDescent="0.2">
      <c r="A196" s="224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</row>
    <row r="197" spans="1:19" x14ac:dyDescent="0.2">
      <c r="A197" s="224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</row>
    <row r="198" spans="1:19" x14ac:dyDescent="0.2">
      <c r="A198" s="224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</row>
    <row r="199" spans="1:19" x14ac:dyDescent="0.2">
      <c r="A199" s="224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</row>
    <row r="200" spans="1:19" x14ac:dyDescent="0.2">
      <c r="A200" s="224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</row>
    <row r="201" spans="1:19" x14ac:dyDescent="0.2">
      <c r="A201" s="224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</row>
    <row r="202" spans="1:19" x14ac:dyDescent="0.2">
      <c r="A202" s="224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</row>
    <row r="203" spans="1:19" x14ac:dyDescent="0.2">
      <c r="A203" s="224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</row>
    <row r="204" spans="1:19" x14ac:dyDescent="0.2">
      <c r="A204" s="224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</row>
    <row r="205" spans="1:19" x14ac:dyDescent="0.2">
      <c r="A205" s="224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</row>
    <row r="206" spans="1:19" x14ac:dyDescent="0.2">
      <c r="A206" s="224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</row>
    <row r="207" spans="1:19" x14ac:dyDescent="0.2">
      <c r="A207" s="224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</row>
    <row r="208" spans="1:19" x14ac:dyDescent="0.2">
      <c r="A208" s="224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</row>
    <row r="209" spans="1:19" x14ac:dyDescent="0.2">
      <c r="A209" s="224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</row>
    <row r="210" spans="1:19" x14ac:dyDescent="0.2">
      <c r="A210" s="224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</row>
    <row r="211" spans="1:19" x14ac:dyDescent="0.2">
      <c r="A211" s="224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</row>
    <row r="212" spans="1:19" x14ac:dyDescent="0.2">
      <c r="A212" s="224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</row>
    <row r="213" spans="1:19" x14ac:dyDescent="0.2">
      <c r="A213" s="224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</row>
    <row r="214" spans="1:19" x14ac:dyDescent="0.2">
      <c r="A214" s="224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</row>
    <row r="215" spans="1:19" x14ac:dyDescent="0.2">
      <c r="A215" s="224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</row>
    <row r="216" spans="1:19" x14ac:dyDescent="0.2">
      <c r="A216" s="224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</row>
    <row r="217" spans="1:19" x14ac:dyDescent="0.2">
      <c r="A217" s="224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</row>
    <row r="218" spans="1:19" x14ac:dyDescent="0.2">
      <c r="A218" s="224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</row>
    <row r="219" spans="1:19" x14ac:dyDescent="0.2">
      <c r="A219" s="224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</row>
    <row r="220" spans="1:19" x14ac:dyDescent="0.2">
      <c r="A220" s="224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</row>
    <row r="221" spans="1:19" x14ac:dyDescent="0.2">
      <c r="A221" s="224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</row>
    <row r="222" spans="1:19" x14ac:dyDescent="0.2">
      <c r="A222" s="224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</row>
    <row r="223" spans="1:19" x14ac:dyDescent="0.2">
      <c r="A223" s="224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</row>
    <row r="224" spans="1:19" x14ac:dyDescent="0.2">
      <c r="A224" s="224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</row>
    <row r="225" spans="1:19" x14ac:dyDescent="0.2">
      <c r="A225" s="224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</row>
    <row r="226" spans="1:19" x14ac:dyDescent="0.2">
      <c r="A226" s="224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</row>
    <row r="227" spans="1:19" x14ac:dyDescent="0.2">
      <c r="A227" s="224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</row>
    <row r="228" spans="1:19" x14ac:dyDescent="0.2">
      <c r="A228" s="224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</row>
    <row r="229" spans="1:19" x14ac:dyDescent="0.2">
      <c r="A229" s="224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</row>
    <row r="230" spans="1:19" x14ac:dyDescent="0.2">
      <c r="A230" s="224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</row>
    <row r="231" spans="1:19" x14ac:dyDescent="0.2">
      <c r="A231" s="224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</row>
    <row r="232" spans="1:19" x14ac:dyDescent="0.2">
      <c r="A232" s="224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</row>
    <row r="233" spans="1:19" x14ac:dyDescent="0.2">
      <c r="A233" s="224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</row>
    <row r="234" spans="1:19" x14ac:dyDescent="0.2">
      <c r="A234" s="224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</row>
    <row r="235" spans="1:19" x14ac:dyDescent="0.2">
      <c r="A235" s="224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</row>
    <row r="236" spans="1:19" x14ac:dyDescent="0.2">
      <c r="A236" s="224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</row>
    <row r="237" spans="1:19" x14ac:dyDescent="0.2">
      <c r="A237" s="224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</row>
    <row r="238" spans="1:19" x14ac:dyDescent="0.2">
      <c r="A238" s="224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</row>
    <row r="239" spans="1:19" x14ac:dyDescent="0.2">
      <c r="A239" s="224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</row>
    <row r="240" spans="1:19" x14ac:dyDescent="0.2">
      <c r="A240" s="224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</row>
    <row r="241" spans="1:19" x14ac:dyDescent="0.2">
      <c r="A241" s="224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</row>
    <row r="242" spans="1:19" x14ac:dyDescent="0.2">
      <c r="A242" s="224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</row>
    <row r="243" spans="1:19" x14ac:dyDescent="0.2">
      <c r="A243" s="224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</row>
    <row r="244" spans="1:19" x14ac:dyDescent="0.2">
      <c r="A244" s="224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</row>
    <row r="245" spans="1:19" x14ac:dyDescent="0.2">
      <c r="A245" s="224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</row>
    <row r="246" spans="1:19" x14ac:dyDescent="0.2">
      <c r="A246" s="224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</row>
    <row r="247" spans="1:19" x14ac:dyDescent="0.2">
      <c r="A247" s="224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</row>
    <row r="248" spans="1:19" x14ac:dyDescent="0.2">
      <c r="A248" s="224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</row>
    <row r="249" spans="1:19" x14ac:dyDescent="0.2">
      <c r="A249" s="224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</row>
    <row r="250" spans="1:19" x14ac:dyDescent="0.2">
      <c r="A250" s="224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</row>
    <row r="251" spans="1:19" x14ac:dyDescent="0.2">
      <c r="A251" s="224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</row>
    <row r="252" spans="1:19" x14ac:dyDescent="0.2">
      <c r="A252" s="224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</row>
    <row r="253" spans="1:19" x14ac:dyDescent="0.2">
      <c r="A253" s="224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</row>
    <row r="254" spans="1:19" x14ac:dyDescent="0.2">
      <c r="A254" s="224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</row>
    <row r="255" spans="1:19" x14ac:dyDescent="0.2">
      <c r="A255" s="224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</row>
    <row r="256" spans="1:19" x14ac:dyDescent="0.2">
      <c r="A256" s="224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</row>
    <row r="257" spans="1:19" x14ac:dyDescent="0.2">
      <c r="A257" s="224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</row>
    <row r="258" spans="1:19" x14ac:dyDescent="0.2">
      <c r="A258" s="224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</row>
    <row r="259" spans="1:19" x14ac:dyDescent="0.2">
      <c r="A259" s="224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</row>
    <row r="260" spans="1:19" x14ac:dyDescent="0.2">
      <c r="A260" s="224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</row>
    <row r="261" spans="1:19" x14ac:dyDescent="0.2">
      <c r="A261" s="224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</row>
    <row r="262" spans="1:19" x14ac:dyDescent="0.2">
      <c r="A262" s="224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</row>
    <row r="263" spans="1:19" x14ac:dyDescent="0.2">
      <c r="A263" s="224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</row>
    <row r="264" spans="1:19" x14ac:dyDescent="0.2">
      <c r="A264" s="224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</row>
    <row r="265" spans="1:19" x14ac:dyDescent="0.2">
      <c r="A265" s="224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</row>
    <row r="266" spans="1:19" x14ac:dyDescent="0.2">
      <c r="A266" s="224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</row>
    <row r="267" spans="1:19" x14ac:dyDescent="0.2">
      <c r="A267" s="224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</row>
    <row r="268" spans="1:19" x14ac:dyDescent="0.2">
      <c r="A268" s="224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</row>
    <row r="269" spans="1:19" x14ac:dyDescent="0.2">
      <c r="A269" s="224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</row>
    <row r="270" spans="1:19" x14ac:dyDescent="0.2">
      <c r="A270" s="224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</row>
    <row r="271" spans="1:19" x14ac:dyDescent="0.2">
      <c r="A271" s="224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</row>
    <row r="272" spans="1:19" x14ac:dyDescent="0.2">
      <c r="A272" s="224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</row>
    <row r="273" spans="1:19" x14ac:dyDescent="0.2">
      <c r="A273" s="224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</row>
    <row r="274" spans="1:19" x14ac:dyDescent="0.2">
      <c r="A274" s="224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</row>
    <row r="275" spans="1:19" x14ac:dyDescent="0.2">
      <c r="A275" s="224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</row>
    <row r="276" spans="1:19" x14ac:dyDescent="0.2">
      <c r="A276" s="224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</row>
    <row r="277" spans="1:19" x14ac:dyDescent="0.2">
      <c r="A277" s="224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</row>
    <row r="278" spans="1:19" x14ac:dyDescent="0.2">
      <c r="A278" s="224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</row>
    <row r="279" spans="1:19" x14ac:dyDescent="0.2">
      <c r="A279" s="224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</row>
    <row r="280" spans="1:19" x14ac:dyDescent="0.2">
      <c r="A280" s="224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</row>
    <row r="281" spans="1:19" x14ac:dyDescent="0.2">
      <c r="A281" s="224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</row>
    <row r="282" spans="1:19" x14ac:dyDescent="0.2">
      <c r="A282" s="224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</row>
    <row r="283" spans="1:19" x14ac:dyDescent="0.2">
      <c r="A283" s="224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</row>
    <row r="284" spans="1:19" x14ac:dyDescent="0.2">
      <c r="A284" s="224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</row>
    <row r="285" spans="1:19" x14ac:dyDescent="0.2">
      <c r="A285" s="224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</row>
    <row r="286" spans="1:19" x14ac:dyDescent="0.2">
      <c r="A286" s="224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</row>
    <row r="287" spans="1:19" x14ac:dyDescent="0.2">
      <c r="A287" s="224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</row>
    <row r="288" spans="1:19" x14ac:dyDescent="0.2">
      <c r="A288" s="224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</row>
    <row r="289" spans="1:19" x14ac:dyDescent="0.2">
      <c r="A289" s="224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</row>
    <row r="290" spans="1:19" x14ac:dyDescent="0.2">
      <c r="A290" s="224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</row>
    <row r="291" spans="1:19" x14ac:dyDescent="0.2">
      <c r="A291" s="224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</row>
    <row r="292" spans="1:19" x14ac:dyDescent="0.2">
      <c r="A292" s="224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</row>
    <row r="293" spans="1:19" x14ac:dyDescent="0.2">
      <c r="A293" s="224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</row>
    <row r="294" spans="1:19" x14ac:dyDescent="0.2">
      <c r="A294" s="224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</row>
    <row r="295" spans="1:19" x14ac:dyDescent="0.2">
      <c r="A295" s="224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</row>
    <row r="296" spans="1:19" x14ac:dyDescent="0.2">
      <c r="A296" s="224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</row>
    <row r="297" spans="1:19" x14ac:dyDescent="0.2">
      <c r="A297" s="224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</row>
    <row r="298" spans="1:19" x14ac:dyDescent="0.2">
      <c r="A298" s="224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</row>
    <row r="299" spans="1:19" x14ac:dyDescent="0.2">
      <c r="A299" s="224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</row>
    <row r="300" spans="1:19" x14ac:dyDescent="0.2">
      <c r="A300" s="224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</row>
    <row r="301" spans="1:19" x14ac:dyDescent="0.2">
      <c r="A301" s="224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</row>
    <row r="302" spans="1:19" x14ac:dyDescent="0.2">
      <c r="A302" s="224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</row>
    <row r="303" spans="1:19" x14ac:dyDescent="0.2">
      <c r="A303" s="224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</row>
    <row r="304" spans="1:19" x14ac:dyDescent="0.2">
      <c r="A304" s="224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</row>
    <row r="305" spans="1:19" x14ac:dyDescent="0.2">
      <c r="A305" s="224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</row>
    <row r="306" spans="1:19" x14ac:dyDescent="0.2">
      <c r="A306" s="224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</row>
    <row r="307" spans="1:19" x14ac:dyDescent="0.2">
      <c r="A307" s="224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</row>
    <row r="308" spans="1:19" x14ac:dyDescent="0.2">
      <c r="A308" s="224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</row>
    <row r="309" spans="1:19" x14ac:dyDescent="0.2">
      <c r="A309" s="224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</row>
    <row r="310" spans="1:19" x14ac:dyDescent="0.2">
      <c r="A310" s="224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</row>
    <row r="311" spans="1:19" x14ac:dyDescent="0.2">
      <c r="A311" s="224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</row>
    <row r="312" spans="1:19" x14ac:dyDescent="0.2">
      <c r="A312" s="224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</row>
    <row r="313" spans="1:19" x14ac:dyDescent="0.2">
      <c r="A313" s="224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</row>
    <row r="314" spans="1:19" x14ac:dyDescent="0.2">
      <c r="A314" s="224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</row>
    <row r="315" spans="1:19" x14ac:dyDescent="0.2">
      <c r="A315" s="224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</row>
    <row r="316" spans="1:19" x14ac:dyDescent="0.2">
      <c r="A316" s="224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</row>
    <row r="317" spans="1:19" x14ac:dyDescent="0.2">
      <c r="A317" s="224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</row>
    <row r="318" spans="1:19" x14ac:dyDescent="0.2">
      <c r="A318" s="224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</row>
    <row r="319" spans="1:19" x14ac:dyDescent="0.2">
      <c r="A319" s="224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</row>
    <row r="320" spans="1:19" x14ac:dyDescent="0.2">
      <c r="A320" s="224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</row>
    <row r="321" spans="1:19" x14ac:dyDescent="0.2">
      <c r="A321" s="224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</row>
    <row r="322" spans="1:19" x14ac:dyDescent="0.2">
      <c r="A322" s="224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</row>
    <row r="323" spans="1:19" x14ac:dyDescent="0.2">
      <c r="A323" s="224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</row>
    <row r="324" spans="1:19" x14ac:dyDescent="0.2">
      <c r="A324" s="224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</row>
    <row r="325" spans="1:19" x14ac:dyDescent="0.2">
      <c r="A325" s="224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</row>
    <row r="326" spans="1:19" x14ac:dyDescent="0.2">
      <c r="A326" s="224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</row>
    <row r="327" spans="1:19" x14ac:dyDescent="0.2">
      <c r="A327" s="224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</row>
    <row r="328" spans="1:19" x14ac:dyDescent="0.2">
      <c r="A328" s="224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</row>
    <row r="329" spans="1:19" x14ac:dyDescent="0.2">
      <c r="A329" s="224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</row>
    <row r="330" spans="1:19" x14ac:dyDescent="0.2">
      <c r="A330" s="224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</row>
    <row r="331" spans="1:19" x14ac:dyDescent="0.2">
      <c r="A331" s="224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</row>
    <row r="332" spans="1:19" x14ac:dyDescent="0.2">
      <c r="A332" s="224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</row>
    <row r="333" spans="1:19" x14ac:dyDescent="0.2">
      <c r="A333" s="224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</row>
    <row r="334" spans="1:19" x14ac:dyDescent="0.2">
      <c r="A334" s="224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</row>
    <row r="335" spans="1:19" x14ac:dyDescent="0.2">
      <c r="A335" s="224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</row>
    <row r="336" spans="1:19" x14ac:dyDescent="0.2">
      <c r="A336" s="224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</row>
    <row r="337" spans="1:19" x14ac:dyDescent="0.2">
      <c r="A337" s="224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</row>
    <row r="338" spans="1:19" x14ac:dyDescent="0.2">
      <c r="A338" s="224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</row>
    <row r="339" spans="1:19" x14ac:dyDescent="0.2">
      <c r="A339" s="224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</row>
    <row r="340" spans="1:19" x14ac:dyDescent="0.2">
      <c r="A340" s="224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</row>
    <row r="341" spans="1:19" x14ac:dyDescent="0.2">
      <c r="A341" s="224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</row>
    <row r="342" spans="1:19" x14ac:dyDescent="0.2">
      <c r="A342" s="224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</row>
    <row r="343" spans="1:19" x14ac:dyDescent="0.2">
      <c r="A343" s="224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</row>
    <row r="344" spans="1:19" x14ac:dyDescent="0.2">
      <c r="A344" s="224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</row>
    <row r="345" spans="1:19" x14ac:dyDescent="0.2">
      <c r="A345" s="224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</row>
    <row r="346" spans="1:19" x14ac:dyDescent="0.2">
      <c r="A346" s="224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</row>
    <row r="347" spans="1:19" x14ac:dyDescent="0.2">
      <c r="A347" s="224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</row>
    <row r="348" spans="1:19" x14ac:dyDescent="0.2">
      <c r="A348" s="224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</row>
    <row r="349" spans="1:19" x14ac:dyDescent="0.2">
      <c r="A349" s="224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</row>
    <row r="350" spans="1:19" x14ac:dyDescent="0.2">
      <c r="A350" s="224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</row>
    <row r="351" spans="1:19" x14ac:dyDescent="0.2">
      <c r="A351" s="224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</row>
    <row r="352" spans="1:19" x14ac:dyDescent="0.2">
      <c r="A352" s="224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</row>
    <row r="353" spans="1:19" x14ac:dyDescent="0.2">
      <c r="A353" s="224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</row>
    <row r="354" spans="1:19" x14ac:dyDescent="0.2">
      <c r="A354" s="224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</row>
    <row r="355" spans="1:19" x14ac:dyDescent="0.2">
      <c r="A355" s="224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</row>
    <row r="356" spans="1:19" x14ac:dyDescent="0.2">
      <c r="A356" s="224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</row>
    <row r="357" spans="1:19" x14ac:dyDescent="0.2">
      <c r="A357" s="224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</row>
    <row r="358" spans="1:19" x14ac:dyDescent="0.2">
      <c r="A358" s="224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</row>
    <row r="359" spans="1:19" x14ac:dyDescent="0.2">
      <c r="A359" s="224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</row>
    <row r="360" spans="1:19" x14ac:dyDescent="0.2">
      <c r="A360" s="224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</row>
    <row r="361" spans="1:19" x14ac:dyDescent="0.2">
      <c r="A361" s="224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</row>
    <row r="362" spans="1:19" x14ac:dyDescent="0.2">
      <c r="A362" s="224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</row>
    <row r="363" spans="1:19" x14ac:dyDescent="0.2">
      <c r="A363" s="224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</row>
    <row r="364" spans="1:19" x14ac:dyDescent="0.2">
      <c r="A364" s="224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</row>
    <row r="365" spans="1:19" x14ac:dyDescent="0.2">
      <c r="A365" s="224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</row>
    <row r="366" spans="1:19" x14ac:dyDescent="0.2">
      <c r="A366" s="224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</row>
    <row r="367" spans="1:19" x14ac:dyDescent="0.2">
      <c r="A367" s="224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</row>
    <row r="368" spans="1:19" x14ac:dyDescent="0.2">
      <c r="A368" s="224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</row>
    <row r="369" spans="1:19" x14ac:dyDescent="0.2">
      <c r="A369" s="224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</row>
    <row r="370" spans="1:19" x14ac:dyDescent="0.2">
      <c r="A370" s="224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</row>
    <row r="371" spans="1:19" x14ac:dyDescent="0.2">
      <c r="A371" s="224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</row>
    <row r="372" spans="1:19" x14ac:dyDescent="0.2">
      <c r="A372" s="224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</row>
    <row r="373" spans="1:19" x14ac:dyDescent="0.2">
      <c r="A373" s="224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</row>
    <row r="374" spans="1:19" x14ac:dyDescent="0.2">
      <c r="A374" s="224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</row>
    <row r="375" spans="1:19" x14ac:dyDescent="0.2">
      <c r="A375" s="224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</row>
    <row r="376" spans="1:19" x14ac:dyDescent="0.2">
      <c r="A376" s="224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</row>
    <row r="377" spans="1:19" x14ac:dyDescent="0.2">
      <c r="A377" s="224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</row>
    <row r="378" spans="1:19" x14ac:dyDescent="0.2">
      <c r="A378" s="224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</row>
    <row r="379" spans="1:19" x14ac:dyDescent="0.2">
      <c r="A379" s="224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</row>
    <row r="380" spans="1:19" x14ac:dyDescent="0.2">
      <c r="A380" s="224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</row>
    <row r="381" spans="1:19" x14ac:dyDescent="0.2">
      <c r="A381" s="224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</row>
    <row r="382" spans="1:19" x14ac:dyDescent="0.2">
      <c r="A382" s="224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</row>
    <row r="383" spans="1:19" x14ac:dyDescent="0.2">
      <c r="A383" s="224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</row>
    <row r="384" spans="1:19" x14ac:dyDescent="0.2">
      <c r="A384" s="224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</row>
    <row r="385" spans="1:19" x14ac:dyDescent="0.2">
      <c r="A385" s="224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</row>
    <row r="386" spans="1:19" x14ac:dyDescent="0.2">
      <c r="A386" s="224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</row>
    <row r="387" spans="1:19" x14ac:dyDescent="0.2">
      <c r="A387" s="224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</row>
    <row r="388" spans="1:19" x14ac:dyDescent="0.2">
      <c r="A388" s="224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</row>
    <row r="389" spans="1:19" x14ac:dyDescent="0.2">
      <c r="A389" s="224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</row>
    <row r="390" spans="1:19" x14ac:dyDescent="0.2">
      <c r="A390" s="224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</row>
    <row r="391" spans="1:19" x14ac:dyDescent="0.2">
      <c r="A391" s="224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</row>
    <row r="392" spans="1:19" x14ac:dyDescent="0.2">
      <c r="A392" s="224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</row>
    <row r="393" spans="1:19" x14ac:dyDescent="0.2">
      <c r="A393" s="224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</row>
    <row r="394" spans="1:19" x14ac:dyDescent="0.2">
      <c r="A394" s="224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</row>
    <row r="395" spans="1:19" x14ac:dyDescent="0.2">
      <c r="A395" s="224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</row>
    <row r="396" spans="1:19" x14ac:dyDescent="0.2">
      <c r="A396" s="224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</row>
    <row r="397" spans="1:19" x14ac:dyDescent="0.2">
      <c r="A397" s="224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</row>
    <row r="398" spans="1:19" x14ac:dyDescent="0.2">
      <c r="A398" s="224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</row>
    <row r="399" spans="1:19" x14ac:dyDescent="0.2">
      <c r="A399" s="224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</row>
    <row r="400" spans="1:19" x14ac:dyDescent="0.2">
      <c r="A400" s="224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</row>
    <row r="401" spans="1:19" x14ac:dyDescent="0.2">
      <c r="A401" s="224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</row>
    <row r="402" spans="1:19" x14ac:dyDescent="0.2">
      <c r="A402" s="224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</row>
    <row r="403" spans="1:19" x14ac:dyDescent="0.2">
      <c r="A403" s="224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</row>
    <row r="404" spans="1:19" x14ac:dyDescent="0.2">
      <c r="A404" s="224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</row>
    <row r="405" spans="1:19" x14ac:dyDescent="0.2">
      <c r="A405" s="224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</row>
    <row r="406" spans="1:19" x14ac:dyDescent="0.2">
      <c r="A406" s="224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</row>
    <row r="407" spans="1:19" x14ac:dyDescent="0.2">
      <c r="A407" s="224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</row>
    <row r="408" spans="1:19" x14ac:dyDescent="0.2">
      <c r="A408" s="224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</row>
    <row r="409" spans="1:19" x14ac:dyDescent="0.2">
      <c r="A409" s="224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</row>
    <row r="410" spans="1:19" x14ac:dyDescent="0.2">
      <c r="A410" s="224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</row>
    <row r="411" spans="1:19" x14ac:dyDescent="0.2">
      <c r="A411" s="224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</row>
    <row r="412" spans="1:19" x14ac:dyDescent="0.2">
      <c r="A412" s="224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</row>
    <row r="413" spans="1:19" x14ac:dyDescent="0.2">
      <c r="A413" s="224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</row>
    <row r="414" spans="1:19" x14ac:dyDescent="0.2">
      <c r="A414" s="224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</row>
    <row r="415" spans="1:19" x14ac:dyDescent="0.2">
      <c r="A415" s="224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</row>
    <row r="416" spans="1:19" x14ac:dyDescent="0.2">
      <c r="A416" s="224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</row>
    <row r="417" spans="1:19" x14ac:dyDescent="0.2">
      <c r="A417" s="224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</row>
    <row r="418" spans="1:19" x14ac:dyDescent="0.2">
      <c r="A418" s="224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</row>
    <row r="419" spans="1:19" x14ac:dyDescent="0.2">
      <c r="A419" s="224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</row>
    <row r="420" spans="1:19" x14ac:dyDescent="0.2">
      <c r="A420" s="224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</row>
    <row r="421" spans="1:19" x14ac:dyDescent="0.2">
      <c r="A421" s="224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</row>
    <row r="422" spans="1:19" x14ac:dyDescent="0.2">
      <c r="A422" s="224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</row>
    <row r="423" spans="1:19" x14ac:dyDescent="0.2">
      <c r="A423" s="224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</row>
    <row r="424" spans="1:19" x14ac:dyDescent="0.2">
      <c r="A424" s="224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</row>
    <row r="425" spans="1:19" x14ac:dyDescent="0.2">
      <c r="A425" s="224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</row>
    <row r="426" spans="1:19" x14ac:dyDescent="0.2">
      <c r="A426" s="224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</row>
    <row r="427" spans="1:19" x14ac:dyDescent="0.2">
      <c r="A427" s="224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</row>
    <row r="428" spans="1:19" x14ac:dyDescent="0.2">
      <c r="A428" s="224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</row>
    <row r="429" spans="1:19" x14ac:dyDescent="0.2">
      <c r="A429" s="224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</row>
    <row r="430" spans="1:19" x14ac:dyDescent="0.2">
      <c r="A430" s="224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</row>
    <row r="431" spans="1:19" x14ac:dyDescent="0.2">
      <c r="A431" s="224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</row>
    <row r="432" spans="1:19" x14ac:dyDescent="0.2">
      <c r="A432" s="224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</row>
    <row r="433" spans="1:19" x14ac:dyDescent="0.2">
      <c r="A433" s="224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</row>
    <row r="434" spans="1:19" x14ac:dyDescent="0.2">
      <c r="A434" s="224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</row>
    <row r="435" spans="1:19" x14ac:dyDescent="0.2">
      <c r="A435" s="224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</row>
    <row r="436" spans="1:19" x14ac:dyDescent="0.2">
      <c r="A436" s="224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</row>
    <row r="437" spans="1:19" x14ac:dyDescent="0.2">
      <c r="A437" s="224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</row>
    <row r="438" spans="1:19" x14ac:dyDescent="0.2">
      <c r="A438" s="224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</row>
    <row r="439" spans="1:19" x14ac:dyDescent="0.2">
      <c r="A439" s="224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</row>
    <row r="440" spans="1:19" x14ac:dyDescent="0.2">
      <c r="A440" s="224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</row>
    <row r="441" spans="1:19" x14ac:dyDescent="0.2">
      <c r="A441" s="224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</row>
    <row r="442" spans="1:19" x14ac:dyDescent="0.2">
      <c r="A442" s="224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</row>
    <row r="443" spans="1:19" x14ac:dyDescent="0.2">
      <c r="A443" s="224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</row>
    <row r="444" spans="1:19" x14ac:dyDescent="0.2">
      <c r="A444" s="224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</row>
    <row r="445" spans="1:19" x14ac:dyDescent="0.2">
      <c r="A445" s="224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</row>
    <row r="446" spans="1:19" x14ac:dyDescent="0.2">
      <c r="A446" s="224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</row>
    <row r="447" spans="1:19" x14ac:dyDescent="0.2">
      <c r="A447" s="224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</row>
    <row r="448" spans="1:19" x14ac:dyDescent="0.2">
      <c r="A448" s="224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</row>
    <row r="449" spans="1:19" x14ac:dyDescent="0.2">
      <c r="A449" s="224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</row>
    <row r="450" spans="1:19" x14ac:dyDescent="0.2">
      <c r="A450" s="224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</row>
    <row r="451" spans="1:19" x14ac:dyDescent="0.2">
      <c r="A451" s="224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</row>
    <row r="452" spans="1:19" x14ac:dyDescent="0.2">
      <c r="A452" s="224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</row>
    <row r="453" spans="1:19" x14ac:dyDescent="0.2">
      <c r="A453" s="224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</row>
    <row r="454" spans="1:19" x14ac:dyDescent="0.2">
      <c r="A454" s="224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</row>
    <row r="455" spans="1:19" x14ac:dyDescent="0.2">
      <c r="A455" s="224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</row>
    <row r="456" spans="1:19" x14ac:dyDescent="0.2">
      <c r="A456" s="224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</row>
    <row r="457" spans="1:19" x14ac:dyDescent="0.2">
      <c r="A457" s="224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</row>
    <row r="458" spans="1:19" x14ac:dyDescent="0.2">
      <c r="A458" s="224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</row>
    <row r="459" spans="1:19" x14ac:dyDescent="0.2">
      <c r="A459" s="224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</row>
    <row r="460" spans="1:19" x14ac:dyDescent="0.2">
      <c r="A460" s="224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</row>
    <row r="461" spans="1:19" x14ac:dyDescent="0.2">
      <c r="A461" s="224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</row>
    <row r="462" spans="1:19" x14ac:dyDescent="0.2">
      <c r="A462" s="224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</row>
    <row r="463" spans="1:19" x14ac:dyDescent="0.2">
      <c r="A463" s="224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</row>
    <row r="464" spans="1:19" x14ac:dyDescent="0.2">
      <c r="A464" s="224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</row>
    <row r="465" spans="1:19" x14ac:dyDescent="0.2">
      <c r="A465" s="224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</row>
    <row r="466" spans="1:19" x14ac:dyDescent="0.2">
      <c r="A466" s="224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</row>
    <row r="467" spans="1:19" x14ac:dyDescent="0.2">
      <c r="A467" s="224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</row>
    <row r="468" spans="1:19" x14ac:dyDescent="0.2">
      <c r="A468" s="224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</row>
    <row r="469" spans="1:19" x14ac:dyDescent="0.2">
      <c r="A469" s="224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</row>
    <row r="470" spans="1:19" x14ac:dyDescent="0.2">
      <c r="A470" s="224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</row>
    <row r="471" spans="1:19" x14ac:dyDescent="0.2">
      <c r="A471" s="224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</row>
    <row r="472" spans="1:19" x14ac:dyDescent="0.2">
      <c r="A472" s="224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</row>
    <row r="473" spans="1:19" x14ac:dyDescent="0.2">
      <c r="A473" s="224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</row>
    <row r="474" spans="1:19" x14ac:dyDescent="0.2">
      <c r="A474" s="224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</row>
    <row r="475" spans="1:19" x14ac:dyDescent="0.2">
      <c r="A475" s="224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</row>
    <row r="476" spans="1:19" x14ac:dyDescent="0.2">
      <c r="A476" s="224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</row>
    <row r="477" spans="1:19" x14ac:dyDescent="0.2">
      <c r="A477" s="224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</row>
    <row r="478" spans="1:19" x14ac:dyDescent="0.2">
      <c r="A478" s="224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</row>
    <row r="479" spans="1:19" x14ac:dyDescent="0.2">
      <c r="A479" s="224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</row>
    <row r="480" spans="1:19" x14ac:dyDescent="0.2">
      <c r="A480" s="224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x14ac:dyDescent="0.2">
      <c r="A481" s="224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x14ac:dyDescent="0.2">
      <c r="A482" s="224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x14ac:dyDescent="0.2">
      <c r="A483" s="224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x14ac:dyDescent="0.2">
      <c r="A484" s="224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x14ac:dyDescent="0.2">
      <c r="A485" s="224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x14ac:dyDescent="0.2">
      <c r="A486" s="224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x14ac:dyDescent="0.2">
      <c r="A487" s="224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x14ac:dyDescent="0.2">
      <c r="A488" s="224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x14ac:dyDescent="0.2">
      <c r="A489" s="224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x14ac:dyDescent="0.2">
      <c r="A490" s="224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x14ac:dyDescent="0.2">
      <c r="A491" s="224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x14ac:dyDescent="0.2">
      <c r="A492" s="224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x14ac:dyDescent="0.2">
      <c r="A493" s="224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x14ac:dyDescent="0.2">
      <c r="A494" s="224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x14ac:dyDescent="0.2">
      <c r="A495" s="224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x14ac:dyDescent="0.2">
      <c r="A496" s="224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x14ac:dyDescent="0.2">
      <c r="A497" s="224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x14ac:dyDescent="0.2">
      <c r="A498" s="224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x14ac:dyDescent="0.2">
      <c r="A499" s="224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x14ac:dyDescent="0.2">
      <c r="A500" s="224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x14ac:dyDescent="0.2">
      <c r="A501" s="224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x14ac:dyDescent="0.2">
      <c r="A502" s="224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x14ac:dyDescent="0.2">
      <c r="A503" s="224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x14ac:dyDescent="0.2">
      <c r="A504" s="224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x14ac:dyDescent="0.2">
      <c r="A505" s="224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x14ac:dyDescent="0.2">
      <c r="A506" s="224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x14ac:dyDescent="0.2">
      <c r="A507" s="224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x14ac:dyDescent="0.2">
      <c r="A508" s="224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x14ac:dyDescent="0.2">
      <c r="A509" s="224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x14ac:dyDescent="0.2">
      <c r="A510" s="224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x14ac:dyDescent="0.2">
      <c r="A511" s="224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x14ac:dyDescent="0.2">
      <c r="A512" s="224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x14ac:dyDescent="0.2">
      <c r="A513" s="224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x14ac:dyDescent="0.2">
      <c r="A514" s="224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x14ac:dyDescent="0.2">
      <c r="A515" s="224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x14ac:dyDescent="0.2">
      <c r="A516" s="224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x14ac:dyDescent="0.2">
      <c r="A517" s="224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x14ac:dyDescent="0.2">
      <c r="A518" s="224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x14ac:dyDescent="0.2">
      <c r="A519" s="224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x14ac:dyDescent="0.2">
      <c r="A520" s="224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x14ac:dyDescent="0.2">
      <c r="A521" s="224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x14ac:dyDescent="0.2">
      <c r="A522" s="224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x14ac:dyDescent="0.2">
      <c r="A523" s="224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x14ac:dyDescent="0.2">
      <c r="A524" s="224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x14ac:dyDescent="0.2">
      <c r="A525" s="224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x14ac:dyDescent="0.2">
      <c r="A526" s="224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x14ac:dyDescent="0.2">
      <c r="A527" s="224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x14ac:dyDescent="0.2">
      <c r="A528" s="224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x14ac:dyDescent="0.2">
      <c r="A529" s="224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x14ac:dyDescent="0.2">
      <c r="A530" s="224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x14ac:dyDescent="0.2">
      <c r="A531" s="224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x14ac:dyDescent="0.2">
      <c r="A532" s="224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x14ac:dyDescent="0.2">
      <c r="A533" s="224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x14ac:dyDescent="0.2">
      <c r="A534" s="224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x14ac:dyDescent="0.2">
      <c r="A535" s="224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x14ac:dyDescent="0.2">
      <c r="A536" s="224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x14ac:dyDescent="0.2">
      <c r="A537" s="224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x14ac:dyDescent="0.2">
      <c r="A538" s="224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x14ac:dyDescent="0.2">
      <c r="A539" s="224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x14ac:dyDescent="0.2">
      <c r="A540" s="224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x14ac:dyDescent="0.2">
      <c r="A541" s="224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x14ac:dyDescent="0.2">
      <c r="A542" s="224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x14ac:dyDescent="0.2">
      <c r="A543" s="224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x14ac:dyDescent="0.2">
      <c r="A544" s="224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x14ac:dyDescent="0.2">
      <c r="A545" s="224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x14ac:dyDescent="0.2">
      <c r="A546" s="224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x14ac:dyDescent="0.2">
      <c r="A547" s="224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x14ac:dyDescent="0.2">
      <c r="A548" s="224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x14ac:dyDescent="0.2">
      <c r="A549" s="224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x14ac:dyDescent="0.2">
      <c r="A550" s="224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x14ac:dyDescent="0.2">
      <c r="A551" s="224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x14ac:dyDescent="0.2">
      <c r="A552" s="224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x14ac:dyDescent="0.2">
      <c r="A553" s="224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x14ac:dyDescent="0.2">
      <c r="A554" s="224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x14ac:dyDescent="0.2">
      <c r="A555" s="224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x14ac:dyDescent="0.2">
      <c r="A556" s="224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x14ac:dyDescent="0.2">
      <c r="A557" s="224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x14ac:dyDescent="0.2">
      <c r="A558" s="224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x14ac:dyDescent="0.2">
      <c r="A559" s="224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x14ac:dyDescent="0.2">
      <c r="A560" s="224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x14ac:dyDescent="0.2">
      <c r="A561" s="224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x14ac:dyDescent="0.2">
      <c r="A562" s="224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x14ac:dyDescent="0.2">
      <c r="A563" s="224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x14ac:dyDescent="0.2">
      <c r="A564" s="224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x14ac:dyDescent="0.2">
      <c r="A565" s="224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x14ac:dyDescent="0.2">
      <c r="A566" s="224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x14ac:dyDescent="0.2">
      <c r="A567" s="224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x14ac:dyDescent="0.2">
      <c r="A568" s="224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x14ac:dyDescent="0.2">
      <c r="A569" s="224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x14ac:dyDescent="0.2">
      <c r="A570" s="224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x14ac:dyDescent="0.2">
      <c r="A571" s="224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x14ac:dyDescent="0.2">
      <c r="A572" s="224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x14ac:dyDescent="0.2">
      <c r="A573" s="224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x14ac:dyDescent="0.2">
      <c r="A574" s="224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x14ac:dyDescent="0.2">
      <c r="A575" s="224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x14ac:dyDescent="0.2">
      <c r="A576" s="224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x14ac:dyDescent="0.2">
      <c r="A577" s="224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x14ac:dyDescent="0.2">
      <c r="A578" s="224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x14ac:dyDescent="0.2">
      <c r="A579" s="224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x14ac:dyDescent="0.2">
      <c r="A580" s="224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x14ac:dyDescent="0.2">
      <c r="A581" s="224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x14ac:dyDescent="0.2">
      <c r="A582" s="224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x14ac:dyDescent="0.2">
      <c r="A583" s="224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x14ac:dyDescent="0.2">
      <c r="A584" s="224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x14ac:dyDescent="0.2">
      <c r="A585" s="224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x14ac:dyDescent="0.2">
      <c r="A586" s="224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x14ac:dyDescent="0.2">
      <c r="A587" s="224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x14ac:dyDescent="0.2">
      <c r="A588" s="224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x14ac:dyDescent="0.2">
      <c r="A589" s="224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x14ac:dyDescent="0.2">
      <c r="A590" s="224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x14ac:dyDescent="0.2">
      <c r="A591" s="224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x14ac:dyDescent="0.2">
      <c r="A592" s="224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x14ac:dyDescent="0.2">
      <c r="A593" s="224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x14ac:dyDescent="0.2">
      <c r="A594" s="224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x14ac:dyDescent="0.2">
      <c r="A595" s="224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x14ac:dyDescent="0.2">
      <c r="A596" s="224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x14ac:dyDescent="0.2">
      <c r="A597" s="224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x14ac:dyDescent="0.2">
      <c r="A598" s="224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x14ac:dyDescent="0.2">
      <c r="A599" s="224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x14ac:dyDescent="0.2">
      <c r="A600" s="224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x14ac:dyDescent="0.2">
      <c r="A601" s="224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x14ac:dyDescent="0.2">
      <c r="A602" s="224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x14ac:dyDescent="0.2">
      <c r="A603" s="224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x14ac:dyDescent="0.2">
      <c r="A604" s="224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x14ac:dyDescent="0.2">
      <c r="A605" s="224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x14ac:dyDescent="0.2">
      <c r="A606" s="224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x14ac:dyDescent="0.2">
      <c r="A607" s="224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x14ac:dyDescent="0.2">
      <c r="A608" s="224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x14ac:dyDescent="0.2">
      <c r="A609" s="224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x14ac:dyDescent="0.2">
      <c r="A610" s="224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x14ac:dyDescent="0.2">
      <c r="A611" s="224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x14ac:dyDescent="0.2">
      <c r="A612" s="224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x14ac:dyDescent="0.2">
      <c r="A613" s="224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x14ac:dyDescent="0.2">
      <c r="A614" s="224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x14ac:dyDescent="0.2">
      <c r="A615" s="224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x14ac:dyDescent="0.2">
      <c r="A616" s="224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x14ac:dyDescent="0.2">
      <c r="A617" s="224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x14ac:dyDescent="0.2">
      <c r="A618" s="224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x14ac:dyDescent="0.2">
      <c r="A619" s="224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x14ac:dyDescent="0.2">
      <c r="A620" s="224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x14ac:dyDescent="0.2">
      <c r="A621" s="224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x14ac:dyDescent="0.2">
      <c r="A622" s="224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x14ac:dyDescent="0.2">
      <c r="A623" s="224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x14ac:dyDescent="0.2">
      <c r="A624" s="224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x14ac:dyDescent="0.2">
      <c r="A625" s="224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x14ac:dyDescent="0.2">
      <c r="A626" s="224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x14ac:dyDescent="0.2">
      <c r="A627" s="224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x14ac:dyDescent="0.2">
      <c r="A628" s="224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x14ac:dyDescent="0.2">
      <c r="A629" s="224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x14ac:dyDescent="0.2">
      <c r="A630" s="224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x14ac:dyDescent="0.2">
      <c r="A631" s="224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x14ac:dyDescent="0.2">
      <c r="A632" s="224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x14ac:dyDescent="0.2">
      <c r="A633" s="224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x14ac:dyDescent="0.2">
      <c r="A634" s="224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x14ac:dyDescent="0.2">
      <c r="A635" s="224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x14ac:dyDescent="0.2">
      <c r="A636" s="224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x14ac:dyDescent="0.2">
      <c r="A637" s="224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x14ac:dyDescent="0.2">
      <c r="A638" s="224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x14ac:dyDescent="0.2">
      <c r="A639" s="224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x14ac:dyDescent="0.2">
      <c r="A640" s="224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x14ac:dyDescent="0.2">
      <c r="A641" s="224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x14ac:dyDescent="0.2">
      <c r="A642" s="224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x14ac:dyDescent="0.2">
      <c r="A643" s="224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x14ac:dyDescent="0.2">
      <c r="A644" s="224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x14ac:dyDescent="0.2">
      <c r="A645" s="224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x14ac:dyDescent="0.2">
      <c r="A646" s="224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x14ac:dyDescent="0.2">
      <c r="A647" s="224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x14ac:dyDescent="0.2">
      <c r="A648" s="224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x14ac:dyDescent="0.2">
      <c r="A649" s="224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x14ac:dyDescent="0.2">
      <c r="A650" s="224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x14ac:dyDescent="0.2">
      <c r="A651" s="224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12" x14ac:dyDescent="0.2">
      <c r="A652" s="224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</row>
    <row r="653" spans="1:12" x14ac:dyDescent="0.2">
      <c r="A653" s="224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</row>
    <row r="654" spans="1:12" x14ac:dyDescent="0.2">
      <c r="A654" s="224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</row>
    <row r="655" spans="1:12" x14ac:dyDescent="0.2">
      <c r="A655" s="224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</row>
    <row r="656" spans="1:12" x14ac:dyDescent="0.2">
      <c r="A656" s="224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</row>
    <row r="657" spans="1:12" x14ac:dyDescent="0.2">
      <c r="A657" s="224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</row>
    <row r="658" spans="1:12" x14ac:dyDescent="0.2">
      <c r="A658" s="224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</row>
    <row r="659" spans="1:12" x14ac:dyDescent="0.2">
      <c r="A659" s="224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</row>
    <row r="660" spans="1:12" x14ac:dyDescent="0.2">
      <c r="A660" s="224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</row>
    <row r="661" spans="1:12" x14ac:dyDescent="0.2">
      <c r="A661" s="224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</row>
    <row r="662" spans="1:12" x14ac:dyDescent="0.2">
      <c r="A662" s="224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</row>
    <row r="663" spans="1:12" x14ac:dyDescent="0.2">
      <c r="A663" s="224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</row>
    <row r="664" spans="1:12" x14ac:dyDescent="0.2">
      <c r="A664" s="224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</row>
    <row r="665" spans="1:12" x14ac:dyDescent="0.2">
      <c r="A665" s="224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</row>
    <row r="666" spans="1:12" x14ac:dyDescent="0.2">
      <c r="A666" s="224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</row>
    <row r="667" spans="1:12" x14ac:dyDescent="0.2">
      <c r="A667" s="224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</row>
    <row r="668" spans="1:12" x14ac:dyDescent="0.2">
      <c r="A668" s="224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</row>
    <row r="669" spans="1:12" x14ac:dyDescent="0.2">
      <c r="A669" s="224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</row>
    <row r="670" spans="1:12" x14ac:dyDescent="0.2">
      <c r="A670" s="224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</row>
    <row r="671" spans="1:12" x14ac:dyDescent="0.2">
      <c r="A671" s="224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</row>
    <row r="672" spans="1:12" x14ac:dyDescent="0.2">
      <c r="A672" s="224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</row>
    <row r="673" spans="1:12" x14ac:dyDescent="0.2">
      <c r="A673" s="224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</row>
    <row r="674" spans="1:12" x14ac:dyDescent="0.2">
      <c r="A674" s="224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</row>
    <row r="675" spans="1:12" x14ac:dyDescent="0.2">
      <c r="A675" s="224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</row>
    <row r="676" spans="1:12" x14ac:dyDescent="0.2">
      <c r="A676" s="224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</row>
    <row r="677" spans="1:12" x14ac:dyDescent="0.2">
      <c r="A677" s="224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</row>
    <row r="678" spans="1:12" x14ac:dyDescent="0.2">
      <c r="A678" s="224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</row>
    <row r="679" spans="1:12" x14ac:dyDescent="0.2">
      <c r="A679" s="224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</row>
    <row r="680" spans="1:12" x14ac:dyDescent="0.2">
      <c r="A680" s="224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</row>
    <row r="681" spans="1:12" x14ac:dyDescent="0.2">
      <c r="A681" s="224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</row>
    <row r="682" spans="1:12" x14ac:dyDescent="0.2">
      <c r="A682" s="224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</row>
    <row r="683" spans="1:12" x14ac:dyDescent="0.2">
      <c r="A683" s="224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</row>
    <row r="684" spans="1:12" x14ac:dyDescent="0.2">
      <c r="A684" s="224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</row>
    <row r="685" spans="1:12" x14ac:dyDescent="0.2">
      <c r="A685" s="224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</row>
    <row r="686" spans="1:12" x14ac:dyDescent="0.2">
      <c r="A686" s="224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</row>
    <row r="687" spans="1:12" x14ac:dyDescent="0.2">
      <c r="A687" s="224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</row>
    <row r="688" spans="1:12" x14ac:dyDescent="0.2">
      <c r="A688" s="224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</row>
    <row r="689" spans="1:12" x14ac:dyDescent="0.2">
      <c r="A689" s="224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</row>
  </sheetData>
  <mergeCells count="3">
    <mergeCell ref="E5:F5"/>
    <mergeCell ref="G5:H5"/>
    <mergeCell ref="A1:O2"/>
  </mergeCells>
  <phoneticPr fontId="19" type="noConversion"/>
  <conditionalFormatting sqref="G7 G9">
    <cfRule type="expression" dxfId="29" priority="14" stopIfTrue="1">
      <formula>IF(AND($F$7=$F$9,$F$7&lt;&gt;"",$F$9&lt;&gt;""),1,0)</formula>
    </cfRule>
  </conditionalFormatting>
  <conditionalFormatting sqref="G11 G13">
    <cfRule type="expression" dxfId="28" priority="15" stopIfTrue="1">
      <formula>IF(AND($F$11=$F$13,$F$11&lt;&gt;"",$F$13&lt;&gt;""),1,0)</formula>
    </cfRule>
  </conditionalFormatting>
  <conditionalFormatting sqref="G15 G17">
    <cfRule type="expression" dxfId="27" priority="16" stopIfTrue="1">
      <formula>IF(AND($F$15=$F$17,$F$15&lt;&gt;"",$F$17&lt;&gt;""),1,0)</formula>
    </cfRule>
  </conditionalFormatting>
  <conditionalFormatting sqref="G19 G21">
    <cfRule type="expression" dxfId="26" priority="17" stopIfTrue="1">
      <formula>IF(AND($F$19=$F$21,$F$19&lt;&gt;"",$F$21&lt;&gt;""),1,0)</formula>
    </cfRule>
  </conditionalFormatting>
  <conditionalFormatting sqref="A8 E8">
    <cfRule type="expression" dxfId="25" priority="18" stopIfTrue="1">
      <formula>IF(OR($E$8="en juego",$E$8="hoy!"),1,0)</formula>
    </cfRule>
  </conditionalFormatting>
  <conditionalFormatting sqref="A12 E12">
    <cfRule type="expression" dxfId="24" priority="19" stopIfTrue="1">
      <formula>IF(OR($E$12="en juego",$E$12="hoy!"),1,0)</formula>
    </cfRule>
  </conditionalFormatting>
  <conditionalFormatting sqref="A16 E16">
    <cfRule type="expression" dxfId="23" priority="20" stopIfTrue="1">
      <formula>IF(OR($E$16="en juego",$E$16="hoy!"),1,0)</formula>
    </cfRule>
  </conditionalFormatting>
  <conditionalFormatting sqref="A20 E20">
    <cfRule type="expression" dxfId="22" priority="21" stopIfTrue="1">
      <formula>IF(OR($E$20="en juego",$E$20="hoy!"),1,0)</formula>
    </cfRule>
  </conditionalFormatting>
  <conditionalFormatting sqref="B8:D8">
    <cfRule type="expression" dxfId="21" priority="13" stopIfTrue="1">
      <formula>IF(OR($E$8="en juego",$E$8="hoy!"),1,0)</formula>
    </cfRule>
  </conditionalFormatting>
  <conditionalFormatting sqref="B12">
    <cfRule type="expression" dxfId="20" priority="9" stopIfTrue="1">
      <formula>IF(OR($E$8="en juego",$E$8="hoy!"),1,0)</formula>
    </cfRule>
  </conditionalFormatting>
  <conditionalFormatting sqref="B16">
    <cfRule type="expression" dxfId="19" priority="8" stopIfTrue="1">
      <formula>IF(OR($E$8="en juego",$E$8="hoy!"),1,0)</formula>
    </cfRule>
  </conditionalFormatting>
  <conditionalFormatting sqref="B20">
    <cfRule type="expression" dxfId="18" priority="7" stopIfTrue="1">
      <formula>IF(OR($E$8="en juego",$E$8="hoy!"),1,0)</formula>
    </cfRule>
  </conditionalFormatting>
  <conditionalFormatting sqref="C12">
    <cfRule type="expression" dxfId="17" priority="6" stopIfTrue="1">
      <formula>IF(OR($E$8="en juego",$E$8="hoy!"),1,0)</formula>
    </cfRule>
  </conditionalFormatting>
  <conditionalFormatting sqref="C16">
    <cfRule type="expression" dxfId="16" priority="5" stopIfTrue="1">
      <formula>IF(OR($E$8="en juego",$E$8="hoy!"),1,0)</formula>
    </cfRule>
  </conditionalFormatting>
  <conditionalFormatting sqref="C20">
    <cfRule type="expression" dxfId="15" priority="4" stopIfTrue="1">
      <formula>IF(OR($E$8="en juego",$E$8="hoy!"),1,0)</formula>
    </cfRule>
  </conditionalFormatting>
  <conditionalFormatting sqref="D12">
    <cfRule type="expression" dxfId="14" priority="3" stopIfTrue="1">
      <formula>IF(OR($E$8="en juego",$E$8="hoy!"),1,0)</formula>
    </cfRule>
  </conditionalFormatting>
  <conditionalFormatting sqref="D16">
    <cfRule type="expression" dxfId="13" priority="2" stopIfTrue="1">
      <formula>IF(OR($E$8="en juego",$E$8="hoy!"),1,0)</formula>
    </cfRule>
  </conditionalFormatting>
  <conditionalFormatting sqref="D20">
    <cfRule type="expression" dxfId="12" priority="1" stopIfTrue="1">
      <formula>IF(OR($E$8="en juego",$E$8="hoy!"),1,0)</formula>
    </cfRule>
  </conditionalFormatting>
  <dataValidations count="3">
    <dataValidation type="whole" allowBlank="1" showInputMessage="1" showErrorMessage="1" errorTitle="Dato no válido." error="Ingrese sólo un número entero_x000a_entre 0 y 99." sqref="F7 F11 F15 F19">
      <formula1>0</formula1>
      <formula2>99</formula2>
    </dataValidation>
    <dataValidation type="whole" allowBlank="1" showInputMessage="1" showErrorMessage="1" errorTitle="Dato no válido" error="Ingrese sólo un número entero_x000a_entre 0 y 99." sqref="F9 F17 F13 F21">
      <formula1>0</formula1>
      <formula2>99</formula2>
    </dataValidation>
    <dataValidation type="custom" showErrorMessage="1" errorTitle="Dato no válido" error="Debe introducir antes el resultado del partido." sqref="G7 G9 G11 G13 G15 G17 G19 G21">
      <formula1>IF(F7&lt;&gt;"",1,0)</formula1>
    </dataValidation>
  </dataValidations>
  <hyperlinks>
    <hyperlink ref="O4" display="Menu Principal"/>
  </hyperlinks>
  <pageMargins left="0.75" right="0.75" top="1" bottom="1" header="0" footer="0"/>
  <pageSetup paperSize="9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T29"/>
  <sheetViews>
    <sheetView showGridLines="0" showOutlineSymbols="0" topLeftCell="A4" workbookViewId="0">
      <selection activeCell="G22" sqref="G22"/>
    </sheetView>
  </sheetViews>
  <sheetFormatPr baseColWidth="10" defaultColWidth="9.140625" defaultRowHeight="12.75" x14ac:dyDescent="0.2"/>
  <cols>
    <col min="1" max="1" width="3.7109375" style="175" customWidth="1"/>
    <col min="2" max="2" width="34.28515625" style="175" customWidth="1"/>
    <col min="3" max="3" width="3.28515625" style="175" customWidth="1"/>
    <col min="4" max="4" width="1.7109375" style="175" customWidth="1"/>
    <col min="5" max="5" width="3.42578125" style="175" customWidth="1"/>
    <col min="6" max="7" width="34.28515625" style="175" customWidth="1"/>
    <col min="8" max="13" width="8.7109375" style="175" customWidth="1"/>
    <col min="14" max="14" width="25.85546875" style="175" customWidth="1"/>
    <col min="15" max="15" width="8.7109375" style="175" customWidth="1"/>
    <col min="16" max="16" width="5.7109375" style="175" customWidth="1"/>
    <col min="17" max="18" width="20.28515625" style="175" customWidth="1"/>
    <col min="19" max="19" width="5.7109375" style="175" customWidth="1"/>
    <col min="20" max="20" width="7.7109375" style="175" customWidth="1"/>
    <col min="21" max="16384" width="9.140625" style="175"/>
  </cols>
  <sheetData>
    <row r="1" spans="1:20" s="174" customFormat="1" ht="51.95" customHeight="1" x14ac:dyDescent="0.2">
      <c r="A1" s="515" t="s">
        <v>316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173"/>
    </row>
    <row r="2" spans="1:20" s="174" customFormat="1" ht="86.25" customHeight="1" x14ac:dyDescent="0.2">
      <c r="A2" s="516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86"/>
    </row>
    <row r="3" spans="1:20" ht="21" customHeight="1" thickBot="1" x14ac:dyDescent="0.25">
      <c r="G3" s="176"/>
      <c r="L3" s="177"/>
      <c r="M3" s="178"/>
      <c r="R3" s="176"/>
    </row>
    <row r="4" spans="1:20" ht="12.75" customHeight="1" thickBot="1" x14ac:dyDescent="0.25">
      <c r="B4" s="530" t="s">
        <v>11</v>
      </c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2"/>
      <c r="P4" s="524" t="s">
        <v>76</v>
      </c>
      <c r="Q4" s="525"/>
      <c r="R4" s="525"/>
      <c r="S4" s="526"/>
    </row>
    <row r="5" spans="1:20" ht="12.75" customHeight="1" thickBot="1" x14ac:dyDescent="0.25">
      <c r="B5" s="533" t="s">
        <v>121</v>
      </c>
      <c r="C5" s="534"/>
      <c r="D5" s="534"/>
      <c r="E5" s="534"/>
      <c r="F5" s="535"/>
      <c r="G5" s="309" t="s">
        <v>59</v>
      </c>
      <c r="H5" s="521" t="s">
        <v>60</v>
      </c>
      <c r="I5" s="521"/>
      <c r="J5" s="521" t="s">
        <v>61</v>
      </c>
      <c r="K5" s="521"/>
      <c r="L5" s="521" t="s">
        <v>111</v>
      </c>
      <c r="M5" s="521"/>
      <c r="N5" s="279" t="s">
        <v>119</v>
      </c>
      <c r="P5" s="527"/>
      <c r="Q5" s="528"/>
      <c r="R5" s="528"/>
      <c r="S5" s="529"/>
    </row>
    <row r="6" spans="1:20" ht="22.7" customHeight="1" x14ac:dyDescent="0.2">
      <c r="A6" s="204">
        <v>1</v>
      </c>
      <c r="B6" s="263" t="str">
        <f ca="1">CELL("CONTENIDO",Q7)</f>
        <v>HANGOVER 69</v>
      </c>
      <c r="C6" s="260">
        <v>3</v>
      </c>
      <c r="D6" s="259" t="s">
        <v>12</v>
      </c>
      <c r="E6" s="260">
        <v>0</v>
      </c>
      <c r="F6" s="259" t="str">
        <f ca="1">CELL("CONTENIDO",Q9)</f>
        <v>ADEIN</v>
      </c>
      <c r="G6" s="458" t="s">
        <v>332</v>
      </c>
      <c r="H6" s="517">
        <v>41894</v>
      </c>
      <c r="I6" s="518"/>
      <c r="J6" s="519">
        <v>0.58333333333333337</v>
      </c>
      <c r="K6" s="520"/>
      <c r="L6" s="523"/>
      <c r="M6" s="523"/>
      <c r="N6" s="265" t="s">
        <v>237</v>
      </c>
      <c r="O6" s="179"/>
      <c r="P6" s="269"/>
      <c r="Q6" s="522"/>
      <c r="R6" s="522"/>
      <c r="S6" s="270"/>
    </row>
    <row r="7" spans="1:20" ht="22.7" customHeight="1" x14ac:dyDescent="0.35">
      <c r="A7" s="204">
        <v>2</v>
      </c>
      <c r="B7" s="263" t="str">
        <f ca="1">CELL("CONTENIDO",Q11)</f>
        <v>AC MECANICA</v>
      </c>
      <c r="C7" s="260">
        <v>3</v>
      </c>
      <c r="D7" s="259" t="s">
        <v>12</v>
      </c>
      <c r="E7" s="260">
        <v>0</v>
      </c>
      <c r="F7" s="259" t="str">
        <f ca="1">CELL("CONTENIDO",Q13)</f>
        <v>MyEF F.C.</v>
      </c>
      <c r="G7" s="458" t="s">
        <v>332</v>
      </c>
      <c r="H7" s="517">
        <v>41950</v>
      </c>
      <c r="I7" s="518"/>
      <c r="J7" s="519">
        <v>0.66666666666666663</v>
      </c>
      <c r="K7" s="520"/>
      <c r="L7" s="523"/>
      <c r="M7" s="523"/>
      <c r="N7" s="265" t="s">
        <v>237</v>
      </c>
      <c r="O7" s="151"/>
      <c r="P7" s="244"/>
      <c r="Q7" s="543" t="s">
        <v>139</v>
      </c>
      <c r="R7" s="543"/>
      <c r="S7" s="245"/>
    </row>
    <row r="8" spans="1:20" ht="22.7" customHeight="1" x14ac:dyDescent="0.4">
      <c r="A8" s="204">
        <v>3</v>
      </c>
      <c r="B8" s="263" t="str">
        <f ca="1">CELL("CONTENIDO",Q7)</f>
        <v>HANGOVER 69</v>
      </c>
      <c r="C8" s="260">
        <v>3</v>
      </c>
      <c r="D8" s="259" t="s">
        <v>12</v>
      </c>
      <c r="E8" s="260">
        <v>0</v>
      </c>
      <c r="F8" s="259" t="str">
        <f ca="1">CELL("CONTENIDO",Q11)</f>
        <v>AC MECANICA</v>
      </c>
      <c r="G8" s="458" t="s">
        <v>332</v>
      </c>
      <c r="H8" s="517">
        <v>41964</v>
      </c>
      <c r="I8" s="518"/>
      <c r="J8" s="519">
        <v>0.58333333333333337</v>
      </c>
      <c r="K8" s="520"/>
      <c r="L8" s="539"/>
      <c r="M8" s="540"/>
      <c r="N8" s="265" t="s">
        <v>338</v>
      </c>
      <c r="O8" s="152"/>
      <c r="P8" s="246"/>
      <c r="Q8" s="271"/>
      <c r="R8" s="272"/>
      <c r="S8" s="247"/>
    </row>
    <row r="9" spans="1:20" ht="22.7" customHeight="1" x14ac:dyDescent="0.2">
      <c r="A9" s="204">
        <v>4</v>
      </c>
      <c r="B9" s="263" t="str">
        <f ca="1">CELL("CONTENIDO",Q9)</f>
        <v>ADEIN</v>
      </c>
      <c r="C9" s="260">
        <v>0</v>
      </c>
      <c r="D9" s="259" t="s">
        <v>12</v>
      </c>
      <c r="E9" s="260">
        <v>3</v>
      </c>
      <c r="F9" s="259" t="str">
        <f ca="1">CELL("CONTENIDO",Q15)</f>
        <v>LA NARANJA MECANICA</v>
      </c>
      <c r="G9" s="458" t="s">
        <v>332</v>
      </c>
      <c r="H9" s="517">
        <v>41964</v>
      </c>
      <c r="I9" s="518"/>
      <c r="J9" s="519" t="s">
        <v>114</v>
      </c>
      <c r="K9" s="520"/>
      <c r="L9" s="539"/>
      <c r="M9" s="540"/>
      <c r="N9" s="265" t="s">
        <v>237</v>
      </c>
      <c r="O9" s="179"/>
      <c r="P9" s="244"/>
      <c r="Q9" s="543" t="s">
        <v>321</v>
      </c>
      <c r="R9" s="543"/>
      <c r="S9" s="245"/>
    </row>
    <row r="10" spans="1:20" ht="22.7" customHeight="1" x14ac:dyDescent="0.2">
      <c r="A10" s="204">
        <v>5</v>
      </c>
      <c r="B10" s="263" t="str">
        <f ca="1">CELL("CONTENIDO",Q7)</f>
        <v>HANGOVER 69</v>
      </c>
      <c r="C10" s="260">
        <v>9</v>
      </c>
      <c r="D10" s="259" t="s">
        <v>12</v>
      </c>
      <c r="E10" s="260">
        <v>0</v>
      </c>
      <c r="F10" s="259" t="str">
        <f ca="1">CELL("CONTENIDO",Q15)</f>
        <v>LA NARANJA MECANICA</v>
      </c>
      <c r="G10" s="458" t="s">
        <v>332</v>
      </c>
      <c r="H10" s="517">
        <v>41916</v>
      </c>
      <c r="I10" s="518"/>
      <c r="J10" s="519">
        <v>0.33333333333333331</v>
      </c>
      <c r="K10" s="520"/>
      <c r="L10" s="539"/>
      <c r="M10" s="540"/>
      <c r="N10" s="265" t="s">
        <v>334</v>
      </c>
      <c r="O10" s="179"/>
      <c r="P10" s="246"/>
      <c r="Q10" s="271"/>
      <c r="R10" s="272"/>
      <c r="S10" s="247"/>
    </row>
    <row r="11" spans="1:20" ht="22.7" customHeight="1" x14ac:dyDescent="0.2">
      <c r="A11" s="204">
        <v>6</v>
      </c>
      <c r="B11" s="263" t="str">
        <f ca="1">CELL("CONTENIDO",Q9)</f>
        <v>ADEIN</v>
      </c>
      <c r="C11" s="260">
        <v>0</v>
      </c>
      <c r="D11" s="259" t="s">
        <v>12</v>
      </c>
      <c r="E11" s="260">
        <v>3</v>
      </c>
      <c r="F11" s="259" t="str">
        <f ca="1">CELL("CONTENIDO",Q13)</f>
        <v>MyEF F.C.</v>
      </c>
      <c r="G11" s="458" t="s">
        <v>332</v>
      </c>
      <c r="H11" s="517">
        <v>41915</v>
      </c>
      <c r="I11" s="518"/>
      <c r="J11" s="519" t="s">
        <v>114</v>
      </c>
      <c r="K11" s="520"/>
      <c r="L11" s="539"/>
      <c r="M11" s="540"/>
      <c r="N11" s="265" t="s">
        <v>237</v>
      </c>
      <c r="O11" s="179"/>
      <c r="P11" s="244"/>
      <c r="Q11" s="543" t="s">
        <v>325</v>
      </c>
      <c r="R11" s="543"/>
      <c r="S11" s="245"/>
    </row>
    <row r="12" spans="1:20" ht="22.7" customHeight="1" x14ac:dyDescent="0.2">
      <c r="A12" s="204">
        <v>7</v>
      </c>
      <c r="B12" s="263" t="str">
        <f ca="1">CELL("CONTENIDO",Q7)</f>
        <v>HANGOVER 69</v>
      </c>
      <c r="C12" s="260">
        <v>3</v>
      </c>
      <c r="D12" s="259" t="s">
        <v>12</v>
      </c>
      <c r="E12" s="260">
        <v>1</v>
      </c>
      <c r="F12" s="259" t="str">
        <f ca="1">CELL("CONTENIDO",Q13)</f>
        <v>MyEF F.C.</v>
      </c>
      <c r="G12" s="458" t="s">
        <v>332</v>
      </c>
      <c r="H12" s="517">
        <v>41965</v>
      </c>
      <c r="I12" s="518"/>
      <c r="J12" s="519">
        <v>0.33333333333333331</v>
      </c>
      <c r="K12" s="520"/>
      <c r="L12" s="539"/>
      <c r="M12" s="540"/>
      <c r="N12" s="265" t="s">
        <v>334</v>
      </c>
      <c r="O12" s="179"/>
      <c r="P12" s="246"/>
      <c r="Q12" s="271"/>
      <c r="R12" s="272"/>
      <c r="S12" s="247"/>
    </row>
    <row r="13" spans="1:20" ht="22.7" customHeight="1" x14ac:dyDescent="0.2">
      <c r="A13" s="204">
        <v>8</v>
      </c>
      <c r="B13" s="263" t="str">
        <f ca="1">CELL("CONTENIDO",Q11)</f>
        <v>AC MECANICA</v>
      </c>
      <c r="C13" s="260">
        <v>3</v>
      </c>
      <c r="D13" s="259" t="s">
        <v>12</v>
      </c>
      <c r="E13" s="260">
        <v>0</v>
      </c>
      <c r="F13" s="259" t="str">
        <f ca="1">CELL("CONTENIDO",Q15)</f>
        <v>LA NARANJA MECANICA</v>
      </c>
      <c r="G13" s="458" t="s">
        <v>332</v>
      </c>
      <c r="H13" s="517">
        <v>41923</v>
      </c>
      <c r="I13" s="518"/>
      <c r="J13" s="519">
        <v>0.33333333333333331</v>
      </c>
      <c r="K13" s="520"/>
      <c r="L13" s="541"/>
      <c r="M13" s="542"/>
      <c r="N13" s="265" t="s">
        <v>335</v>
      </c>
      <c r="O13" s="179"/>
      <c r="P13" s="244"/>
      <c r="Q13" s="543" t="s">
        <v>147</v>
      </c>
      <c r="R13" s="543"/>
      <c r="S13" s="245"/>
    </row>
    <row r="14" spans="1:20" ht="22.7" customHeight="1" x14ac:dyDescent="0.2">
      <c r="A14" s="204">
        <v>9</v>
      </c>
      <c r="B14" s="263" t="str">
        <f ca="1">CELL("CONTENIDO",Q9)</f>
        <v>ADEIN</v>
      </c>
      <c r="C14" s="260">
        <v>0</v>
      </c>
      <c r="D14" s="259" t="s">
        <v>12</v>
      </c>
      <c r="E14" s="260">
        <v>3</v>
      </c>
      <c r="F14" s="259" t="str">
        <f ca="1">CELL("CONTENIDO",Q11)</f>
        <v>AC MECANICA</v>
      </c>
      <c r="G14" s="458" t="s">
        <v>332</v>
      </c>
      <c r="H14" s="517">
        <v>41957</v>
      </c>
      <c r="I14" s="518"/>
      <c r="J14" s="519">
        <v>0.66666666666666663</v>
      </c>
      <c r="K14" s="520"/>
      <c r="L14" s="541"/>
      <c r="M14" s="542"/>
      <c r="N14" s="265" t="s">
        <v>237</v>
      </c>
      <c r="O14" s="179"/>
      <c r="P14" s="246"/>
      <c r="Q14" s="271"/>
      <c r="R14" s="272"/>
      <c r="S14" s="247"/>
    </row>
    <row r="15" spans="1:20" ht="22.7" customHeight="1" thickBot="1" x14ac:dyDescent="0.25">
      <c r="A15" s="204">
        <v>10</v>
      </c>
      <c r="B15" s="263" t="str">
        <f ca="1">CELL("CONTENIDO",Q13)</f>
        <v>MyEF F.C.</v>
      </c>
      <c r="C15" s="260">
        <v>2</v>
      </c>
      <c r="D15" s="259" t="s">
        <v>12</v>
      </c>
      <c r="E15" s="260">
        <v>1</v>
      </c>
      <c r="F15" s="259" t="str">
        <f ca="1">CELL("CONTENIDO",Q15)</f>
        <v>LA NARANJA MECANICA</v>
      </c>
      <c r="G15" s="458" t="s">
        <v>332</v>
      </c>
      <c r="H15" s="517">
        <v>41957</v>
      </c>
      <c r="I15" s="518"/>
      <c r="J15" s="519">
        <v>0.58333333333333337</v>
      </c>
      <c r="K15" s="520"/>
      <c r="L15" s="541"/>
      <c r="M15" s="542"/>
      <c r="N15" s="265" t="s">
        <v>335</v>
      </c>
      <c r="O15" s="179"/>
      <c r="P15" s="248"/>
      <c r="Q15" s="544" t="s">
        <v>329</v>
      </c>
      <c r="R15" s="544"/>
      <c r="S15" s="249"/>
    </row>
    <row r="16" spans="1:20" ht="14.25" customHeight="1" x14ac:dyDescent="0.2">
      <c r="B16" s="183"/>
      <c r="C16" s="184"/>
      <c r="D16" s="184"/>
      <c r="E16" s="184"/>
      <c r="F16" s="179"/>
      <c r="P16" s="132"/>
      <c r="S16" s="182"/>
    </row>
    <row r="17" spans="2:19" ht="13.5" customHeight="1" thickBot="1" x14ac:dyDescent="0.25">
      <c r="B17" s="183"/>
      <c r="C17" s="184"/>
      <c r="D17" s="184"/>
      <c r="E17" s="184"/>
      <c r="F17" s="179"/>
      <c r="Q17" s="46"/>
      <c r="R17" s="179"/>
      <c r="S17" s="179"/>
    </row>
    <row r="18" spans="2:19" ht="13.5" thickBot="1" x14ac:dyDescent="0.25">
      <c r="G18" s="536" t="s">
        <v>120</v>
      </c>
      <c r="H18" s="537"/>
      <c r="I18" s="537"/>
      <c r="J18" s="537"/>
      <c r="K18" s="537"/>
      <c r="L18" s="537"/>
      <c r="M18" s="537"/>
      <c r="N18" s="537"/>
      <c r="O18" s="538"/>
    </row>
    <row r="19" spans="2:19" ht="13.5" thickBot="1" x14ac:dyDescent="0.25">
      <c r="G19" s="467"/>
      <c r="H19" s="468" t="s">
        <v>27</v>
      </c>
      <c r="I19" s="468" t="s">
        <v>28</v>
      </c>
      <c r="J19" s="468" t="s">
        <v>29</v>
      </c>
      <c r="K19" s="468" t="s">
        <v>30</v>
      </c>
      <c r="L19" s="468" t="s">
        <v>31</v>
      </c>
      <c r="M19" s="468" t="s">
        <v>32</v>
      </c>
      <c r="N19" s="468" t="s">
        <v>33</v>
      </c>
      <c r="O19" s="469" t="s">
        <v>34</v>
      </c>
    </row>
    <row r="20" spans="2:19" ht="17.850000000000001" customHeight="1" thickBot="1" x14ac:dyDescent="0.25">
      <c r="F20" s="473" t="s">
        <v>317</v>
      </c>
      <c r="G20" s="474" t="str">
        <f ca="1">calculoA!F58</f>
        <v>HANGOVER 69</v>
      </c>
      <c r="H20" s="460">
        <f ca="1">calculoA!G58</f>
        <v>4</v>
      </c>
      <c r="I20" s="460">
        <f ca="1">calculoA!H58</f>
        <v>4</v>
      </c>
      <c r="J20" s="460">
        <f ca="1">calculoA!I58</f>
        <v>0</v>
      </c>
      <c r="K20" s="460">
        <f ca="1">calculoA!J58</f>
        <v>0</v>
      </c>
      <c r="L20" s="460">
        <f ca="1">calculoA!K58</f>
        <v>18</v>
      </c>
      <c r="M20" s="460">
        <f ca="1">calculoA!L58</f>
        <v>1</v>
      </c>
      <c r="N20" s="460">
        <f ca="1">L20-M20</f>
        <v>17</v>
      </c>
      <c r="O20" s="475">
        <f ca="1">calculoA!M58</f>
        <v>12</v>
      </c>
      <c r="P20" s="189"/>
      <c r="S20" s="83"/>
    </row>
    <row r="21" spans="2:19" ht="17.850000000000001" customHeight="1" thickBot="1" x14ac:dyDescent="0.25">
      <c r="F21" s="476" t="s">
        <v>317</v>
      </c>
      <c r="G21" s="474" t="str">
        <f ca="1">calculoA!F59</f>
        <v>AC MECANICA</v>
      </c>
      <c r="H21" s="460">
        <f ca="1">calculoA!G59</f>
        <v>4</v>
      </c>
      <c r="I21" s="460">
        <f ca="1">calculoA!H59</f>
        <v>3</v>
      </c>
      <c r="J21" s="460">
        <f ca="1">calculoA!I59</f>
        <v>0</v>
      </c>
      <c r="K21" s="460">
        <f ca="1">calculoA!J59</f>
        <v>1</v>
      </c>
      <c r="L21" s="460">
        <f ca="1">calculoA!K59</f>
        <v>9</v>
      </c>
      <c r="M21" s="460">
        <f ca="1">calculoA!L59</f>
        <v>3</v>
      </c>
      <c r="N21" s="460">
        <f t="shared" ref="N21:N24" ca="1" si="0">L21-M21</f>
        <v>6</v>
      </c>
      <c r="O21" s="475">
        <v>9</v>
      </c>
      <c r="P21" s="189"/>
      <c r="S21" s="83"/>
    </row>
    <row r="22" spans="2:19" ht="17.850000000000001" customHeight="1" x14ac:dyDescent="0.2">
      <c r="G22" s="470" t="str">
        <f ca="1">calculoA!F60</f>
        <v>MyEF F.C.</v>
      </c>
      <c r="H22" s="259">
        <f ca="1">calculoA!G60</f>
        <v>4</v>
      </c>
      <c r="I22" s="259">
        <f ca="1">calculoA!H60</f>
        <v>2</v>
      </c>
      <c r="J22" s="259">
        <f ca="1">calculoA!I60</f>
        <v>0</v>
      </c>
      <c r="K22" s="259">
        <f ca="1">calculoA!J60</f>
        <v>2</v>
      </c>
      <c r="L22" s="259">
        <f ca="1">calculoA!K60</f>
        <v>6</v>
      </c>
      <c r="M22" s="259">
        <f ca="1">calculoA!L60</f>
        <v>7</v>
      </c>
      <c r="N22" s="259">
        <f t="shared" ca="1" si="0"/>
        <v>-1</v>
      </c>
      <c r="O22" s="304">
        <v>7</v>
      </c>
      <c r="P22" s="83"/>
      <c r="S22" s="83"/>
    </row>
    <row r="23" spans="2:19" ht="17.850000000000001" customHeight="1" x14ac:dyDescent="0.2">
      <c r="F23" s="200"/>
      <c r="G23" s="470" t="str">
        <f ca="1">calculoA!F61</f>
        <v>LA NARANJA MECANICA</v>
      </c>
      <c r="H23" s="259">
        <f ca="1">calculoA!G61</f>
        <v>4</v>
      </c>
      <c r="I23" s="259">
        <f ca="1">calculoA!H61</f>
        <v>1</v>
      </c>
      <c r="J23" s="259">
        <f ca="1">calculoA!I61</f>
        <v>0</v>
      </c>
      <c r="K23" s="259">
        <f ca="1">calculoA!J61</f>
        <v>3</v>
      </c>
      <c r="L23" s="259">
        <f ca="1">calculoA!K61</f>
        <v>4</v>
      </c>
      <c r="M23" s="259">
        <f ca="1">calculoA!L61</f>
        <v>14</v>
      </c>
      <c r="N23" s="259">
        <f t="shared" ca="1" si="0"/>
        <v>-10</v>
      </c>
      <c r="O23" s="304">
        <f ca="1">calculoA!M61</f>
        <v>6</v>
      </c>
      <c r="P23" s="83"/>
      <c r="S23" s="83"/>
    </row>
    <row r="24" spans="2:19" ht="17.850000000000001" customHeight="1" x14ac:dyDescent="0.2">
      <c r="G24" s="470" t="str">
        <f ca="1">calculoA!F62</f>
        <v>ADEIN</v>
      </c>
      <c r="H24" s="259">
        <f ca="1">calculoA!G62</f>
        <v>4</v>
      </c>
      <c r="I24" s="259">
        <f ca="1">calculoA!H62</f>
        <v>0</v>
      </c>
      <c r="J24" s="259">
        <f ca="1">calculoA!I62</f>
        <v>0</v>
      </c>
      <c r="K24" s="259">
        <f ca="1">calculoA!J62</f>
        <v>4</v>
      </c>
      <c r="L24" s="259">
        <f ca="1">calculoA!K62</f>
        <v>0</v>
      </c>
      <c r="M24" s="259">
        <f ca="1">calculoA!L62</f>
        <v>12</v>
      </c>
      <c r="N24" s="259">
        <f t="shared" ca="1" si="0"/>
        <v>-12</v>
      </c>
      <c r="O24" s="304">
        <v>0</v>
      </c>
    </row>
    <row r="25" spans="2:19" ht="11.25" customHeight="1" x14ac:dyDescent="0.2"/>
    <row r="26" spans="2:19" ht="9" customHeight="1" x14ac:dyDescent="0.2"/>
    <row r="27" spans="2:19" x14ac:dyDescent="0.2">
      <c r="B27" s="192"/>
      <c r="C27" s="193"/>
      <c r="P27" s="194"/>
    </row>
    <row r="28" spans="2:19" ht="12.75" hidden="1" customHeight="1" x14ac:dyDescent="0.2"/>
    <row r="29" spans="2:19" ht="12.75" hidden="1" customHeight="1" x14ac:dyDescent="0.2"/>
  </sheetData>
  <dataConsolidate link="1"/>
  <mergeCells count="44">
    <mergeCell ref="L8:M8"/>
    <mergeCell ref="J7:K7"/>
    <mergeCell ref="J8:K8"/>
    <mergeCell ref="H7:I7"/>
    <mergeCell ref="H8:I8"/>
    <mergeCell ref="L7:M7"/>
    <mergeCell ref="H14:I14"/>
    <mergeCell ref="J14:K14"/>
    <mergeCell ref="L14:M14"/>
    <mergeCell ref="H15:I15"/>
    <mergeCell ref="J15:K15"/>
    <mergeCell ref="L15:M15"/>
    <mergeCell ref="Q7:R7"/>
    <mergeCell ref="Q9:R9"/>
    <mergeCell ref="Q11:R11"/>
    <mergeCell ref="Q13:R13"/>
    <mergeCell ref="Q15:R15"/>
    <mergeCell ref="G18:O18"/>
    <mergeCell ref="L9:M9"/>
    <mergeCell ref="L10:M10"/>
    <mergeCell ref="L11:M11"/>
    <mergeCell ref="H9:I9"/>
    <mergeCell ref="H11:I11"/>
    <mergeCell ref="J11:K11"/>
    <mergeCell ref="J9:K9"/>
    <mergeCell ref="J10:K10"/>
    <mergeCell ref="H10:I10"/>
    <mergeCell ref="H12:I12"/>
    <mergeCell ref="J12:K12"/>
    <mergeCell ref="L12:M12"/>
    <mergeCell ref="H13:I13"/>
    <mergeCell ref="J13:K13"/>
    <mergeCell ref="L13:M13"/>
    <mergeCell ref="A1:S2"/>
    <mergeCell ref="H6:I6"/>
    <mergeCell ref="J6:K6"/>
    <mergeCell ref="L5:M5"/>
    <mergeCell ref="Q6:R6"/>
    <mergeCell ref="L6:M6"/>
    <mergeCell ref="P4:S5"/>
    <mergeCell ref="H5:I5"/>
    <mergeCell ref="J5:K5"/>
    <mergeCell ref="B4:N4"/>
    <mergeCell ref="B5:F5"/>
  </mergeCells>
  <phoneticPr fontId="19" type="noConversion"/>
  <conditionalFormatting sqref="C10:C11 E10:E11 B6:G6 L6:M6">
    <cfRule type="expression" dxfId="746" priority="144" stopIfTrue="1">
      <formula>IF(OR($L$6="en juego",$L$6="hoy!"),1,0)</formula>
    </cfRule>
  </conditionalFormatting>
  <conditionalFormatting sqref="C10:E10 L10:M10">
    <cfRule type="expression" dxfId="745" priority="147" stopIfTrue="1">
      <formula>IF(OR($L$10="en juego",$L$10="hoy!"),1,0)</formula>
    </cfRule>
  </conditionalFormatting>
  <conditionalFormatting sqref="C11:E11">
    <cfRule type="expression" dxfId="744" priority="148" stopIfTrue="1">
      <formula>IF(OR($L$11="en juego",$L$11="hoy!"),1,0)</formula>
    </cfRule>
  </conditionalFormatting>
  <conditionalFormatting sqref="G6">
    <cfRule type="expression" dxfId="743" priority="137" stopIfTrue="1">
      <formula>IF(OR($L$8="en juego",$L$8="hoy!"),1,0)</formula>
    </cfRule>
  </conditionalFormatting>
  <conditionalFormatting sqref="F11">
    <cfRule type="expression" dxfId="742" priority="135" stopIfTrue="1">
      <formula>IF(OR($L$6="en juego",$L$6="hoy!"),1,0)</formula>
    </cfRule>
  </conditionalFormatting>
  <conditionalFormatting sqref="B10">
    <cfRule type="expression" dxfId="741" priority="133" stopIfTrue="1">
      <formula>IF(OR($L$6="en juego",$L$6="hoy!"),1,0)</formula>
    </cfRule>
  </conditionalFormatting>
  <conditionalFormatting sqref="F10">
    <cfRule type="expression" dxfId="740" priority="131" stopIfTrue="1">
      <formula>IF(OR($L$6="en juego",$L$6="hoy!"),1,0)</formula>
    </cfRule>
  </conditionalFormatting>
  <conditionalFormatting sqref="B10:B11 B13">
    <cfRule type="expression" dxfId="739" priority="128" stopIfTrue="1">
      <formula>IF(OR($L$6="en juego",$L$6="hoy!"),1,0)</formula>
    </cfRule>
  </conditionalFormatting>
  <conditionalFormatting sqref="B13:F13 L13:M13">
    <cfRule type="expression" dxfId="738" priority="126" stopIfTrue="1">
      <formula>IF(OR($L$6="en juego",$L$6="hoy!"),1,0)</formula>
    </cfRule>
  </conditionalFormatting>
  <conditionalFormatting sqref="N10:N11 N13">
    <cfRule type="expression" dxfId="737" priority="118" stopIfTrue="1">
      <formula>IF(OR($L$8="en juego",$L$8="hoy!"),1,0)</formula>
    </cfRule>
  </conditionalFormatting>
  <conditionalFormatting sqref="N6">
    <cfRule type="expression" dxfId="736" priority="117" stopIfTrue="1">
      <formula>IF(OR($L$8="en juego",$L$8="hoy!"),1,0)</formula>
    </cfRule>
  </conditionalFormatting>
  <conditionalFormatting sqref="L11:M11">
    <cfRule type="expression" dxfId="735" priority="108" stopIfTrue="1">
      <formula>IF(OR($L$10="en juego",$L$10="hoy!"),1,0)</formula>
    </cfRule>
  </conditionalFormatting>
  <conditionalFormatting sqref="G10:G11 G13">
    <cfRule type="expression" dxfId="734" priority="69" stopIfTrue="1">
      <formula>IF(OR($L$6="en juego",$L$6="hoy!"),1,0)</formula>
    </cfRule>
  </conditionalFormatting>
  <conditionalFormatting sqref="G10:G11 G13">
    <cfRule type="expression" dxfId="733" priority="68" stopIfTrue="1">
      <formula>IF(OR($L$8="en juego",$L$8="hoy!"),1,0)</formula>
    </cfRule>
  </conditionalFormatting>
  <conditionalFormatting sqref="B7:G7 L7:M7">
    <cfRule type="expression" dxfId="732" priority="39" stopIfTrue="1">
      <formula>IF(OR($L$6="en juego",$L$6="hoy!"),1,0)</formula>
    </cfRule>
  </conditionalFormatting>
  <conditionalFormatting sqref="G7">
    <cfRule type="expression" dxfId="731" priority="38" stopIfTrue="1">
      <formula>IF(OR($L$8="en juego",$L$8="hoy!"),1,0)</formula>
    </cfRule>
  </conditionalFormatting>
  <conditionalFormatting sqref="B14">
    <cfRule type="expression" dxfId="730" priority="36" stopIfTrue="1">
      <formula>IF(OR($L$6="en juego",$L$6="hoy!"),1,0)</formula>
    </cfRule>
  </conditionalFormatting>
  <conditionalFormatting sqref="N7">
    <cfRule type="expression" dxfId="729" priority="37" stopIfTrue="1">
      <formula>IF(OR($L$8="en juego",$L$8="hoy!"),1,0)</formula>
    </cfRule>
  </conditionalFormatting>
  <conditionalFormatting sqref="B14:F14 L14:M14">
    <cfRule type="expression" dxfId="728" priority="35" stopIfTrue="1">
      <formula>IF(OR($L$6="en juego",$L$6="hoy!"),1,0)</formula>
    </cfRule>
  </conditionalFormatting>
  <conditionalFormatting sqref="N14">
    <cfRule type="expression" dxfId="727" priority="34" stopIfTrue="1">
      <formula>IF(OR($L$8="en juego",$L$8="hoy!"),1,0)</formula>
    </cfRule>
  </conditionalFormatting>
  <conditionalFormatting sqref="G14">
    <cfRule type="expression" dxfId="726" priority="33" stopIfTrue="1">
      <formula>IF(OR($L$6="en juego",$L$6="hoy!"),1,0)</formula>
    </cfRule>
  </conditionalFormatting>
  <conditionalFormatting sqref="G14">
    <cfRule type="expression" dxfId="725" priority="32" stopIfTrue="1">
      <formula>IF(OR($L$8="en juego",$L$8="hoy!"),1,0)</formula>
    </cfRule>
  </conditionalFormatting>
  <conditionalFormatting sqref="B15">
    <cfRule type="expression" dxfId="724" priority="31" stopIfTrue="1">
      <formula>IF(OR($L$6="en juego",$L$6="hoy!"),1,0)</formula>
    </cfRule>
  </conditionalFormatting>
  <conditionalFormatting sqref="B15:F15 L15:M15">
    <cfRule type="expression" dxfId="723" priority="30" stopIfTrue="1">
      <formula>IF(OR($L$6="en juego",$L$6="hoy!"),1,0)</formula>
    </cfRule>
  </conditionalFormatting>
  <conditionalFormatting sqref="N15">
    <cfRule type="expression" dxfId="722" priority="29" stopIfTrue="1">
      <formula>IF(OR($L$8="en juego",$L$8="hoy!"),1,0)</formula>
    </cfRule>
  </conditionalFormatting>
  <conditionalFormatting sqref="G15">
    <cfRule type="expression" dxfId="721" priority="28" stopIfTrue="1">
      <formula>IF(OR($L$6="en juego",$L$6="hoy!"),1,0)</formula>
    </cfRule>
  </conditionalFormatting>
  <conditionalFormatting sqref="G15">
    <cfRule type="expression" dxfId="720" priority="27" stopIfTrue="1">
      <formula>IF(OR($L$8="en juego",$L$8="hoy!"),1,0)</formula>
    </cfRule>
  </conditionalFormatting>
  <conditionalFormatting sqref="G20:O24">
    <cfRule type="expression" dxfId="719" priority="191" stopIfTrue="1">
      <formula>IF(AND($H$20=3,$H$21=3,#REF!=3,$H$23=3),1,0)</formula>
    </cfRule>
  </conditionalFormatting>
  <conditionalFormatting sqref="F20:F21">
    <cfRule type="expression" dxfId="718" priority="193" stopIfTrue="1">
      <formula>IF(AND($H$20=3,$H$21=3,#REF!=3,#REF!=3),1,0)</formula>
    </cfRule>
  </conditionalFormatting>
  <conditionalFormatting sqref="C8 E8">
    <cfRule type="expression" dxfId="717" priority="23" stopIfTrue="1">
      <formula>IF(OR($L$6="en juego",$L$6="hoy!"),1,0)</formula>
    </cfRule>
  </conditionalFormatting>
  <conditionalFormatting sqref="C8:E8">
    <cfRule type="expression" dxfId="716" priority="24" stopIfTrue="1">
      <formula>IF(OR($L$11="en juego",$L$11="hoy!"),1,0)</formula>
    </cfRule>
  </conditionalFormatting>
  <conditionalFormatting sqref="F8">
    <cfRule type="expression" dxfId="715" priority="22" stopIfTrue="1">
      <formula>IF(OR($L$6="en juego",$L$6="hoy!"),1,0)</formula>
    </cfRule>
  </conditionalFormatting>
  <conditionalFormatting sqref="B8">
    <cfRule type="expression" dxfId="714" priority="21" stopIfTrue="1">
      <formula>IF(OR($L$6="en juego",$L$6="hoy!"),1,0)</formula>
    </cfRule>
  </conditionalFormatting>
  <conditionalFormatting sqref="N8">
    <cfRule type="expression" dxfId="713" priority="20" stopIfTrue="1">
      <formula>IF(OR($L$8="en juego",$L$8="hoy!"),1,0)</formula>
    </cfRule>
  </conditionalFormatting>
  <conditionalFormatting sqref="L8:M8">
    <cfRule type="expression" dxfId="712" priority="19" stopIfTrue="1">
      <formula>IF(OR($L$10="en juego",$L$10="hoy!"),1,0)</formula>
    </cfRule>
  </conditionalFormatting>
  <conditionalFormatting sqref="G8">
    <cfRule type="expression" dxfId="711" priority="18" stopIfTrue="1">
      <formula>IF(OR($L$6="en juego",$L$6="hoy!"),1,0)</formula>
    </cfRule>
  </conditionalFormatting>
  <conditionalFormatting sqref="G8">
    <cfRule type="expression" dxfId="710" priority="17" stopIfTrue="1">
      <formula>IF(OR($L$8="en juego",$L$8="hoy!"),1,0)</formula>
    </cfRule>
  </conditionalFormatting>
  <conditionalFormatting sqref="C12 E12">
    <cfRule type="expression" dxfId="709" priority="15" stopIfTrue="1">
      <formula>IF(OR($L$6="en juego",$L$6="hoy!"),1,0)</formula>
    </cfRule>
  </conditionalFormatting>
  <conditionalFormatting sqref="C12:E12">
    <cfRule type="expression" dxfId="708" priority="16" stopIfTrue="1">
      <formula>IF(OR($L$11="en juego",$L$11="hoy!"),1,0)</formula>
    </cfRule>
  </conditionalFormatting>
  <conditionalFormatting sqref="F12">
    <cfRule type="expression" dxfId="707" priority="14" stopIfTrue="1">
      <formula>IF(OR($L$6="en juego",$L$6="hoy!"),1,0)</formula>
    </cfRule>
  </conditionalFormatting>
  <conditionalFormatting sqref="B12">
    <cfRule type="expression" dxfId="706" priority="13" stopIfTrue="1">
      <formula>IF(OR($L$6="en juego",$L$6="hoy!"),1,0)</formula>
    </cfRule>
  </conditionalFormatting>
  <conditionalFormatting sqref="N12">
    <cfRule type="expression" dxfId="705" priority="12" stopIfTrue="1">
      <formula>IF(OR($L$8="en juego",$L$8="hoy!"),1,0)</formula>
    </cfRule>
  </conditionalFormatting>
  <conditionalFormatting sqref="L12:M12">
    <cfRule type="expression" dxfId="704" priority="11" stopIfTrue="1">
      <formula>IF(OR($L$10="en juego",$L$10="hoy!"),1,0)</formula>
    </cfRule>
  </conditionalFormatting>
  <conditionalFormatting sqref="G12">
    <cfRule type="expression" dxfId="703" priority="10" stopIfTrue="1">
      <formula>IF(OR($L$6="en juego",$L$6="hoy!"),1,0)</formula>
    </cfRule>
  </conditionalFormatting>
  <conditionalFormatting sqref="G12">
    <cfRule type="expression" dxfId="702" priority="9" stopIfTrue="1">
      <formula>IF(OR($L$8="en juego",$L$8="hoy!"),1,0)</formula>
    </cfRule>
  </conditionalFormatting>
  <conditionalFormatting sqref="C9 E9">
    <cfRule type="expression" dxfId="701" priority="7" stopIfTrue="1">
      <formula>IF(OR($L$6="en juego",$L$6="hoy!"),1,0)</formula>
    </cfRule>
  </conditionalFormatting>
  <conditionalFormatting sqref="C9:E9">
    <cfRule type="expression" dxfId="700" priority="8" stopIfTrue="1">
      <formula>IF(OR($L$11="en juego",$L$11="hoy!"),1,0)</formula>
    </cfRule>
  </conditionalFormatting>
  <conditionalFormatting sqref="F9">
    <cfRule type="expression" dxfId="699" priority="6" stopIfTrue="1">
      <formula>IF(OR($L$6="en juego",$L$6="hoy!"),1,0)</formula>
    </cfRule>
  </conditionalFormatting>
  <conditionalFormatting sqref="B9">
    <cfRule type="expression" dxfId="698" priority="5" stopIfTrue="1">
      <formula>IF(OR($L$6="en juego",$L$6="hoy!"),1,0)</formula>
    </cfRule>
  </conditionalFormatting>
  <conditionalFormatting sqref="N9">
    <cfRule type="expression" dxfId="697" priority="4" stopIfTrue="1">
      <formula>IF(OR($L$8="en juego",$L$8="hoy!"),1,0)</formula>
    </cfRule>
  </conditionalFormatting>
  <conditionalFormatting sqref="L9:M9">
    <cfRule type="expression" dxfId="696" priority="3" stopIfTrue="1">
      <formula>IF(OR($L$10="en juego",$L$10="hoy!"),1,0)</formula>
    </cfRule>
  </conditionalFormatting>
  <conditionalFormatting sqref="G9">
    <cfRule type="expression" dxfId="695" priority="2" stopIfTrue="1">
      <formula>IF(OR($L$6="en juego",$L$6="hoy!"),1,0)</formula>
    </cfRule>
  </conditionalFormatting>
  <conditionalFormatting sqref="G9">
    <cfRule type="expression" dxfId="694" priority="1" stopIfTrue="1">
      <formula>IF(OR($L$8="en juego",$L$8="hoy!"),1,0)</formula>
    </cfRule>
  </conditionalFormatting>
  <dataValidations count="1">
    <dataValidation type="whole" allowBlank="1" showErrorMessage="1" errorTitle="Dato no válido" error="Ingrese sólo un número entero_x000a_entre 0 y 99." sqref="C6:C15 E6:E15">
      <formula1>0</formula1>
      <formula2>99</formula2>
    </dataValidation>
  </dataValidations>
  <pageMargins left="0.75" right="0.75" top="1" bottom="1" header="0" footer="0"/>
  <pageSetup paperSize="9" scale="70" orientation="portrait" horizontalDpi="300" verticalDpi="300" r:id="rId1"/>
  <headerFooter alignWithMargins="0"/>
  <ignoredErrors>
    <ignoredError sqref="F7:F8 B8 F12" formula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689"/>
  <sheetViews>
    <sheetView showGridLines="0" showRowColHeaders="0" showOutlineSymbols="0" workbookViewId="0">
      <selection activeCell="A16" sqref="A16"/>
    </sheetView>
  </sheetViews>
  <sheetFormatPr baseColWidth="10" defaultColWidth="9.140625" defaultRowHeight="12.75" x14ac:dyDescent="0.2"/>
  <cols>
    <col min="1" max="1" width="3" style="222" customWidth="1"/>
    <col min="2" max="2" width="15.5703125" style="93" customWidth="1"/>
    <col min="3" max="3" width="8.85546875" style="93" customWidth="1"/>
    <col min="4" max="4" width="9.7109375" style="93" customWidth="1"/>
    <col min="5" max="5" width="15.7109375" style="93" customWidth="1"/>
    <col min="6" max="6" width="3.7109375" style="93" customWidth="1"/>
    <col min="7" max="7" width="2" style="93" customWidth="1"/>
    <col min="8" max="8" width="6.42578125" style="93" customWidth="1"/>
    <col min="9" max="9" width="11.7109375" style="93" customWidth="1"/>
    <col min="10" max="10" width="15.7109375" style="93" customWidth="1"/>
    <col min="11" max="11" width="3.7109375" style="93" customWidth="1"/>
    <col min="12" max="12" width="7.7109375" style="93" bestFit="1" customWidth="1"/>
    <col min="13" max="13" width="14.28515625" style="93" bestFit="1" customWidth="1"/>
    <col min="14" max="14" width="1.7109375" style="93" customWidth="1"/>
    <col min="15" max="16384" width="9.140625" style="93"/>
  </cols>
  <sheetData>
    <row r="1" spans="1:21" s="87" customFormat="1" ht="34.5" customHeight="1" x14ac:dyDescent="0.2">
      <c r="A1" s="515" t="s">
        <v>65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85"/>
      <c r="Q1" s="85"/>
      <c r="R1" s="86"/>
      <c r="S1" s="86"/>
      <c r="T1" s="86"/>
      <c r="U1" s="86"/>
    </row>
    <row r="2" spans="1:21" s="87" customFormat="1" ht="34.5" customHeight="1" x14ac:dyDescent="0.2">
      <c r="A2" s="516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85"/>
      <c r="Q2" s="85"/>
      <c r="R2" s="86"/>
      <c r="S2" s="86"/>
      <c r="T2" s="86"/>
      <c r="U2" s="86"/>
    </row>
    <row r="3" spans="1:21" ht="20.100000000000001" customHeight="1" x14ac:dyDescent="0.2">
      <c r="A3" s="219"/>
      <c r="B3" s="88"/>
      <c r="C3" s="88"/>
      <c r="D3" s="88"/>
      <c r="E3" s="89"/>
      <c r="F3" s="90"/>
      <c r="G3" s="88"/>
      <c r="H3" s="88"/>
      <c r="I3" s="88"/>
      <c r="J3" s="88"/>
      <c r="K3" s="88"/>
      <c r="L3" s="91"/>
      <c r="M3" s="92"/>
      <c r="N3" s="88"/>
      <c r="O3" s="88"/>
      <c r="P3" s="88"/>
      <c r="Q3" s="88"/>
    </row>
    <row r="4" spans="1:21" ht="15" customHeight="1" x14ac:dyDescent="0.2">
      <c r="A4" s="219"/>
      <c r="B4" s="88"/>
      <c r="C4" s="88"/>
      <c r="D4" s="88"/>
      <c r="E4" s="94"/>
      <c r="F4" s="92"/>
      <c r="G4" s="88"/>
      <c r="H4" s="88"/>
      <c r="I4" s="88"/>
      <c r="J4" s="88"/>
      <c r="K4" s="88"/>
      <c r="L4" s="95">
        <f ca="1">TODAY()</f>
        <v>41982</v>
      </c>
      <c r="M4" s="96">
        <f ca="1">NOW()</f>
        <v>41982.493611458332</v>
      </c>
      <c r="N4" s="88"/>
      <c r="O4" s="97" t="s">
        <v>54</v>
      </c>
      <c r="P4" s="88"/>
      <c r="Q4" s="88"/>
    </row>
    <row r="5" spans="1:21" ht="12" customHeight="1" x14ac:dyDescent="0.25">
      <c r="A5" s="219"/>
      <c r="B5" s="217" t="s">
        <v>116</v>
      </c>
      <c r="C5" s="217" t="s">
        <v>117</v>
      </c>
      <c r="D5" s="217" t="s">
        <v>118</v>
      </c>
      <c r="E5" s="722" t="s">
        <v>62</v>
      </c>
      <c r="F5" s="722"/>
      <c r="G5" s="723" t="s">
        <v>63</v>
      </c>
      <c r="H5" s="723"/>
      <c r="I5" s="98"/>
      <c r="J5" s="99" t="s">
        <v>2</v>
      </c>
      <c r="K5" s="88"/>
      <c r="L5" s="100"/>
      <c r="M5" s="88"/>
      <c r="N5" s="88"/>
      <c r="O5" s="88"/>
      <c r="P5" s="88"/>
      <c r="Q5" s="88"/>
    </row>
    <row r="6" spans="1:21" ht="32.1" customHeight="1" x14ac:dyDescent="0.2">
      <c r="A6" s="228"/>
      <c r="B6" s="88"/>
      <c r="C6" s="88"/>
      <c r="D6" s="88"/>
      <c r="E6" s="101"/>
      <c r="F6" s="101"/>
      <c r="G6" s="101"/>
      <c r="H6" s="101"/>
      <c r="I6" s="101"/>
      <c r="J6" s="101"/>
      <c r="K6" s="88"/>
      <c r="L6" s="88"/>
      <c r="M6" s="102"/>
      <c r="N6" s="88"/>
      <c r="O6" s="88"/>
      <c r="P6" s="88"/>
      <c r="Q6" s="88"/>
    </row>
    <row r="7" spans="1:21" ht="15" customHeight="1" x14ac:dyDescent="0.2">
      <c r="A7" s="228"/>
      <c r="B7" s="88"/>
      <c r="C7" s="88"/>
      <c r="D7" s="88"/>
      <c r="E7" s="103" t="str">
        <f ca="1">'Cuartos de Final'!J8</f>
        <v>GCFA</v>
      </c>
      <c r="F7" s="104"/>
      <c r="G7" s="105"/>
      <c r="H7" s="106"/>
      <c r="I7" s="101"/>
      <c r="J7" s="101"/>
      <c r="K7" s="88"/>
      <c r="L7" s="88"/>
      <c r="M7" s="88"/>
      <c r="N7" s="88"/>
      <c r="O7" s="88"/>
      <c r="P7" s="88"/>
      <c r="Q7" s="88"/>
    </row>
    <row r="8" spans="1:21" ht="15" customHeight="1" x14ac:dyDescent="0.2">
      <c r="A8" s="229" t="str">
        <f ca="1">IF(OR(E8="en juego",E8="hoy!",E8="finalizado"),"  -&gt;     1","1")</f>
        <v>1</v>
      </c>
      <c r="B8" s="143" t="s">
        <v>113</v>
      </c>
      <c r="C8" s="223">
        <v>41611</v>
      </c>
      <c r="D8" s="218">
        <v>0.54166666666666663</v>
      </c>
      <c r="E8" s="107" t="str">
        <f ca="1">IF(OR(C8="",D8="",C8&lt;$L$4),"",IF(C8=$L$4,IF(AND(D8&lt;=$S$24,$S$24&lt;=(D8+0.08333333333)),"en juego",IF($S$24&lt;D8,"hoy!","finalizado")),IF($L$4&gt;C8,"finalizado","")))</f>
        <v/>
      </c>
      <c r="F8" s="108"/>
      <c r="G8" s="109"/>
      <c r="H8" s="110"/>
      <c r="I8" s="111"/>
      <c r="J8" s="112" t="str">
        <f ca="1">IF(AND(E7&lt;&gt;"",E9&lt;&gt;""),IF(OR(F7="",F9="",AND(F7=F9,OR(G7="",G9=""))),"GSF1",IF(F7=F9,IF(G7&gt;G9,E7,E9),IF(F7&gt;F9,E7,E9))),"")</f>
        <v>GSF1</v>
      </c>
      <c r="K8" s="88"/>
      <c r="L8" s="88"/>
      <c r="M8" s="88"/>
      <c r="N8" s="88"/>
      <c r="O8" s="88"/>
      <c r="P8" s="88"/>
      <c r="Q8" s="88"/>
    </row>
    <row r="9" spans="1:21" ht="15" customHeight="1" x14ac:dyDescent="0.2">
      <c r="A9" s="228"/>
      <c r="B9" s="113"/>
      <c r="C9" s="88"/>
      <c r="D9" s="88"/>
      <c r="E9" s="103" t="str">
        <f ca="1">'Cuartos de Final'!J12</f>
        <v>GCFB</v>
      </c>
      <c r="F9" s="104"/>
      <c r="G9" s="114"/>
      <c r="H9" s="115"/>
      <c r="I9" s="101"/>
      <c r="J9" s="101"/>
      <c r="K9" s="88"/>
      <c r="L9" s="88"/>
      <c r="M9" s="88"/>
      <c r="N9" s="88"/>
      <c r="O9" s="88"/>
      <c r="P9" s="88"/>
      <c r="Q9" s="88"/>
    </row>
    <row r="10" spans="1:21" ht="32.1" customHeight="1" x14ac:dyDescent="0.2">
      <c r="A10" s="228"/>
      <c r="B10" s="113"/>
      <c r="C10" s="88"/>
      <c r="D10" s="88"/>
      <c r="E10" s="101"/>
      <c r="F10" s="108"/>
      <c r="G10" s="101"/>
      <c r="H10" s="101"/>
      <c r="I10" s="101"/>
      <c r="J10" s="101"/>
      <c r="K10" s="88"/>
      <c r="L10" s="88"/>
      <c r="M10" s="88"/>
      <c r="N10" s="88"/>
      <c r="O10" s="88"/>
      <c r="P10" s="88"/>
      <c r="Q10" s="88"/>
    </row>
    <row r="11" spans="1:21" ht="15" customHeight="1" x14ac:dyDescent="0.2">
      <c r="A11" s="228"/>
      <c r="B11" s="113"/>
      <c r="C11" s="88"/>
      <c r="D11" s="88"/>
      <c r="E11" s="103" t="str">
        <f ca="1">'Cuartos de Final'!J16</f>
        <v>GCFC</v>
      </c>
      <c r="F11" s="104"/>
      <c r="G11" s="105"/>
      <c r="H11" s="106"/>
      <c r="I11" s="101"/>
      <c r="J11" s="101"/>
      <c r="K11" s="88"/>
      <c r="L11" s="88"/>
      <c r="M11" s="88"/>
      <c r="N11" s="88"/>
      <c r="O11" s="88"/>
      <c r="P11" s="88"/>
      <c r="Q11" s="88"/>
    </row>
    <row r="12" spans="1:21" ht="15" customHeight="1" x14ac:dyDescent="0.2">
      <c r="A12" s="229" t="str">
        <f ca="1">IF(OR(E12="en juego",E12="hoy!",E12="finalizado"),"  -&gt;     2","2")</f>
        <v>2</v>
      </c>
      <c r="B12" s="143" t="s">
        <v>113</v>
      </c>
      <c r="C12" s="223">
        <v>41611</v>
      </c>
      <c r="D12" s="218">
        <v>0.58333333333333337</v>
      </c>
      <c r="E12" s="107" t="str">
        <f ca="1">IF(OR(C12="",D12="",C12&lt;$L$4),"",IF(C12=$L$4,IF(AND(D12&lt;=$S$24,$S$24&lt;=(D12+0.08333333333)),"en juego",IF($S$24&lt;D12,"hoy!","finalizado")),IF($L$4&gt;C12,"finalizado","")))</f>
        <v/>
      </c>
      <c r="F12" s="108"/>
      <c r="G12" s="109"/>
      <c r="H12" s="110"/>
      <c r="I12" s="111"/>
      <c r="J12" s="112" t="e">
        <f ca="1">IF(AND(E11&lt;&gt;"",E13&lt;&gt;""),IF(OR(F11="",F13="",AND(F11=F13,OR(G11="",G13=""))),"GSF2",IF(F11=F13,IF(G11&gt;G13,E11,E13),IF(F11&gt;F13,E11,E13))),"")</f>
        <v>#REF!</v>
      </c>
      <c r="K12" s="88"/>
      <c r="L12" s="88"/>
      <c r="M12" s="88"/>
      <c r="N12" s="88"/>
      <c r="O12" s="88"/>
      <c r="P12" s="88"/>
      <c r="Q12" s="88"/>
    </row>
    <row r="13" spans="1:21" ht="15" customHeight="1" x14ac:dyDescent="0.2">
      <c r="A13" s="228"/>
      <c r="B13" s="88"/>
      <c r="C13" s="88"/>
      <c r="D13" s="88"/>
      <c r="E13" s="103" t="e">
        <f ca="1">'Cuartos de Final'!J20</f>
        <v>#REF!</v>
      </c>
      <c r="F13" s="104"/>
      <c r="G13" s="114"/>
      <c r="H13" s="115"/>
      <c r="I13" s="101"/>
      <c r="J13" s="101"/>
      <c r="K13" s="88"/>
      <c r="L13" s="88"/>
      <c r="M13" s="88"/>
      <c r="N13" s="88"/>
      <c r="O13" s="88"/>
      <c r="P13" s="88"/>
      <c r="Q13" s="88"/>
    </row>
    <row r="14" spans="1:21" ht="15" customHeight="1" x14ac:dyDescent="0.2">
      <c r="A14" s="221"/>
      <c r="B14" s="101"/>
      <c r="C14" s="101"/>
      <c r="D14" s="101"/>
      <c r="E14" s="101"/>
      <c r="F14" s="101"/>
      <c r="G14" s="101"/>
      <c r="H14" s="101"/>
      <c r="I14" s="101"/>
      <c r="J14" s="101"/>
      <c r="K14" s="88"/>
      <c r="L14" s="88"/>
      <c r="M14" s="88"/>
      <c r="N14" s="88"/>
      <c r="O14" s="88"/>
      <c r="P14" s="88"/>
      <c r="Q14" s="88"/>
    </row>
    <row r="15" spans="1:21" ht="14.25" customHeight="1" x14ac:dyDescent="0.2">
      <c r="A15" s="221"/>
      <c r="B15" s="101"/>
      <c r="C15" s="101"/>
      <c r="D15" s="101"/>
      <c r="E15" s="101"/>
      <c r="F15" s="101"/>
      <c r="G15" s="101"/>
      <c r="H15" s="101"/>
      <c r="I15" s="101"/>
      <c r="J15" s="101"/>
      <c r="K15" s="88"/>
      <c r="L15" s="88"/>
      <c r="M15" s="88"/>
      <c r="N15" s="88"/>
      <c r="O15" s="88"/>
      <c r="P15" s="88"/>
      <c r="Q15" s="88"/>
    </row>
    <row r="16" spans="1:21" ht="14.25" customHeight="1" x14ac:dyDescent="0.2">
      <c r="A16" s="219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1:19" ht="14.25" customHeight="1" x14ac:dyDescent="0.2">
      <c r="A17" s="219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1:19" ht="15" customHeight="1" x14ac:dyDescent="0.2">
      <c r="A18" s="219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1:19" ht="14.25" customHeight="1" x14ac:dyDescent="0.2">
      <c r="A19" s="219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1:19" ht="14.25" customHeight="1" x14ac:dyDescent="0.2">
      <c r="A20" s="219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1:19" ht="14.25" customHeight="1" x14ac:dyDescent="0.2">
      <c r="A21" s="219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1:19" ht="15" customHeight="1" x14ac:dyDescent="0.2">
      <c r="A22" s="219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1:19" hidden="1" x14ac:dyDescent="0.2">
      <c r="A23" s="219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116">
        <f ca="1">HOUR(M4)</f>
        <v>11</v>
      </c>
      <c r="S23" s="116">
        <f ca="1">MINUTE(M4)</f>
        <v>50</v>
      </c>
    </row>
    <row r="24" spans="1:19" hidden="1" x14ac:dyDescent="0.2">
      <c r="A24" s="219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116"/>
      <c r="S24" s="117">
        <f ca="1">TIME(R23,S23,0)</f>
        <v>0.49305555555555558</v>
      </c>
    </row>
    <row r="25" spans="1:19" ht="15" customHeight="1" x14ac:dyDescent="0.2">
      <c r="A25" s="219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1:19" x14ac:dyDescent="0.2">
      <c r="A26" s="219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1:19" x14ac:dyDescent="0.2">
      <c r="A27" s="219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1:19" x14ac:dyDescent="0.2">
      <c r="A28" s="219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1:19" x14ac:dyDescent="0.2">
      <c r="A29" s="219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1:19" x14ac:dyDescent="0.2">
      <c r="A30" s="219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1:19" x14ac:dyDescent="0.2">
      <c r="A31" s="219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1:19" x14ac:dyDescent="0.2">
      <c r="A32" s="219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1:17" x14ac:dyDescent="0.2">
      <c r="A33" s="219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1:17" x14ac:dyDescent="0.2">
      <c r="A34" s="219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1:17" x14ac:dyDescent="0.2">
      <c r="A35" s="219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1:17" x14ac:dyDescent="0.2">
      <c r="A36" s="219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1:17" x14ac:dyDescent="0.2">
      <c r="A37" s="219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1:17" x14ac:dyDescent="0.2">
      <c r="A38" s="219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1:17" x14ac:dyDescent="0.2">
      <c r="A39" s="219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1:17" x14ac:dyDescent="0.2">
      <c r="A40" s="219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1:17" x14ac:dyDescent="0.2">
      <c r="A41" s="219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1:17" x14ac:dyDescent="0.2">
      <c r="A42" s="219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1:17" x14ac:dyDescent="0.2">
      <c r="A43" s="219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1:17" x14ac:dyDescent="0.2">
      <c r="A44" s="219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1:17" x14ac:dyDescent="0.2">
      <c r="A45" s="219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1:17" x14ac:dyDescent="0.2">
      <c r="A46" s="219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1:17" x14ac:dyDescent="0.2">
      <c r="A47" s="219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1:17" x14ac:dyDescent="0.2">
      <c r="A48" s="219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1:12" x14ac:dyDescent="0.2">
      <c r="A49" s="219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1:12" x14ac:dyDescent="0.2">
      <c r="A50" s="219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1:12" x14ac:dyDescent="0.2">
      <c r="A51" s="219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1:12" x14ac:dyDescent="0.2">
      <c r="A52" s="219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1:12" x14ac:dyDescent="0.2">
      <c r="A53" s="219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1:12" x14ac:dyDescent="0.2">
      <c r="A54" s="219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1:12" x14ac:dyDescent="0.2">
      <c r="A55" s="219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1:12" x14ac:dyDescent="0.2">
      <c r="A56" s="219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1:12" x14ac:dyDescent="0.2">
      <c r="A57" s="219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1:12" x14ac:dyDescent="0.2">
      <c r="A58" s="219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1:12" x14ac:dyDescent="0.2">
      <c r="A59" s="219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1:12" x14ac:dyDescent="0.2">
      <c r="A60" s="219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1:12" x14ac:dyDescent="0.2">
      <c r="A61" s="219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1:12" x14ac:dyDescent="0.2">
      <c r="A62" s="219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1:12" x14ac:dyDescent="0.2">
      <c r="A63" s="219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1:12" x14ac:dyDescent="0.2">
      <c r="A64" s="219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1:12" x14ac:dyDescent="0.2">
      <c r="A65" s="219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1:12" x14ac:dyDescent="0.2">
      <c r="A66" s="219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1:12" x14ac:dyDescent="0.2">
      <c r="A67" s="219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1:12" x14ac:dyDescent="0.2">
      <c r="A68" s="219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1:12" x14ac:dyDescent="0.2">
      <c r="A69" s="219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1:12" x14ac:dyDescent="0.2">
      <c r="A70" s="219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1:12" x14ac:dyDescent="0.2">
      <c r="A71" s="219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1:12" x14ac:dyDescent="0.2">
      <c r="A72" s="219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1:12" x14ac:dyDescent="0.2">
      <c r="A73" s="219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1:12" x14ac:dyDescent="0.2">
      <c r="A74" s="219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1:12" x14ac:dyDescent="0.2">
      <c r="A75" s="219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1:12" x14ac:dyDescent="0.2">
      <c r="A76" s="219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1:12" x14ac:dyDescent="0.2">
      <c r="A77" s="219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1:12" x14ac:dyDescent="0.2">
      <c r="A78" s="219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1:12" x14ac:dyDescent="0.2">
      <c r="A79" s="219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1:12" x14ac:dyDescent="0.2">
      <c r="A80" s="219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1:12" x14ac:dyDescent="0.2">
      <c r="A81" s="219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1:12" x14ac:dyDescent="0.2">
      <c r="A82" s="219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1:12" x14ac:dyDescent="0.2">
      <c r="A83" s="219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1:12" x14ac:dyDescent="0.2">
      <c r="A84" s="219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1:12" x14ac:dyDescent="0.2">
      <c r="A85" s="219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1:12" x14ac:dyDescent="0.2">
      <c r="A86" s="219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1:12" x14ac:dyDescent="0.2">
      <c r="A87" s="219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1:12" x14ac:dyDescent="0.2">
      <c r="A88" s="219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1:12" x14ac:dyDescent="0.2">
      <c r="A89" s="219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1:12" x14ac:dyDescent="0.2">
      <c r="A90" s="219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1:12" x14ac:dyDescent="0.2">
      <c r="A91" s="219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1:12" x14ac:dyDescent="0.2">
      <c r="A92" s="219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1:12" x14ac:dyDescent="0.2">
      <c r="A93" s="219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1:12" x14ac:dyDescent="0.2">
      <c r="A94" s="219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1:12" x14ac:dyDescent="0.2">
      <c r="A95" s="219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1:12" x14ac:dyDescent="0.2">
      <c r="A96" s="219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1:12" x14ac:dyDescent="0.2">
      <c r="A97" s="219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1:12" x14ac:dyDescent="0.2">
      <c r="A98" s="219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1:12" x14ac:dyDescent="0.2">
      <c r="A99" s="219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1:12" x14ac:dyDescent="0.2">
      <c r="A100" s="219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1:12" x14ac:dyDescent="0.2">
      <c r="A101" s="219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1:12" x14ac:dyDescent="0.2">
      <c r="A102" s="219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1:12" x14ac:dyDescent="0.2">
      <c r="A103" s="219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1:12" x14ac:dyDescent="0.2">
      <c r="A104" s="219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1:12" x14ac:dyDescent="0.2">
      <c r="A105" s="219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1:12" x14ac:dyDescent="0.2">
      <c r="A106" s="219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1:12" x14ac:dyDescent="0.2">
      <c r="A107" s="219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1:12" x14ac:dyDescent="0.2">
      <c r="A108" s="219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1:12" x14ac:dyDescent="0.2">
      <c r="A109" s="219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1:12" x14ac:dyDescent="0.2">
      <c r="A110" s="219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1:12" x14ac:dyDescent="0.2">
      <c r="A111" s="219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1:12" x14ac:dyDescent="0.2">
      <c r="A112" s="219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1:12" x14ac:dyDescent="0.2">
      <c r="A113" s="219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1:12" x14ac:dyDescent="0.2">
      <c r="A114" s="219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1:12" x14ac:dyDescent="0.2">
      <c r="A115" s="219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1:12" x14ac:dyDescent="0.2">
      <c r="A116" s="219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1:12" x14ac:dyDescent="0.2">
      <c r="A117" s="219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1:12" x14ac:dyDescent="0.2">
      <c r="A118" s="219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1:12" x14ac:dyDescent="0.2">
      <c r="A119" s="219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1:12" x14ac:dyDescent="0.2">
      <c r="A120" s="219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1:12" x14ac:dyDescent="0.2">
      <c r="A121" s="219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1:12" x14ac:dyDescent="0.2">
      <c r="A122" s="219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1:12" x14ac:dyDescent="0.2">
      <c r="A123" s="219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</row>
    <row r="124" spans="1:12" x14ac:dyDescent="0.2">
      <c r="A124" s="219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</row>
    <row r="125" spans="1:12" x14ac:dyDescent="0.2">
      <c r="A125" s="219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</row>
    <row r="126" spans="1:12" x14ac:dyDescent="0.2">
      <c r="A126" s="219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</row>
    <row r="127" spans="1:12" x14ac:dyDescent="0.2">
      <c r="A127" s="219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</row>
    <row r="128" spans="1:12" x14ac:dyDescent="0.2">
      <c r="A128" s="219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</row>
    <row r="129" spans="1:12" x14ac:dyDescent="0.2">
      <c r="A129" s="219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</row>
    <row r="130" spans="1:12" x14ac:dyDescent="0.2">
      <c r="A130" s="219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</row>
    <row r="131" spans="1:12" x14ac:dyDescent="0.2">
      <c r="A131" s="219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</row>
    <row r="132" spans="1:12" x14ac:dyDescent="0.2">
      <c r="A132" s="219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</row>
    <row r="133" spans="1:12" x14ac:dyDescent="0.2">
      <c r="A133" s="219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</row>
    <row r="134" spans="1:12" x14ac:dyDescent="0.2">
      <c r="A134" s="219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</row>
    <row r="135" spans="1:12" x14ac:dyDescent="0.2">
      <c r="A135" s="219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</row>
    <row r="136" spans="1:12" x14ac:dyDescent="0.2">
      <c r="A136" s="219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</row>
    <row r="137" spans="1:12" x14ac:dyDescent="0.2">
      <c r="A137" s="219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</row>
    <row r="138" spans="1:12" x14ac:dyDescent="0.2">
      <c r="A138" s="219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</row>
    <row r="139" spans="1:12" x14ac:dyDescent="0.2">
      <c r="A139" s="219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</row>
    <row r="140" spans="1:12" x14ac:dyDescent="0.2">
      <c r="A140" s="219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</row>
    <row r="141" spans="1:12" x14ac:dyDescent="0.2">
      <c r="A141" s="219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</row>
    <row r="142" spans="1:12" x14ac:dyDescent="0.2">
      <c r="A142" s="219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</row>
    <row r="143" spans="1:12" x14ac:dyDescent="0.2">
      <c r="A143" s="219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</row>
    <row r="144" spans="1:12" x14ac:dyDescent="0.2">
      <c r="A144" s="219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</row>
    <row r="145" spans="1:12" x14ac:dyDescent="0.2">
      <c r="A145" s="219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</row>
    <row r="146" spans="1:12" x14ac:dyDescent="0.2">
      <c r="A146" s="219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</row>
    <row r="147" spans="1:12" x14ac:dyDescent="0.2">
      <c r="A147" s="219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</row>
    <row r="148" spans="1:12" x14ac:dyDescent="0.2">
      <c r="A148" s="219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</row>
    <row r="149" spans="1:12" x14ac:dyDescent="0.2">
      <c r="A149" s="219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</row>
    <row r="150" spans="1:12" x14ac:dyDescent="0.2">
      <c r="A150" s="219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</row>
    <row r="151" spans="1:12" x14ac:dyDescent="0.2">
      <c r="A151" s="219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</row>
    <row r="152" spans="1:12" x14ac:dyDescent="0.2">
      <c r="A152" s="219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</row>
    <row r="153" spans="1:12" x14ac:dyDescent="0.2">
      <c r="A153" s="219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</row>
    <row r="154" spans="1:12" x14ac:dyDescent="0.2">
      <c r="A154" s="219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</row>
    <row r="155" spans="1:12" x14ac:dyDescent="0.2">
      <c r="A155" s="219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</row>
    <row r="156" spans="1:12" x14ac:dyDescent="0.2">
      <c r="A156" s="219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</row>
    <row r="157" spans="1:12" x14ac:dyDescent="0.2">
      <c r="A157" s="219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</row>
    <row r="158" spans="1:12" x14ac:dyDescent="0.2">
      <c r="A158" s="219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</row>
    <row r="159" spans="1:12" x14ac:dyDescent="0.2">
      <c r="A159" s="219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</row>
    <row r="160" spans="1:12" x14ac:dyDescent="0.2">
      <c r="A160" s="219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</row>
    <row r="161" spans="1:12" x14ac:dyDescent="0.2">
      <c r="A161" s="219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</row>
    <row r="162" spans="1:12" x14ac:dyDescent="0.2">
      <c r="A162" s="219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</row>
    <row r="163" spans="1:12" x14ac:dyDescent="0.2">
      <c r="A163" s="219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</row>
    <row r="164" spans="1:12" x14ac:dyDescent="0.2">
      <c r="A164" s="219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</row>
    <row r="165" spans="1:12" x14ac:dyDescent="0.2">
      <c r="A165" s="219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</row>
    <row r="166" spans="1:12" x14ac:dyDescent="0.2">
      <c r="A166" s="219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</row>
    <row r="167" spans="1:12" x14ac:dyDescent="0.2">
      <c r="A167" s="219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</row>
    <row r="168" spans="1:12" x14ac:dyDescent="0.2">
      <c r="A168" s="219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</row>
    <row r="169" spans="1:12" x14ac:dyDescent="0.2">
      <c r="A169" s="219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</row>
    <row r="170" spans="1:12" x14ac:dyDescent="0.2">
      <c r="A170" s="219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</row>
    <row r="171" spans="1:12" x14ac:dyDescent="0.2">
      <c r="A171" s="219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</row>
    <row r="172" spans="1:12" x14ac:dyDescent="0.2">
      <c r="A172" s="219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</row>
    <row r="173" spans="1:12" x14ac:dyDescent="0.2">
      <c r="A173" s="219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</row>
    <row r="174" spans="1:12" x14ac:dyDescent="0.2">
      <c r="A174" s="219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</row>
    <row r="175" spans="1:12" x14ac:dyDescent="0.2">
      <c r="A175" s="219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</row>
    <row r="176" spans="1:12" x14ac:dyDescent="0.2">
      <c r="A176" s="219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</row>
    <row r="177" spans="1:12" x14ac:dyDescent="0.2">
      <c r="A177" s="219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</row>
    <row r="178" spans="1:12" x14ac:dyDescent="0.2">
      <c r="A178" s="219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</row>
    <row r="179" spans="1:12" x14ac:dyDescent="0.2">
      <c r="A179" s="219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</row>
    <row r="180" spans="1:12" x14ac:dyDescent="0.2">
      <c r="A180" s="219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</row>
    <row r="181" spans="1:12" x14ac:dyDescent="0.2">
      <c r="A181" s="219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</row>
    <row r="182" spans="1:12" x14ac:dyDescent="0.2">
      <c r="A182" s="219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</row>
    <row r="183" spans="1:12" x14ac:dyDescent="0.2">
      <c r="A183" s="219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</row>
    <row r="184" spans="1:12" x14ac:dyDescent="0.2">
      <c r="A184" s="219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</row>
    <row r="185" spans="1:12" x14ac:dyDescent="0.2">
      <c r="A185" s="219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</row>
    <row r="186" spans="1:12" x14ac:dyDescent="0.2">
      <c r="A186" s="219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</row>
    <row r="187" spans="1:12" x14ac:dyDescent="0.2">
      <c r="A187" s="219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</row>
    <row r="188" spans="1:12" x14ac:dyDescent="0.2">
      <c r="A188" s="219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</row>
    <row r="189" spans="1:12" x14ac:dyDescent="0.2">
      <c r="A189" s="219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</row>
    <row r="190" spans="1:12" x14ac:dyDescent="0.2">
      <c r="A190" s="219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</row>
    <row r="191" spans="1:12" x14ac:dyDescent="0.2">
      <c r="A191" s="219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</row>
    <row r="192" spans="1:12" x14ac:dyDescent="0.2">
      <c r="A192" s="219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</row>
    <row r="193" spans="1:12" x14ac:dyDescent="0.2">
      <c r="A193" s="219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</row>
    <row r="194" spans="1:12" x14ac:dyDescent="0.2">
      <c r="A194" s="219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</row>
    <row r="195" spans="1:12" x14ac:dyDescent="0.2">
      <c r="A195" s="219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</row>
    <row r="196" spans="1:12" x14ac:dyDescent="0.2">
      <c r="A196" s="219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</row>
    <row r="197" spans="1:12" x14ac:dyDescent="0.2">
      <c r="A197" s="219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</row>
    <row r="198" spans="1:12" x14ac:dyDescent="0.2">
      <c r="A198" s="219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</row>
    <row r="199" spans="1:12" x14ac:dyDescent="0.2">
      <c r="A199" s="219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</row>
    <row r="200" spans="1:12" x14ac:dyDescent="0.2">
      <c r="A200" s="219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</row>
    <row r="201" spans="1:12" x14ac:dyDescent="0.2">
      <c r="A201" s="219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</row>
    <row r="202" spans="1:12" x14ac:dyDescent="0.2">
      <c r="A202" s="219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</row>
    <row r="203" spans="1:12" x14ac:dyDescent="0.2">
      <c r="A203" s="219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</row>
    <row r="204" spans="1:12" x14ac:dyDescent="0.2">
      <c r="A204" s="219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</row>
    <row r="205" spans="1:12" x14ac:dyDescent="0.2">
      <c r="A205" s="219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</row>
    <row r="206" spans="1:12" x14ac:dyDescent="0.2">
      <c r="A206" s="219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</row>
    <row r="207" spans="1:12" x14ac:dyDescent="0.2">
      <c r="A207" s="219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</row>
    <row r="208" spans="1:12" x14ac:dyDescent="0.2">
      <c r="A208" s="219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</row>
    <row r="209" spans="1:12" x14ac:dyDescent="0.2">
      <c r="A209" s="219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</row>
    <row r="210" spans="1:12" x14ac:dyDescent="0.2">
      <c r="A210" s="219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</row>
    <row r="211" spans="1:12" x14ac:dyDescent="0.2">
      <c r="A211" s="219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</row>
    <row r="212" spans="1:12" x14ac:dyDescent="0.2">
      <c r="A212" s="219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</row>
    <row r="213" spans="1:12" x14ac:dyDescent="0.2">
      <c r="A213" s="219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</row>
    <row r="214" spans="1:12" x14ac:dyDescent="0.2">
      <c r="A214" s="219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</row>
    <row r="215" spans="1:12" x14ac:dyDescent="0.2">
      <c r="A215" s="219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</row>
    <row r="216" spans="1:12" x14ac:dyDescent="0.2">
      <c r="A216" s="219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</row>
    <row r="217" spans="1:12" x14ac:dyDescent="0.2">
      <c r="A217" s="219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</row>
    <row r="218" spans="1:12" x14ac:dyDescent="0.2">
      <c r="A218" s="219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</row>
    <row r="219" spans="1:12" x14ac:dyDescent="0.2">
      <c r="A219" s="219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</row>
    <row r="220" spans="1:12" x14ac:dyDescent="0.2">
      <c r="A220" s="219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</row>
    <row r="221" spans="1:12" x14ac:dyDescent="0.2">
      <c r="A221" s="219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</row>
    <row r="222" spans="1:12" x14ac:dyDescent="0.2">
      <c r="A222" s="219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</row>
    <row r="223" spans="1:12" x14ac:dyDescent="0.2">
      <c r="A223" s="219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</row>
    <row r="224" spans="1:12" x14ac:dyDescent="0.2">
      <c r="A224" s="219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</row>
    <row r="225" spans="1:12" x14ac:dyDescent="0.2">
      <c r="A225" s="219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</row>
    <row r="226" spans="1:12" x14ac:dyDescent="0.2">
      <c r="A226" s="219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</row>
    <row r="227" spans="1:12" x14ac:dyDescent="0.2">
      <c r="A227" s="219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</row>
    <row r="228" spans="1:12" x14ac:dyDescent="0.2">
      <c r="A228" s="219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</row>
    <row r="229" spans="1:12" x14ac:dyDescent="0.2">
      <c r="A229" s="219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</row>
    <row r="230" spans="1:12" x14ac:dyDescent="0.2">
      <c r="A230" s="219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</row>
    <row r="231" spans="1:12" x14ac:dyDescent="0.2">
      <c r="A231" s="219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</row>
    <row r="232" spans="1:12" x14ac:dyDescent="0.2">
      <c r="A232" s="219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</row>
    <row r="233" spans="1:12" x14ac:dyDescent="0.2">
      <c r="A233" s="219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</row>
    <row r="234" spans="1:12" x14ac:dyDescent="0.2">
      <c r="A234" s="219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</row>
    <row r="235" spans="1:12" x14ac:dyDescent="0.2">
      <c r="A235" s="219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</row>
    <row r="236" spans="1:12" x14ac:dyDescent="0.2">
      <c r="A236" s="219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</row>
    <row r="237" spans="1:12" x14ac:dyDescent="0.2">
      <c r="A237" s="219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</row>
    <row r="238" spans="1:12" x14ac:dyDescent="0.2">
      <c r="A238" s="219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</row>
    <row r="239" spans="1:12" x14ac:dyDescent="0.2">
      <c r="A239" s="219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</row>
    <row r="240" spans="1:12" x14ac:dyDescent="0.2">
      <c r="A240" s="219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</row>
    <row r="241" spans="1:12" x14ac:dyDescent="0.2">
      <c r="A241" s="219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</row>
    <row r="242" spans="1:12" x14ac:dyDescent="0.2">
      <c r="A242" s="219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</row>
    <row r="243" spans="1:12" x14ac:dyDescent="0.2">
      <c r="A243" s="219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</row>
    <row r="244" spans="1:12" x14ac:dyDescent="0.2">
      <c r="A244" s="219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</row>
    <row r="245" spans="1:12" x14ac:dyDescent="0.2">
      <c r="A245" s="219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</row>
    <row r="246" spans="1:12" x14ac:dyDescent="0.2">
      <c r="A246" s="219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</row>
    <row r="247" spans="1:12" x14ac:dyDescent="0.2">
      <c r="A247" s="219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</row>
    <row r="248" spans="1:12" x14ac:dyDescent="0.2">
      <c r="A248" s="219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</row>
    <row r="249" spans="1:12" x14ac:dyDescent="0.2">
      <c r="A249" s="219"/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</row>
    <row r="250" spans="1:12" x14ac:dyDescent="0.2">
      <c r="A250" s="219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</row>
    <row r="251" spans="1:12" x14ac:dyDescent="0.2">
      <c r="A251" s="219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</row>
    <row r="252" spans="1:12" x14ac:dyDescent="0.2">
      <c r="A252" s="219"/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</row>
    <row r="253" spans="1:12" x14ac:dyDescent="0.2">
      <c r="A253" s="219"/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</row>
    <row r="254" spans="1:12" x14ac:dyDescent="0.2">
      <c r="A254" s="219"/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</row>
    <row r="255" spans="1:12" x14ac:dyDescent="0.2">
      <c r="A255" s="219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</row>
    <row r="256" spans="1:12" x14ac:dyDescent="0.2">
      <c r="A256" s="219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</row>
    <row r="257" spans="1:12" x14ac:dyDescent="0.2">
      <c r="A257" s="219"/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</row>
    <row r="258" spans="1:12" x14ac:dyDescent="0.2">
      <c r="A258" s="219"/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</row>
    <row r="259" spans="1:12" x14ac:dyDescent="0.2">
      <c r="A259" s="219"/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</row>
    <row r="260" spans="1:12" x14ac:dyDescent="0.2">
      <c r="A260" s="219"/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</row>
    <row r="261" spans="1:12" x14ac:dyDescent="0.2">
      <c r="A261" s="219"/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</row>
    <row r="262" spans="1:12" x14ac:dyDescent="0.2">
      <c r="A262" s="219"/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</row>
    <row r="263" spans="1:12" x14ac:dyDescent="0.2">
      <c r="A263" s="219"/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</row>
    <row r="264" spans="1:12" x14ac:dyDescent="0.2">
      <c r="A264" s="219"/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</row>
    <row r="265" spans="1:12" x14ac:dyDescent="0.2">
      <c r="A265" s="219"/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</row>
    <row r="266" spans="1:12" x14ac:dyDescent="0.2">
      <c r="A266" s="219"/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</row>
    <row r="267" spans="1:12" x14ac:dyDescent="0.2">
      <c r="A267" s="219"/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</row>
    <row r="268" spans="1:12" x14ac:dyDescent="0.2">
      <c r="A268" s="219"/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</row>
    <row r="269" spans="1:12" x14ac:dyDescent="0.2">
      <c r="A269" s="219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</row>
    <row r="270" spans="1:12" x14ac:dyDescent="0.2">
      <c r="A270" s="219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</row>
    <row r="271" spans="1:12" x14ac:dyDescent="0.2">
      <c r="A271" s="219"/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</row>
    <row r="272" spans="1:12" x14ac:dyDescent="0.2">
      <c r="A272" s="219"/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</row>
    <row r="273" spans="1:12" x14ac:dyDescent="0.2">
      <c r="A273" s="219"/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</row>
    <row r="274" spans="1:12" x14ac:dyDescent="0.2">
      <c r="A274" s="219"/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</row>
    <row r="275" spans="1:12" x14ac:dyDescent="0.2">
      <c r="A275" s="219"/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</row>
    <row r="276" spans="1:12" x14ac:dyDescent="0.2">
      <c r="A276" s="219"/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</row>
    <row r="277" spans="1:12" x14ac:dyDescent="0.2">
      <c r="A277" s="219"/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</row>
    <row r="278" spans="1:12" x14ac:dyDescent="0.2">
      <c r="A278" s="219"/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</row>
    <row r="279" spans="1:12" x14ac:dyDescent="0.2">
      <c r="A279" s="219"/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</row>
    <row r="280" spans="1:12" x14ac:dyDescent="0.2">
      <c r="A280" s="219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</row>
    <row r="281" spans="1:12" x14ac:dyDescent="0.2">
      <c r="A281" s="219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</row>
    <row r="282" spans="1:12" x14ac:dyDescent="0.2">
      <c r="A282" s="219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</row>
    <row r="283" spans="1:12" x14ac:dyDescent="0.2">
      <c r="A283" s="219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</row>
    <row r="284" spans="1:12" x14ac:dyDescent="0.2">
      <c r="A284" s="219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</row>
    <row r="285" spans="1:12" x14ac:dyDescent="0.2">
      <c r="A285" s="219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</row>
    <row r="286" spans="1:12" x14ac:dyDescent="0.2">
      <c r="A286" s="219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</row>
    <row r="287" spans="1:12" x14ac:dyDescent="0.2">
      <c r="A287" s="219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</row>
    <row r="288" spans="1:12" x14ac:dyDescent="0.2">
      <c r="A288" s="219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</row>
    <row r="289" spans="1:12" x14ac:dyDescent="0.2">
      <c r="A289" s="219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</row>
    <row r="290" spans="1:12" x14ac:dyDescent="0.2">
      <c r="A290" s="219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</row>
    <row r="291" spans="1:12" x14ac:dyDescent="0.2">
      <c r="A291" s="219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</row>
    <row r="292" spans="1:12" x14ac:dyDescent="0.2">
      <c r="A292" s="219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</row>
    <row r="293" spans="1:12" x14ac:dyDescent="0.2">
      <c r="A293" s="219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</row>
    <row r="294" spans="1:12" x14ac:dyDescent="0.2">
      <c r="A294" s="219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</row>
    <row r="295" spans="1:12" x14ac:dyDescent="0.2">
      <c r="A295" s="219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</row>
    <row r="296" spans="1:12" x14ac:dyDescent="0.2">
      <c r="A296" s="219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</row>
    <row r="297" spans="1:12" x14ac:dyDescent="0.2">
      <c r="A297" s="219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</row>
    <row r="298" spans="1:12" x14ac:dyDescent="0.2">
      <c r="A298" s="219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</row>
    <row r="299" spans="1:12" x14ac:dyDescent="0.2">
      <c r="A299" s="219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</row>
    <row r="300" spans="1:12" x14ac:dyDescent="0.2">
      <c r="A300" s="219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</row>
    <row r="301" spans="1:12" x14ac:dyDescent="0.2">
      <c r="A301" s="219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</row>
    <row r="302" spans="1:12" x14ac:dyDescent="0.2">
      <c r="A302" s="219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</row>
    <row r="303" spans="1:12" x14ac:dyDescent="0.2">
      <c r="A303" s="219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</row>
    <row r="304" spans="1:12" x14ac:dyDescent="0.2">
      <c r="A304" s="219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</row>
    <row r="305" spans="1:12" x14ac:dyDescent="0.2">
      <c r="A305" s="219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</row>
    <row r="306" spans="1:12" x14ac:dyDescent="0.2">
      <c r="A306" s="219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</row>
    <row r="307" spans="1:12" x14ac:dyDescent="0.2">
      <c r="A307" s="219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</row>
    <row r="308" spans="1:12" x14ac:dyDescent="0.2">
      <c r="A308" s="219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</row>
    <row r="309" spans="1:12" x14ac:dyDescent="0.2">
      <c r="A309" s="219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</row>
    <row r="310" spans="1:12" x14ac:dyDescent="0.2">
      <c r="A310" s="219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</row>
    <row r="311" spans="1:12" x14ac:dyDescent="0.2">
      <c r="A311" s="219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</row>
    <row r="312" spans="1:12" x14ac:dyDescent="0.2">
      <c r="A312" s="219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</row>
    <row r="313" spans="1:12" x14ac:dyDescent="0.2">
      <c r="A313" s="219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</row>
    <row r="314" spans="1:12" x14ac:dyDescent="0.2">
      <c r="A314" s="219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</row>
    <row r="315" spans="1:12" x14ac:dyDescent="0.2">
      <c r="A315" s="219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</row>
    <row r="316" spans="1:12" x14ac:dyDescent="0.2">
      <c r="A316" s="219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</row>
    <row r="317" spans="1:12" x14ac:dyDescent="0.2">
      <c r="A317" s="219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</row>
    <row r="318" spans="1:12" x14ac:dyDescent="0.2">
      <c r="A318" s="219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</row>
    <row r="319" spans="1:12" x14ac:dyDescent="0.2">
      <c r="A319" s="219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</row>
    <row r="320" spans="1:12" x14ac:dyDescent="0.2">
      <c r="A320" s="219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</row>
    <row r="321" spans="1:12" x14ac:dyDescent="0.2">
      <c r="A321" s="219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</row>
    <row r="322" spans="1:12" x14ac:dyDescent="0.2">
      <c r="A322" s="219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</row>
    <row r="323" spans="1:12" x14ac:dyDescent="0.2">
      <c r="A323" s="219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</row>
    <row r="324" spans="1:12" x14ac:dyDescent="0.2">
      <c r="A324" s="219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</row>
    <row r="325" spans="1:12" x14ac:dyDescent="0.2">
      <c r="A325" s="219"/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</row>
    <row r="326" spans="1:12" x14ac:dyDescent="0.2">
      <c r="A326" s="219"/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88"/>
    </row>
    <row r="327" spans="1:12" x14ac:dyDescent="0.2">
      <c r="A327" s="219"/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88"/>
    </row>
    <row r="328" spans="1:12" x14ac:dyDescent="0.2">
      <c r="A328" s="219"/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88"/>
    </row>
    <row r="329" spans="1:12" x14ac:dyDescent="0.2">
      <c r="A329" s="219"/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88"/>
    </row>
    <row r="330" spans="1:12" x14ac:dyDescent="0.2">
      <c r="A330" s="219"/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</row>
    <row r="331" spans="1:12" x14ac:dyDescent="0.2">
      <c r="A331" s="219"/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88"/>
    </row>
    <row r="332" spans="1:12" x14ac:dyDescent="0.2">
      <c r="A332" s="219"/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88"/>
    </row>
    <row r="333" spans="1:12" x14ac:dyDescent="0.2">
      <c r="A333" s="219"/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88"/>
    </row>
    <row r="334" spans="1:12" x14ac:dyDescent="0.2">
      <c r="A334" s="219"/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88"/>
    </row>
    <row r="335" spans="1:12" x14ac:dyDescent="0.2">
      <c r="A335" s="219"/>
      <c r="B335" s="88"/>
      <c r="C335" s="88"/>
      <c r="D335" s="88"/>
      <c r="E335" s="88"/>
      <c r="F335" s="88"/>
      <c r="G335" s="88"/>
      <c r="H335" s="88"/>
      <c r="I335" s="88"/>
      <c r="J335" s="88"/>
      <c r="K335" s="88"/>
      <c r="L335" s="88"/>
    </row>
    <row r="336" spans="1:12" x14ac:dyDescent="0.2">
      <c r="A336" s="219"/>
      <c r="B336" s="88"/>
      <c r="C336" s="88"/>
      <c r="D336" s="88"/>
      <c r="E336" s="88"/>
      <c r="F336" s="88"/>
      <c r="G336" s="88"/>
      <c r="H336" s="88"/>
      <c r="I336" s="88"/>
      <c r="J336" s="88"/>
      <c r="K336" s="88"/>
      <c r="L336" s="88"/>
    </row>
    <row r="337" spans="1:12" x14ac:dyDescent="0.2">
      <c r="A337" s="219"/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88"/>
    </row>
    <row r="338" spans="1:12" x14ac:dyDescent="0.2">
      <c r="A338" s="219"/>
      <c r="B338" s="88"/>
      <c r="C338" s="88"/>
      <c r="D338" s="88"/>
      <c r="E338" s="88"/>
      <c r="F338" s="88"/>
      <c r="G338" s="88"/>
      <c r="H338" s="88"/>
      <c r="I338" s="88"/>
      <c r="J338" s="88"/>
      <c r="K338" s="88"/>
      <c r="L338" s="88"/>
    </row>
    <row r="339" spans="1:12" x14ac:dyDescent="0.2">
      <c r="A339" s="219"/>
      <c r="B339" s="88"/>
      <c r="C339" s="88"/>
      <c r="D339" s="88"/>
      <c r="E339" s="88"/>
      <c r="F339" s="88"/>
      <c r="G339" s="88"/>
      <c r="H339" s="88"/>
      <c r="I339" s="88"/>
      <c r="J339" s="88"/>
      <c r="K339" s="88"/>
      <c r="L339" s="88"/>
    </row>
    <row r="340" spans="1:12" x14ac:dyDescent="0.2">
      <c r="A340" s="219"/>
      <c r="B340" s="88"/>
      <c r="C340" s="88"/>
      <c r="D340" s="88"/>
      <c r="E340" s="88"/>
      <c r="F340" s="88"/>
      <c r="G340" s="88"/>
      <c r="H340" s="88"/>
      <c r="I340" s="88"/>
      <c r="J340" s="88"/>
      <c r="K340" s="88"/>
      <c r="L340" s="88"/>
    </row>
    <row r="341" spans="1:12" x14ac:dyDescent="0.2">
      <c r="A341" s="219"/>
      <c r="B341" s="88"/>
      <c r="C341" s="88"/>
      <c r="D341" s="88"/>
      <c r="E341" s="88"/>
      <c r="F341" s="88"/>
      <c r="G341" s="88"/>
      <c r="H341" s="88"/>
      <c r="I341" s="88"/>
      <c r="J341" s="88"/>
      <c r="K341" s="88"/>
      <c r="L341" s="88"/>
    </row>
    <row r="342" spans="1:12" x14ac:dyDescent="0.2">
      <c r="A342" s="219"/>
      <c r="B342" s="88"/>
      <c r="C342" s="88"/>
      <c r="D342" s="88"/>
      <c r="E342" s="88"/>
      <c r="F342" s="88"/>
      <c r="G342" s="88"/>
      <c r="H342" s="88"/>
      <c r="I342" s="88"/>
      <c r="J342" s="88"/>
      <c r="K342" s="88"/>
      <c r="L342" s="88"/>
    </row>
    <row r="343" spans="1:12" x14ac:dyDescent="0.2">
      <c r="A343" s="219"/>
      <c r="B343" s="88"/>
      <c r="C343" s="88"/>
      <c r="D343" s="88"/>
      <c r="E343" s="88"/>
      <c r="F343" s="88"/>
      <c r="G343" s="88"/>
      <c r="H343" s="88"/>
      <c r="I343" s="88"/>
      <c r="J343" s="88"/>
      <c r="K343" s="88"/>
      <c r="L343" s="88"/>
    </row>
    <row r="344" spans="1:12" x14ac:dyDescent="0.2">
      <c r="A344" s="219"/>
      <c r="B344" s="88"/>
      <c r="C344" s="88"/>
      <c r="D344" s="88"/>
      <c r="E344" s="88"/>
      <c r="F344" s="88"/>
      <c r="G344" s="88"/>
      <c r="H344" s="88"/>
      <c r="I344" s="88"/>
      <c r="J344" s="88"/>
      <c r="K344" s="88"/>
      <c r="L344" s="88"/>
    </row>
    <row r="345" spans="1:12" x14ac:dyDescent="0.2">
      <c r="A345" s="219"/>
      <c r="B345" s="88"/>
      <c r="C345" s="88"/>
      <c r="D345" s="88"/>
      <c r="E345" s="88"/>
      <c r="F345" s="88"/>
      <c r="G345" s="88"/>
      <c r="H345" s="88"/>
      <c r="I345" s="88"/>
      <c r="J345" s="88"/>
      <c r="K345" s="88"/>
      <c r="L345" s="88"/>
    </row>
    <row r="346" spans="1:12" x14ac:dyDescent="0.2">
      <c r="A346" s="219"/>
      <c r="B346" s="88"/>
      <c r="C346" s="88"/>
      <c r="D346" s="88"/>
      <c r="E346" s="88"/>
      <c r="F346" s="88"/>
      <c r="G346" s="88"/>
      <c r="H346" s="88"/>
      <c r="I346" s="88"/>
      <c r="J346" s="88"/>
      <c r="K346" s="88"/>
      <c r="L346" s="88"/>
    </row>
    <row r="347" spans="1:12" x14ac:dyDescent="0.2">
      <c r="A347" s="219"/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</row>
    <row r="348" spans="1:12" x14ac:dyDescent="0.2">
      <c r="A348" s="219"/>
      <c r="B348" s="88"/>
      <c r="C348" s="88"/>
      <c r="D348" s="88"/>
      <c r="E348" s="88"/>
      <c r="F348" s="88"/>
      <c r="G348" s="88"/>
      <c r="H348" s="88"/>
      <c r="I348" s="88"/>
      <c r="J348" s="88"/>
      <c r="K348" s="88"/>
      <c r="L348" s="88"/>
    </row>
    <row r="349" spans="1:12" x14ac:dyDescent="0.2">
      <c r="A349" s="219"/>
      <c r="B349" s="88"/>
      <c r="C349" s="88"/>
      <c r="D349" s="88"/>
      <c r="E349" s="88"/>
      <c r="F349" s="88"/>
      <c r="G349" s="88"/>
      <c r="H349" s="88"/>
      <c r="I349" s="88"/>
      <c r="J349" s="88"/>
      <c r="K349" s="88"/>
      <c r="L349" s="88"/>
    </row>
    <row r="350" spans="1:12" x14ac:dyDescent="0.2">
      <c r="A350" s="219"/>
      <c r="B350" s="88"/>
      <c r="C350" s="88"/>
      <c r="D350" s="88"/>
      <c r="E350" s="88"/>
      <c r="F350" s="88"/>
      <c r="G350" s="88"/>
      <c r="H350" s="88"/>
      <c r="I350" s="88"/>
      <c r="J350" s="88"/>
      <c r="K350" s="88"/>
      <c r="L350" s="88"/>
    </row>
    <row r="351" spans="1:12" x14ac:dyDescent="0.2">
      <c r="A351" s="219"/>
      <c r="B351" s="88"/>
      <c r="C351" s="88"/>
      <c r="D351" s="88"/>
      <c r="E351" s="88"/>
      <c r="F351" s="88"/>
      <c r="G351" s="88"/>
      <c r="H351" s="88"/>
      <c r="I351" s="88"/>
      <c r="J351" s="88"/>
      <c r="K351" s="88"/>
      <c r="L351" s="88"/>
    </row>
    <row r="352" spans="1:12" x14ac:dyDescent="0.2">
      <c r="A352" s="219"/>
      <c r="B352" s="88"/>
      <c r="C352" s="88"/>
      <c r="D352" s="88"/>
      <c r="E352" s="88"/>
      <c r="F352" s="88"/>
      <c r="G352" s="88"/>
      <c r="H352" s="88"/>
      <c r="I352" s="88"/>
      <c r="J352" s="88"/>
      <c r="K352" s="88"/>
      <c r="L352" s="88"/>
    </row>
    <row r="353" spans="1:12" x14ac:dyDescent="0.2">
      <c r="A353" s="219"/>
      <c r="B353" s="88"/>
      <c r="C353" s="88"/>
      <c r="D353" s="88"/>
      <c r="E353" s="88"/>
      <c r="F353" s="88"/>
      <c r="G353" s="88"/>
      <c r="H353" s="88"/>
      <c r="I353" s="88"/>
      <c r="J353" s="88"/>
      <c r="K353" s="88"/>
      <c r="L353" s="88"/>
    </row>
    <row r="354" spans="1:12" x14ac:dyDescent="0.2">
      <c r="A354" s="219"/>
      <c r="B354" s="88"/>
      <c r="C354" s="88"/>
      <c r="D354" s="88"/>
      <c r="E354" s="88"/>
      <c r="F354" s="88"/>
      <c r="G354" s="88"/>
      <c r="H354" s="88"/>
      <c r="I354" s="88"/>
      <c r="J354" s="88"/>
      <c r="K354" s="88"/>
      <c r="L354" s="88"/>
    </row>
    <row r="355" spans="1:12" x14ac:dyDescent="0.2">
      <c r="A355" s="219"/>
      <c r="B355" s="88"/>
      <c r="C355" s="88"/>
      <c r="D355" s="88"/>
      <c r="E355" s="88"/>
      <c r="F355" s="88"/>
      <c r="G355" s="88"/>
      <c r="H355" s="88"/>
      <c r="I355" s="88"/>
      <c r="J355" s="88"/>
      <c r="K355" s="88"/>
      <c r="L355" s="88"/>
    </row>
    <row r="356" spans="1:12" x14ac:dyDescent="0.2">
      <c r="A356" s="219"/>
      <c r="B356" s="88"/>
      <c r="C356" s="88"/>
      <c r="D356" s="88"/>
      <c r="E356" s="88"/>
      <c r="F356" s="88"/>
      <c r="G356" s="88"/>
      <c r="H356" s="88"/>
      <c r="I356" s="88"/>
      <c r="J356" s="88"/>
      <c r="K356" s="88"/>
      <c r="L356" s="88"/>
    </row>
    <row r="357" spans="1:12" x14ac:dyDescent="0.2">
      <c r="A357" s="219"/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</row>
    <row r="358" spans="1:12" x14ac:dyDescent="0.2">
      <c r="A358" s="219"/>
      <c r="B358" s="88"/>
      <c r="C358" s="88"/>
      <c r="D358" s="88"/>
      <c r="E358" s="88"/>
      <c r="F358" s="88"/>
      <c r="G358" s="88"/>
      <c r="H358" s="88"/>
      <c r="I358" s="88"/>
      <c r="J358" s="88"/>
      <c r="K358" s="88"/>
      <c r="L358" s="88"/>
    </row>
    <row r="359" spans="1:12" x14ac:dyDescent="0.2">
      <c r="A359" s="219"/>
      <c r="B359" s="88"/>
      <c r="C359" s="88"/>
      <c r="D359" s="88"/>
      <c r="E359" s="88"/>
      <c r="F359" s="88"/>
      <c r="G359" s="88"/>
      <c r="H359" s="88"/>
      <c r="I359" s="88"/>
      <c r="J359" s="88"/>
      <c r="K359" s="88"/>
      <c r="L359" s="88"/>
    </row>
    <row r="360" spans="1:12" x14ac:dyDescent="0.2">
      <c r="A360" s="219"/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88"/>
    </row>
    <row r="361" spans="1:12" x14ac:dyDescent="0.2">
      <c r="A361" s="219"/>
      <c r="B361" s="88"/>
      <c r="C361" s="88"/>
      <c r="D361" s="88"/>
      <c r="E361" s="88"/>
      <c r="F361" s="88"/>
      <c r="G361" s="88"/>
      <c r="H361" s="88"/>
      <c r="I361" s="88"/>
      <c r="J361" s="88"/>
      <c r="K361" s="88"/>
      <c r="L361" s="88"/>
    </row>
    <row r="362" spans="1:12" x14ac:dyDescent="0.2">
      <c r="A362" s="219"/>
      <c r="B362" s="88"/>
      <c r="C362" s="88"/>
      <c r="D362" s="88"/>
      <c r="E362" s="88"/>
      <c r="F362" s="88"/>
      <c r="G362" s="88"/>
      <c r="H362" s="88"/>
      <c r="I362" s="88"/>
      <c r="J362" s="88"/>
      <c r="K362" s="88"/>
      <c r="L362" s="88"/>
    </row>
    <row r="363" spans="1:12" x14ac:dyDescent="0.2">
      <c r="A363" s="219"/>
      <c r="B363" s="88"/>
      <c r="C363" s="88"/>
      <c r="D363" s="88"/>
      <c r="E363" s="88"/>
      <c r="F363" s="88"/>
      <c r="G363" s="88"/>
      <c r="H363" s="88"/>
      <c r="I363" s="88"/>
      <c r="J363" s="88"/>
      <c r="K363" s="88"/>
      <c r="L363" s="88"/>
    </row>
    <row r="364" spans="1:12" x14ac:dyDescent="0.2">
      <c r="A364" s="219"/>
      <c r="B364" s="88"/>
      <c r="C364" s="88"/>
      <c r="D364" s="88"/>
      <c r="E364" s="88"/>
      <c r="F364" s="88"/>
      <c r="G364" s="88"/>
      <c r="H364" s="88"/>
      <c r="I364" s="88"/>
      <c r="J364" s="88"/>
      <c r="K364" s="88"/>
      <c r="L364" s="88"/>
    </row>
    <row r="365" spans="1:12" x14ac:dyDescent="0.2">
      <c r="A365" s="219"/>
      <c r="B365" s="88"/>
      <c r="C365" s="88"/>
      <c r="D365" s="88"/>
      <c r="E365" s="88"/>
      <c r="F365" s="88"/>
      <c r="G365" s="88"/>
      <c r="H365" s="88"/>
      <c r="I365" s="88"/>
      <c r="J365" s="88"/>
      <c r="K365" s="88"/>
      <c r="L365" s="88"/>
    </row>
    <row r="366" spans="1:12" x14ac:dyDescent="0.2">
      <c r="A366" s="219"/>
      <c r="B366" s="88"/>
      <c r="C366" s="88"/>
      <c r="D366" s="88"/>
      <c r="E366" s="88"/>
      <c r="F366" s="88"/>
      <c r="G366" s="88"/>
      <c r="H366" s="88"/>
      <c r="I366" s="88"/>
      <c r="J366" s="88"/>
      <c r="K366" s="88"/>
      <c r="L366" s="88"/>
    </row>
    <row r="367" spans="1:12" x14ac:dyDescent="0.2">
      <c r="A367" s="219"/>
      <c r="B367" s="88"/>
      <c r="C367" s="88"/>
      <c r="D367" s="88"/>
      <c r="E367" s="88"/>
      <c r="F367" s="88"/>
      <c r="G367" s="88"/>
      <c r="H367" s="88"/>
      <c r="I367" s="88"/>
      <c r="J367" s="88"/>
      <c r="K367" s="88"/>
      <c r="L367" s="88"/>
    </row>
    <row r="368" spans="1:12" x14ac:dyDescent="0.2">
      <c r="A368" s="219"/>
      <c r="B368" s="88"/>
      <c r="C368" s="88"/>
      <c r="D368" s="88"/>
      <c r="E368" s="88"/>
      <c r="F368" s="88"/>
      <c r="G368" s="88"/>
      <c r="H368" s="88"/>
      <c r="I368" s="88"/>
      <c r="J368" s="88"/>
      <c r="K368" s="88"/>
      <c r="L368" s="88"/>
    </row>
    <row r="369" spans="1:12" x14ac:dyDescent="0.2">
      <c r="A369" s="219"/>
      <c r="B369" s="88"/>
      <c r="C369" s="88"/>
      <c r="D369" s="88"/>
      <c r="E369" s="88"/>
      <c r="F369" s="88"/>
      <c r="G369" s="88"/>
      <c r="H369" s="88"/>
      <c r="I369" s="88"/>
      <c r="J369" s="88"/>
      <c r="K369" s="88"/>
      <c r="L369" s="88"/>
    </row>
    <row r="370" spans="1:12" x14ac:dyDescent="0.2">
      <c r="A370" s="219"/>
      <c r="B370" s="88"/>
      <c r="C370" s="88"/>
      <c r="D370" s="88"/>
      <c r="E370" s="88"/>
      <c r="F370" s="88"/>
      <c r="G370" s="88"/>
      <c r="H370" s="88"/>
      <c r="I370" s="88"/>
      <c r="J370" s="88"/>
      <c r="K370" s="88"/>
      <c r="L370" s="88"/>
    </row>
    <row r="371" spans="1:12" x14ac:dyDescent="0.2">
      <c r="A371" s="219"/>
      <c r="B371" s="88"/>
      <c r="C371" s="88"/>
      <c r="D371" s="88"/>
      <c r="E371" s="88"/>
      <c r="F371" s="88"/>
      <c r="G371" s="88"/>
      <c r="H371" s="88"/>
      <c r="I371" s="88"/>
      <c r="J371" s="88"/>
      <c r="K371" s="88"/>
      <c r="L371" s="88"/>
    </row>
    <row r="372" spans="1:12" x14ac:dyDescent="0.2">
      <c r="A372" s="219"/>
      <c r="B372" s="88"/>
      <c r="C372" s="88"/>
      <c r="D372" s="88"/>
      <c r="E372" s="88"/>
      <c r="F372" s="88"/>
      <c r="G372" s="88"/>
      <c r="H372" s="88"/>
      <c r="I372" s="88"/>
      <c r="J372" s="88"/>
      <c r="K372" s="88"/>
      <c r="L372" s="88"/>
    </row>
    <row r="373" spans="1:12" x14ac:dyDescent="0.2">
      <c r="A373" s="219"/>
      <c r="B373" s="88"/>
      <c r="C373" s="88"/>
      <c r="D373" s="88"/>
      <c r="E373" s="88"/>
      <c r="F373" s="88"/>
      <c r="G373" s="88"/>
      <c r="H373" s="88"/>
      <c r="I373" s="88"/>
      <c r="J373" s="88"/>
      <c r="K373" s="88"/>
      <c r="L373" s="88"/>
    </row>
    <row r="374" spans="1:12" x14ac:dyDescent="0.2">
      <c r="A374" s="219"/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88"/>
    </row>
    <row r="375" spans="1:12" x14ac:dyDescent="0.2">
      <c r="A375" s="219"/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8"/>
    </row>
    <row r="376" spans="1:12" x14ac:dyDescent="0.2">
      <c r="A376" s="219"/>
      <c r="B376" s="88"/>
      <c r="C376" s="88"/>
      <c r="D376" s="88"/>
      <c r="E376" s="88"/>
      <c r="F376" s="88"/>
      <c r="G376" s="88"/>
      <c r="H376" s="88"/>
      <c r="I376" s="88"/>
      <c r="J376" s="88"/>
      <c r="K376" s="88"/>
      <c r="L376" s="88"/>
    </row>
    <row r="377" spans="1:12" x14ac:dyDescent="0.2">
      <c r="A377" s="219"/>
      <c r="B377" s="88"/>
      <c r="C377" s="88"/>
      <c r="D377" s="88"/>
      <c r="E377" s="88"/>
      <c r="F377" s="88"/>
      <c r="G377" s="88"/>
      <c r="H377" s="88"/>
      <c r="I377" s="88"/>
      <c r="J377" s="88"/>
      <c r="K377" s="88"/>
      <c r="L377" s="88"/>
    </row>
    <row r="378" spans="1:12" x14ac:dyDescent="0.2">
      <c r="A378" s="219"/>
      <c r="B378" s="88"/>
      <c r="C378" s="88"/>
      <c r="D378" s="88"/>
      <c r="E378" s="88"/>
      <c r="F378" s="88"/>
      <c r="G378" s="88"/>
      <c r="H378" s="88"/>
      <c r="I378" s="88"/>
      <c r="J378" s="88"/>
      <c r="K378" s="88"/>
      <c r="L378" s="88"/>
    </row>
    <row r="379" spans="1:12" x14ac:dyDescent="0.2">
      <c r="A379" s="219"/>
      <c r="B379" s="88"/>
      <c r="C379" s="88"/>
      <c r="D379" s="88"/>
      <c r="E379" s="88"/>
      <c r="F379" s="88"/>
      <c r="G379" s="88"/>
      <c r="H379" s="88"/>
      <c r="I379" s="88"/>
      <c r="J379" s="88"/>
      <c r="K379" s="88"/>
      <c r="L379" s="88"/>
    </row>
    <row r="380" spans="1:12" x14ac:dyDescent="0.2">
      <c r="A380" s="219"/>
      <c r="B380" s="88"/>
      <c r="C380" s="88"/>
      <c r="D380" s="88"/>
      <c r="E380" s="88"/>
      <c r="F380" s="88"/>
      <c r="G380" s="88"/>
      <c r="H380" s="88"/>
      <c r="I380" s="88"/>
      <c r="J380" s="88"/>
      <c r="K380" s="88"/>
      <c r="L380" s="88"/>
    </row>
    <row r="381" spans="1:12" x14ac:dyDescent="0.2">
      <c r="A381" s="219"/>
      <c r="B381" s="88"/>
      <c r="C381" s="88"/>
      <c r="D381" s="88"/>
      <c r="E381" s="88"/>
      <c r="F381" s="88"/>
      <c r="G381" s="88"/>
      <c r="H381" s="88"/>
      <c r="I381" s="88"/>
      <c r="J381" s="88"/>
      <c r="K381" s="88"/>
      <c r="L381" s="88"/>
    </row>
    <row r="382" spans="1:12" x14ac:dyDescent="0.2">
      <c r="A382" s="219"/>
      <c r="B382" s="88"/>
      <c r="C382" s="88"/>
      <c r="D382" s="88"/>
      <c r="E382" s="88"/>
      <c r="F382" s="88"/>
      <c r="G382" s="88"/>
      <c r="H382" s="88"/>
      <c r="I382" s="88"/>
      <c r="J382" s="88"/>
      <c r="K382" s="88"/>
      <c r="L382" s="88"/>
    </row>
    <row r="383" spans="1:12" x14ac:dyDescent="0.2">
      <c r="A383" s="219"/>
      <c r="B383" s="88"/>
      <c r="C383" s="88"/>
      <c r="D383" s="88"/>
      <c r="E383" s="88"/>
      <c r="F383" s="88"/>
      <c r="G383" s="88"/>
      <c r="H383" s="88"/>
      <c r="I383" s="88"/>
      <c r="J383" s="88"/>
      <c r="K383" s="88"/>
      <c r="L383" s="88"/>
    </row>
    <row r="384" spans="1:12" x14ac:dyDescent="0.2">
      <c r="A384" s="219"/>
      <c r="B384" s="88"/>
      <c r="C384" s="88"/>
      <c r="D384" s="88"/>
      <c r="E384" s="88"/>
      <c r="F384" s="88"/>
      <c r="G384" s="88"/>
      <c r="H384" s="88"/>
      <c r="I384" s="88"/>
      <c r="J384" s="88"/>
      <c r="K384" s="88"/>
      <c r="L384" s="88"/>
    </row>
    <row r="385" spans="1:12" x14ac:dyDescent="0.2">
      <c r="A385" s="219"/>
      <c r="B385" s="88"/>
      <c r="C385" s="88"/>
      <c r="D385" s="88"/>
      <c r="E385" s="88"/>
      <c r="F385" s="88"/>
      <c r="G385" s="88"/>
      <c r="H385" s="88"/>
      <c r="I385" s="88"/>
      <c r="J385" s="88"/>
      <c r="K385" s="88"/>
      <c r="L385" s="88"/>
    </row>
    <row r="386" spans="1:12" x14ac:dyDescent="0.2">
      <c r="A386" s="219"/>
      <c r="B386" s="88"/>
      <c r="C386" s="88"/>
      <c r="D386" s="88"/>
      <c r="E386" s="88"/>
      <c r="F386" s="88"/>
      <c r="G386" s="88"/>
      <c r="H386" s="88"/>
      <c r="I386" s="88"/>
      <c r="J386" s="88"/>
      <c r="K386" s="88"/>
      <c r="L386" s="88"/>
    </row>
    <row r="387" spans="1:12" x14ac:dyDescent="0.2">
      <c r="A387" s="219"/>
      <c r="B387" s="88"/>
      <c r="C387" s="88"/>
      <c r="D387" s="88"/>
      <c r="E387" s="88"/>
      <c r="F387" s="88"/>
      <c r="G387" s="88"/>
      <c r="H387" s="88"/>
      <c r="I387" s="88"/>
      <c r="J387" s="88"/>
      <c r="K387" s="88"/>
      <c r="L387" s="88"/>
    </row>
    <row r="388" spans="1:12" x14ac:dyDescent="0.2">
      <c r="A388" s="219"/>
      <c r="B388" s="88"/>
      <c r="C388" s="88"/>
      <c r="D388" s="88"/>
      <c r="E388" s="88"/>
      <c r="F388" s="88"/>
      <c r="G388" s="88"/>
      <c r="H388" s="88"/>
      <c r="I388" s="88"/>
      <c r="J388" s="88"/>
      <c r="K388" s="88"/>
      <c r="L388" s="88"/>
    </row>
    <row r="389" spans="1:12" x14ac:dyDescent="0.2">
      <c r="A389" s="219"/>
      <c r="B389" s="88"/>
      <c r="C389" s="88"/>
      <c r="D389" s="88"/>
      <c r="E389" s="88"/>
      <c r="F389" s="88"/>
      <c r="G389" s="88"/>
      <c r="H389" s="88"/>
      <c r="I389" s="88"/>
      <c r="J389" s="88"/>
      <c r="K389" s="88"/>
      <c r="L389" s="88"/>
    </row>
    <row r="390" spans="1:12" x14ac:dyDescent="0.2">
      <c r="A390" s="219"/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88"/>
    </row>
    <row r="391" spans="1:12" x14ac:dyDescent="0.2">
      <c r="A391" s="219"/>
      <c r="B391" s="88"/>
      <c r="C391" s="88"/>
      <c r="D391" s="88"/>
      <c r="E391" s="88"/>
      <c r="F391" s="88"/>
      <c r="G391" s="88"/>
      <c r="H391" s="88"/>
      <c r="I391" s="88"/>
      <c r="J391" s="88"/>
      <c r="K391" s="88"/>
      <c r="L391" s="88"/>
    </row>
    <row r="392" spans="1:12" x14ac:dyDescent="0.2">
      <c r="A392" s="219"/>
      <c r="B392" s="88"/>
      <c r="C392" s="88"/>
      <c r="D392" s="88"/>
      <c r="E392" s="88"/>
      <c r="F392" s="88"/>
      <c r="G392" s="88"/>
      <c r="H392" s="88"/>
      <c r="I392" s="88"/>
      <c r="J392" s="88"/>
      <c r="K392" s="88"/>
      <c r="L392" s="88"/>
    </row>
    <row r="393" spans="1:12" x14ac:dyDescent="0.2">
      <c r="A393" s="219"/>
      <c r="B393" s="88"/>
      <c r="C393" s="88"/>
      <c r="D393" s="88"/>
      <c r="E393" s="88"/>
      <c r="F393" s="88"/>
      <c r="G393" s="88"/>
      <c r="H393" s="88"/>
      <c r="I393" s="88"/>
      <c r="J393" s="88"/>
      <c r="K393" s="88"/>
      <c r="L393" s="88"/>
    </row>
    <row r="394" spans="1:12" x14ac:dyDescent="0.2">
      <c r="A394" s="219"/>
      <c r="B394" s="88"/>
      <c r="C394" s="88"/>
      <c r="D394" s="88"/>
      <c r="E394" s="88"/>
      <c r="F394" s="88"/>
      <c r="G394" s="88"/>
      <c r="H394" s="88"/>
      <c r="I394" s="88"/>
      <c r="J394" s="88"/>
      <c r="K394" s="88"/>
      <c r="L394" s="88"/>
    </row>
    <row r="395" spans="1:12" x14ac:dyDescent="0.2">
      <c r="A395" s="219"/>
      <c r="B395" s="88"/>
      <c r="C395" s="88"/>
      <c r="D395" s="88"/>
      <c r="E395" s="88"/>
      <c r="F395" s="88"/>
      <c r="G395" s="88"/>
      <c r="H395" s="88"/>
      <c r="I395" s="88"/>
      <c r="J395" s="88"/>
      <c r="K395" s="88"/>
      <c r="L395" s="88"/>
    </row>
    <row r="396" spans="1:12" x14ac:dyDescent="0.2">
      <c r="A396" s="219"/>
      <c r="B396" s="88"/>
      <c r="C396" s="88"/>
      <c r="D396" s="88"/>
      <c r="E396" s="88"/>
      <c r="F396" s="88"/>
      <c r="G396" s="88"/>
      <c r="H396" s="88"/>
      <c r="I396" s="88"/>
      <c r="J396" s="88"/>
      <c r="K396" s="88"/>
      <c r="L396" s="88"/>
    </row>
    <row r="397" spans="1:12" x14ac:dyDescent="0.2">
      <c r="A397" s="219"/>
      <c r="B397" s="88"/>
      <c r="C397" s="88"/>
      <c r="D397" s="88"/>
      <c r="E397" s="88"/>
      <c r="F397" s="88"/>
      <c r="G397" s="88"/>
      <c r="H397" s="88"/>
      <c r="I397" s="88"/>
      <c r="J397" s="88"/>
      <c r="K397" s="88"/>
      <c r="L397" s="88"/>
    </row>
    <row r="398" spans="1:12" x14ac:dyDescent="0.2">
      <c r="A398" s="219"/>
      <c r="B398" s="88"/>
      <c r="C398" s="88"/>
      <c r="D398" s="88"/>
      <c r="E398" s="88"/>
      <c r="F398" s="88"/>
      <c r="G398" s="88"/>
      <c r="H398" s="88"/>
      <c r="I398" s="88"/>
      <c r="J398" s="88"/>
      <c r="K398" s="88"/>
      <c r="L398" s="88"/>
    </row>
    <row r="399" spans="1:12" x14ac:dyDescent="0.2">
      <c r="A399" s="219"/>
      <c r="B399" s="88"/>
      <c r="C399" s="88"/>
      <c r="D399" s="88"/>
      <c r="E399" s="88"/>
      <c r="F399" s="88"/>
      <c r="G399" s="88"/>
      <c r="H399" s="88"/>
      <c r="I399" s="88"/>
      <c r="J399" s="88"/>
      <c r="K399" s="88"/>
      <c r="L399" s="88"/>
    </row>
    <row r="400" spans="1:12" x14ac:dyDescent="0.2">
      <c r="A400" s="219"/>
      <c r="B400" s="88"/>
      <c r="C400" s="88"/>
      <c r="D400" s="88"/>
      <c r="E400" s="88"/>
      <c r="F400" s="88"/>
      <c r="G400" s="88"/>
      <c r="H400" s="88"/>
      <c r="I400" s="88"/>
      <c r="J400" s="88"/>
      <c r="K400" s="88"/>
      <c r="L400" s="88"/>
    </row>
    <row r="401" spans="1:12" x14ac:dyDescent="0.2">
      <c r="A401" s="219"/>
      <c r="B401" s="88"/>
      <c r="C401" s="88"/>
      <c r="D401" s="88"/>
      <c r="E401" s="88"/>
      <c r="F401" s="88"/>
      <c r="G401" s="88"/>
      <c r="H401" s="88"/>
      <c r="I401" s="88"/>
      <c r="J401" s="88"/>
      <c r="K401" s="88"/>
      <c r="L401" s="88"/>
    </row>
    <row r="402" spans="1:12" x14ac:dyDescent="0.2">
      <c r="A402" s="219"/>
      <c r="B402" s="88"/>
      <c r="C402" s="88"/>
      <c r="D402" s="88"/>
      <c r="E402" s="88"/>
      <c r="F402" s="88"/>
      <c r="G402" s="88"/>
      <c r="H402" s="88"/>
      <c r="I402" s="88"/>
      <c r="J402" s="88"/>
      <c r="K402" s="88"/>
      <c r="L402" s="88"/>
    </row>
    <row r="403" spans="1:12" x14ac:dyDescent="0.2">
      <c r="A403" s="219"/>
      <c r="B403" s="88"/>
      <c r="C403" s="88"/>
      <c r="D403" s="88"/>
      <c r="E403" s="88"/>
      <c r="F403" s="88"/>
      <c r="G403" s="88"/>
      <c r="H403" s="88"/>
      <c r="I403" s="88"/>
      <c r="J403" s="88"/>
      <c r="K403" s="88"/>
      <c r="L403" s="88"/>
    </row>
    <row r="404" spans="1:12" x14ac:dyDescent="0.2">
      <c r="A404" s="219"/>
      <c r="B404" s="88"/>
      <c r="C404" s="88"/>
      <c r="D404" s="88"/>
      <c r="E404" s="88"/>
      <c r="F404" s="88"/>
      <c r="G404" s="88"/>
      <c r="H404" s="88"/>
      <c r="I404" s="88"/>
      <c r="J404" s="88"/>
      <c r="K404" s="88"/>
      <c r="L404" s="88"/>
    </row>
    <row r="405" spans="1:12" x14ac:dyDescent="0.2">
      <c r="A405" s="219"/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88"/>
    </row>
    <row r="406" spans="1:12" x14ac:dyDescent="0.2">
      <c r="A406" s="219"/>
      <c r="B406" s="88"/>
      <c r="C406" s="88"/>
      <c r="D406" s="88"/>
      <c r="E406" s="88"/>
      <c r="F406" s="88"/>
      <c r="G406" s="88"/>
      <c r="H406" s="88"/>
      <c r="I406" s="88"/>
      <c r="J406" s="88"/>
      <c r="K406" s="88"/>
      <c r="L406" s="88"/>
    </row>
    <row r="407" spans="1:12" x14ac:dyDescent="0.2">
      <c r="A407" s="219"/>
      <c r="B407" s="88"/>
      <c r="C407" s="88"/>
      <c r="D407" s="88"/>
      <c r="E407" s="88"/>
      <c r="F407" s="88"/>
      <c r="G407" s="88"/>
      <c r="H407" s="88"/>
      <c r="I407" s="88"/>
      <c r="J407" s="88"/>
      <c r="K407" s="88"/>
      <c r="L407" s="88"/>
    </row>
    <row r="408" spans="1:12" x14ac:dyDescent="0.2">
      <c r="A408" s="219"/>
      <c r="B408" s="88"/>
      <c r="C408" s="88"/>
      <c r="D408" s="88"/>
      <c r="E408" s="88"/>
      <c r="F408" s="88"/>
      <c r="G408" s="88"/>
      <c r="H408" s="88"/>
      <c r="I408" s="88"/>
      <c r="J408" s="88"/>
      <c r="K408" s="88"/>
      <c r="L408" s="88"/>
    </row>
    <row r="409" spans="1:12" x14ac:dyDescent="0.2">
      <c r="A409" s="219"/>
      <c r="B409" s="88"/>
      <c r="C409" s="88"/>
      <c r="D409" s="88"/>
      <c r="E409" s="88"/>
      <c r="F409" s="88"/>
      <c r="G409" s="88"/>
      <c r="H409" s="88"/>
      <c r="I409" s="88"/>
      <c r="J409" s="88"/>
      <c r="K409" s="88"/>
      <c r="L409" s="88"/>
    </row>
    <row r="410" spans="1:12" x14ac:dyDescent="0.2">
      <c r="A410" s="219"/>
      <c r="B410" s="88"/>
      <c r="C410" s="88"/>
      <c r="D410" s="88"/>
      <c r="E410" s="88"/>
      <c r="F410" s="88"/>
      <c r="G410" s="88"/>
      <c r="H410" s="88"/>
      <c r="I410" s="88"/>
      <c r="J410" s="88"/>
      <c r="K410" s="88"/>
      <c r="L410" s="88"/>
    </row>
    <row r="411" spans="1:12" x14ac:dyDescent="0.2">
      <c r="A411" s="219"/>
      <c r="B411" s="88"/>
      <c r="C411" s="88"/>
      <c r="D411" s="88"/>
      <c r="E411" s="88"/>
      <c r="F411" s="88"/>
      <c r="G411" s="88"/>
      <c r="H411" s="88"/>
      <c r="I411" s="88"/>
      <c r="J411" s="88"/>
      <c r="K411" s="88"/>
      <c r="L411" s="88"/>
    </row>
    <row r="412" spans="1:12" x14ac:dyDescent="0.2">
      <c r="A412" s="219"/>
      <c r="B412" s="88"/>
      <c r="C412" s="88"/>
      <c r="D412" s="88"/>
      <c r="E412" s="88"/>
      <c r="F412" s="88"/>
      <c r="G412" s="88"/>
      <c r="H412" s="88"/>
      <c r="I412" s="88"/>
      <c r="J412" s="88"/>
      <c r="K412" s="88"/>
      <c r="L412" s="88"/>
    </row>
    <row r="413" spans="1:12" x14ac:dyDescent="0.2">
      <c r="A413" s="219"/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</row>
    <row r="414" spans="1:12" x14ac:dyDescent="0.2">
      <c r="A414" s="219"/>
      <c r="B414" s="88"/>
      <c r="C414" s="88"/>
      <c r="D414" s="88"/>
      <c r="E414" s="88"/>
      <c r="F414" s="88"/>
      <c r="G414" s="88"/>
      <c r="H414" s="88"/>
      <c r="I414" s="88"/>
      <c r="J414" s="88"/>
      <c r="K414" s="88"/>
      <c r="L414" s="88"/>
    </row>
    <row r="415" spans="1:12" x14ac:dyDescent="0.2">
      <c r="A415" s="219"/>
      <c r="B415" s="88"/>
      <c r="C415" s="88"/>
      <c r="D415" s="88"/>
      <c r="E415" s="88"/>
      <c r="F415" s="88"/>
      <c r="G415" s="88"/>
      <c r="H415" s="88"/>
      <c r="I415" s="88"/>
      <c r="J415" s="88"/>
      <c r="K415" s="88"/>
      <c r="L415" s="88"/>
    </row>
    <row r="416" spans="1:12" x14ac:dyDescent="0.2">
      <c r="A416" s="219"/>
      <c r="B416" s="88"/>
      <c r="C416" s="88"/>
      <c r="D416" s="88"/>
      <c r="E416" s="88"/>
      <c r="F416" s="88"/>
      <c r="G416" s="88"/>
      <c r="H416" s="88"/>
      <c r="I416" s="88"/>
      <c r="J416" s="88"/>
      <c r="K416" s="88"/>
      <c r="L416" s="88"/>
    </row>
    <row r="417" spans="1:12" x14ac:dyDescent="0.2">
      <c r="A417" s="219"/>
      <c r="B417" s="88"/>
      <c r="C417" s="88"/>
      <c r="D417" s="88"/>
      <c r="E417" s="88"/>
      <c r="F417" s="88"/>
      <c r="G417" s="88"/>
      <c r="H417" s="88"/>
      <c r="I417" s="88"/>
      <c r="J417" s="88"/>
      <c r="K417" s="88"/>
      <c r="L417" s="88"/>
    </row>
    <row r="418" spans="1:12" x14ac:dyDescent="0.2">
      <c r="A418" s="219"/>
      <c r="B418" s="88"/>
      <c r="C418" s="88"/>
      <c r="D418" s="88"/>
      <c r="E418" s="88"/>
      <c r="F418" s="88"/>
      <c r="G418" s="88"/>
      <c r="H418" s="88"/>
      <c r="I418" s="88"/>
      <c r="J418" s="88"/>
      <c r="K418" s="88"/>
      <c r="L418" s="88"/>
    </row>
    <row r="419" spans="1:12" x14ac:dyDescent="0.2">
      <c r="A419" s="219"/>
      <c r="B419" s="88"/>
      <c r="C419" s="88"/>
      <c r="D419" s="88"/>
      <c r="E419" s="88"/>
      <c r="F419" s="88"/>
      <c r="G419" s="88"/>
      <c r="H419" s="88"/>
      <c r="I419" s="88"/>
      <c r="J419" s="88"/>
      <c r="K419" s="88"/>
      <c r="L419" s="88"/>
    </row>
    <row r="420" spans="1:12" x14ac:dyDescent="0.2">
      <c r="A420" s="219"/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88"/>
    </row>
    <row r="421" spans="1:12" x14ac:dyDescent="0.2">
      <c r="A421" s="219"/>
      <c r="B421" s="88"/>
      <c r="C421" s="88"/>
      <c r="D421" s="88"/>
      <c r="E421" s="88"/>
      <c r="F421" s="88"/>
      <c r="G421" s="88"/>
      <c r="H421" s="88"/>
      <c r="I421" s="88"/>
      <c r="J421" s="88"/>
      <c r="K421" s="88"/>
      <c r="L421" s="88"/>
    </row>
    <row r="422" spans="1:12" x14ac:dyDescent="0.2">
      <c r="A422" s="219"/>
      <c r="B422" s="88"/>
      <c r="C422" s="88"/>
      <c r="D422" s="88"/>
      <c r="E422" s="88"/>
      <c r="F422" s="88"/>
      <c r="G422" s="88"/>
      <c r="H422" s="88"/>
      <c r="I422" s="88"/>
      <c r="J422" s="88"/>
      <c r="K422" s="88"/>
      <c r="L422" s="88"/>
    </row>
    <row r="423" spans="1:12" x14ac:dyDescent="0.2">
      <c r="A423" s="219"/>
      <c r="B423" s="88"/>
      <c r="C423" s="88"/>
      <c r="D423" s="88"/>
      <c r="E423" s="88"/>
      <c r="F423" s="88"/>
      <c r="G423" s="88"/>
      <c r="H423" s="88"/>
      <c r="I423" s="88"/>
      <c r="J423" s="88"/>
      <c r="K423" s="88"/>
      <c r="L423" s="88"/>
    </row>
    <row r="424" spans="1:12" x14ac:dyDescent="0.2">
      <c r="A424" s="219"/>
      <c r="B424" s="88"/>
      <c r="C424" s="88"/>
      <c r="D424" s="88"/>
      <c r="E424" s="88"/>
      <c r="F424" s="88"/>
      <c r="G424" s="88"/>
      <c r="H424" s="88"/>
      <c r="I424" s="88"/>
      <c r="J424" s="88"/>
      <c r="K424" s="88"/>
      <c r="L424" s="88"/>
    </row>
    <row r="425" spans="1:12" x14ac:dyDescent="0.2">
      <c r="A425" s="219"/>
      <c r="B425" s="88"/>
      <c r="C425" s="88"/>
      <c r="D425" s="88"/>
      <c r="E425" s="88"/>
      <c r="F425" s="88"/>
      <c r="G425" s="88"/>
      <c r="H425" s="88"/>
      <c r="I425" s="88"/>
      <c r="J425" s="88"/>
      <c r="K425" s="88"/>
      <c r="L425" s="88"/>
    </row>
    <row r="426" spans="1:12" x14ac:dyDescent="0.2">
      <c r="A426" s="219"/>
      <c r="B426" s="88"/>
      <c r="C426" s="88"/>
      <c r="D426" s="88"/>
      <c r="E426" s="88"/>
      <c r="F426" s="88"/>
      <c r="G426" s="88"/>
      <c r="H426" s="88"/>
      <c r="I426" s="88"/>
      <c r="J426" s="88"/>
      <c r="K426" s="88"/>
      <c r="L426" s="88"/>
    </row>
    <row r="427" spans="1:12" x14ac:dyDescent="0.2">
      <c r="A427" s="219"/>
      <c r="B427" s="88"/>
      <c r="C427" s="88"/>
      <c r="D427" s="88"/>
      <c r="E427" s="88"/>
      <c r="F427" s="88"/>
      <c r="G427" s="88"/>
      <c r="H427" s="88"/>
      <c r="I427" s="88"/>
      <c r="J427" s="88"/>
      <c r="K427" s="88"/>
      <c r="L427" s="88"/>
    </row>
    <row r="428" spans="1:12" x14ac:dyDescent="0.2">
      <c r="A428" s="219"/>
      <c r="B428" s="88"/>
      <c r="C428" s="88"/>
      <c r="D428" s="88"/>
      <c r="E428" s="88"/>
      <c r="F428" s="88"/>
      <c r="G428" s="88"/>
      <c r="H428" s="88"/>
      <c r="I428" s="88"/>
      <c r="J428" s="88"/>
      <c r="K428" s="88"/>
      <c r="L428" s="88"/>
    </row>
    <row r="429" spans="1:12" x14ac:dyDescent="0.2">
      <c r="A429" s="219"/>
      <c r="B429" s="88"/>
      <c r="C429" s="88"/>
      <c r="D429" s="88"/>
      <c r="E429" s="88"/>
      <c r="F429" s="88"/>
      <c r="G429" s="88"/>
      <c r="H429" s="88"/>
      <c r="I429" s="88"/>
      <c r="J429" s="88"/>
      <c r="K429" s="88"/>
      <c r="L429" s="88"/>
    </row>
    <row r="430" spans="1:12" x14ac:dyDescent="0.2">
      <c r="A430" s="219"/>
      <c r="B430" s="88"/>
      <c r="C430" s="88"/>
      <c r="D430" s="88"/>
      <c r="E430" s="88"/>
      <c r="F430" s="88"/>
      <c r="G430" s="88"/>
      <c r="H430" s="88"/>
      <c r="I430" s="88"/>
      <c r="J430" s="88"/>
      <c r="K430" s="88"/>
      <c r="L430" s="88"/>
    </row>
    <row r="431" spans="1:12" x14ac:dyDescent="0.2">
      <c r="A431" s="219"/>
      <c r="B431" s="88"/>
      <c r="C431" s="88"/>
      <c r="D431" s="88"/>
      <c r="E431" s="88"/>
      <c r="F431" s="88"/>
      <c r="G431" s="88"/>
      <c r="H431" s="88"/>
      <c r="I431" s="88"/>
      <c r="J431" s="88"/>
      <c r="K431" s="88"/>
      <c r="L431" s="88"/>
    </row>
    <row r="432" spans="1:12" x14ac:dyDescent="0.2">
      <c r="A432" s="219"/>
      <c r="B432" s="88"/>
      <c r="C432" s="88"/>
      <c r="D432" s="88"/>
      <c r="E432" s="88"/>
      <c r="F432" s="88"/>
      <c r="G432" s="88"/>
      <c r="H432" s="88"/>
      <c r="I432" s="88"/>
      <c r="J432" s="88"/>
      <c r="K432" s="88"/>
      <c r="L432" s="88"/>
    </row>
    <row r="433" spans="1:12" x14ac:dyDescent="0.2">
      <c r="A433" s="219"/>
      <c r="B433" s="88"/>
      <c r="C433" s="88"/>
      <c r="D433" s="88"/>
      <c r="E433" s="88"/>
      <c r="F433" s="88"/>
      <c r="G433" s="88"/>
      <c r="H433" s="88"/>
      <c r="I433" s="88"/>
      <c r="J433" s="88"/>
      <c r="K433" s="88"/>
      <c r="L433" s="88"/>
    </row>
    <row r="434" spans="1:12" x14ac:dyDescent="0.2">
      <c r="A434" s="219"/>
      <c r="B434" s="88"/>
      <c r="C434" s="88"/>
      <c r="D434" s="88"/>
      <c r="E434" s="88"/>
      <c r="F434" s="88"/>
      <c r="G434" s="88"/>
      <c r="H434" s="88"/>
      <c r="I434" s="88"/>
      <c r="J434" s="88"/>
      <c r="K434" s="88"/>
      <c r="L434" s="88"/>
    </row>
    <row r="435" spans="1:12" x14ac:dyDescent="0.2">
      <c r="A435" s="219"/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88"/>
    </row>
    <row r="436" spans="1:12" x14ac:dyDescent="0.2">
      <c r="A436" s="219"/>
      <c r="B436" s="88"/>
      <c r="C436" s="88"/>
      <c r="D436" s="88"/>
      <c r="E436" s="88"/>
      <c r="F436" s="88"/>
      <c r="G436" s="88"/>
      <c r="H436" s="88"/>
      <c r="I436" s="88"/>
      <c r="J436" s="88"/>
      <c r="K436" s="88"/>
      <c r="L436" s="88"/>
    </row>
    <row r="437" spans="1:12" x14ac:dyDescent="0.2">
      <c r="A437" s="219"/>
      <c r="B437" s="88"/>
      <c r="C437" s="88"/>
      <c r="D437" s="88"/>
      <c r="E437" s="88"/>
      <c r="F437" s="88"/>
      <c r="G437" s="88"/>
      <c r="H437" s="88"/>
      <c r="I437" s="88"/>
      <c r="J437" s="88"/>
      <c r="K437" s="88"/>
      <c r="L437" s="88"/>
    </row>
    <row r="438" spans="1:12" x14ac:dyDescent="0.2">
      <c r="A438" s="219"/>
      <c r="B438" s="88"/>
      <c r="C438" s="88"/>
      <c r="D438" s="88"/>
      <c r="E438" s="88"/>
      <c r="F438" s="88"/>
      <c r="G438" s="88"/>
      <c r="H438" s="88"/>
      <c r="I438" s="88"/>
      <c r="J438" s="88"/>
      <c r="K438" s="88"/>
      <c r="L438" s="88"/>
    </row>
    <row r="439" spans="1:12" x14ac:dyDescent="0.2">
      <c r="A439" s="219"/>
      <c r="B439" s="88"/>
      <c r="C439" s="88"/>
      <c r="D439" s="88"/>
      <c r="E439" s="88"/>
      <c r="F439" s="88"/>
      <c r="G439" s="88"/>
      <c r="H439" s="88"/>
      <c r="I439" s="88"/>
      <c r="J439" s="88"/>
      <c r="K439" s="88"/>
      <c r="L439" s="88"/>
    </row>
    <row r="440" spans="1:12" x14ac:dyDescent="0.2">
      <c r="A440" s="219"/>
      <c r="B440" s="88"/>
      <c r="C440" s="88"/>
      <c r="D440" s="88"/>
      <c r="E440" s="88"/>
      <c r="F440" s="88"/>
      <c r="G440" s="88"/>
      <c r="H440" s="88"/>
      <c r="I440" s="88"/>
      <c r="J440" s="88"/>
      <c r="K440" s="88"/>
      <c r="L440" s="88"/>
    </row>
    <row r="441" spans="1:12" x14ac:dyDescent="0.2">
      <c r="A441" s="219"/>
      <c r="B441" s="88"/>
      <c r="C441" s="88"/>
      <c r="D441" s="88"/>
      <c r="E441" s="88"/>
      <c r="F441" s="88"/>
      <c r="G441" s="88"/>
      <c r="H441" s="88"/>
      <c r="I441" s="88"/>
      <c r="J441" s="88"/>
      <c r="K441" s="88"/>
      <c r="L441" s="88"/>
    </row>
    <row r="442" spans="1:12" x14ac:dyDescent="0.2">
      <c r="A442" s="219"/>
      <c r="B442" s="88"/>
      <c r="C442" s="88"/>
      <c r="D442" s="88"/>
      <c r="E442" s="88"/>
      <c r="F442" s="88"/>
      <c r="G442" s="88"/>
      <c r="H442" s="88"/>
      <c r="I442" s="88"/>
      <c r="J442" s="88"/>
      <c r="K442" s="88"/>
      <c r="L442" s="88"/>
    </row>
    <row r="443" spans="1:12" x14ac:dyDescent="0.2">
      <c r="A443" s="219"/>
      <c r="B443" s="88"/>
      <c r="C443" s="88"/>
      <c r="D443" s="88"/>
      <c r="E443" s="88"/>
      <c r="F443" s="88"/>
      <c r="G443" s="88"/>
      <c r="H443" s="88"/>
      <c r="I443" s="88"/>
      <c r="J443" s="88"/>
      <c r="K443" s="88"/>
      <c r="L443" s="88"/>
    </row>
    <row r="444" spans="1:12" x14ac:dyDescent="0.2">
      <c r="A444" s="219"/>
      <c r="B444" s="88"/>
      <c r="C444" s="88"/>
      <c r="D444" s="88"/>
      <c r="E444" s="88"/>
      <c r="F444" s="88"/>
      <c r="G444" s="88"/>
      <c r="H444" s="88"/>
      <c r="I444" s="88"/>
      <c r="J444" s="88"/>
      <c r="K444" s="88"/>
      <c r="L444" s="88"/>
    </row>
    <row r="445" spans="1:12" x14ac:dyDescent="0.2">
      <c r="A445" s="219"/>
      <c r="B445" s="88"/>
      <c r="C445" s="88"/>
      <c r="D445" s="88"/>
      <c r="E445" s="88"/>
      <c r="F445" s="88"/>
      <c r="G445" s="88"/>
      <c r="H445" s="88"/>
      <c r="I445" s="88"/>
      <c r="J445" s="88"/>
      <c r="K445" s="88"/>
      <c r="L445" s="88"/>
    </row>
    <row r="446" spans="1:12" x14ac:dyDescent="0.2">
      <c r="A446" s="219"/>
      <c r="B446" s="88"/>
      <c r="C446" s="88"/>
      <c r="D446" s="88"/>
      <c r="E446" s="88"/>
      <c r="F446" s="88"/>
      <c r="G446" s="88"/>
      <c r="H446" s="88"/>
      <c r="I446" s="88"/>
      <c r="J446" s="88"/>
      <c r="K446" s="88"/>
      <c r="L446" s="88"/>
    </row>
    <row r="447" spans="1:12" x14ac:dyDescent="0.2">
      <c r="A447" s="219"/>
      <c r="B447" s="88"/>
      <c r="C447" s="88"/>
      <c r="D447" s="88"/>
      <c r="E447" s="88"/>
      <c r="F447" s="88"/>
      <c r="G447" s="88"/>
      <c r="H447" s="88"/>
      <c r="I447" s="88"/>
      <c r="J447" s="88"/>
      <c r="K447" s="88"/>
      <c r="L447" s="88"/>
    </row>
    <row r="448" spans="1:12" x14ac:dyDescent="0.2">
      <c r="A448" s="219"/>
      <c r="B448" s="88"/>
      <c r="C448" s="88"/>
      <c r="D448" s="88"/>
      <c r="E448" s="88"/>
      <c r="F448" s="88"/>
      <c r="G448" s="88"/>
      <c r="H448" s="88"/>
      <c r="I448" s="88"/>
      <c r="J448" s="88"/>
      <c r="K448" s="88"/>
      <c r="L448" s="88"/>
    </row>
    <row r="449" spans="1:12" x14ac:dyDescent="0.2">
      <c r="A449" s="219"/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88"/>
    </row>
    <row r="450" spans="1:12" x14ac:dyDescent="0.2">
      <c r="A450" s="219"/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88"/>
    </row>
    <row r="451" spans="1:12" x14ac:dyDescent="0.2">
      <c r="A451" s="219"/>
      <c r="B451" s="88"/>
      <c r="C451" s="88"/>
      <c r="D451" s="88"/>
      <c r="E451" s="88"/>
      <c r="F451" s="88"/>
      <c r="G451" s="88"/>
      <c r="H451" s="88"/>
      <c r="I451" s="88"/>
      <c r="J451" s="88"/>
      <c r="K451" s="88"/>
      <c r="L451" s="88"/>
    </row>
    <row r="452" spans="1:12" x14ac:dyDescent="0.2">
      <c r="A452" s="219"/>
      <c r="B452" s="88"/>
      <c r="C452" s="88"/>
      <c r="D452" s="88"/>
      <c r="E452" s="88"/>
      <c r="F452" s="88"/>
      <c r="G452" s="88"/>
      <c r="H452" s="88"/>
      <c r="I452" s="88"/>
      <c r="J452" s="88"/>
      <c r="K452" s="88"/>
      <c r="L452" s="88"/>
    </row>
    <row r="453" spans="1:12" x14ac:dyDescent="0.2">
      <c r="A453" s="219"/>
      <c r="B453" s="88"/>
      <c r="C453" s="88"/>
      <c r="D453" s="88"/>
      <c r="E453" s="88"/>
      <c r="F453" s="88"/>
      <c r="G453" s="88"/>
      <c r="H453" s="88"/>
      <c r="I453" s="88"/>
      <c r="J453" s="88"/>
      <c r="K453" s="88"/>
      <c r="L453" s="88"/>
    </row>
    <row r="454" spans="1:12" x14ac:dyDescent="0.2">
      <c r="A454" s="219"/>
      <c r="B454" s="88"/>
      <c r="C454" s="88"/>
      <c r="D454" s="88"/>
      <c r="E454" s="88"/>
      <c r="F454" s="88"/>
      <c r="G454" s="88"/>
      <c r="H454" s="88"/>
      <c r="I454" s="88"/>
      <c r="J454" s="88"/>
      <c r="K454" s="88"/>
      <c r="L454" s="88"/>
    </row>
    <row r="455" spans="1:12" x14ac:dyDescent="0.2">
      <c r="A455" s="219"/>
      <c r="B455" s="88"/>
      <c r="C455" s="88"/>
      <c r="D455" s="88"/>
      <c r="E455" s="88"/>
      <c r="F455" s="88"/>
      <c r="G455" s="88"/>
      <c r="H455" s="88"/>
      <c r="I455" s="88"/>
      <c r="J455" s="88"/>
      <c r="K455" s="88"/>
      <c r="L455" s="88"/>
    </row>
    <row r="456" spans="1:12" x14ac:dyDescent="0.2">
      <c r="A456" s="219"/>
      <c r="B456" s="88"/>
      <c r="C456" s="88"/>
      <c r="D456" s="88"/>
      <c r="E456" s="88"/>
      <c r="F456" s="88"/>
      <c r="G456" s="88"/>
      <c r="H456" s="88"/>
      <c r="I456" s="88"/>
      <c r="J456" s="88"/>
      <c r="K456" s="88"/>
      <c r="L456" s="88"/>
    </row>
    <row r="457" spans="1:12" x14ac:dyDescent="0.2">
      <c r="A457" s="219"/>
      <c r="B457" s="88"/>
      <c r="C457" s="88"/>
      <c r="D457" s="88"/>
      <c r="E457" s="88"/>
      <c r="F457" s="88"/>
      <c r="G457" s="88"/>
      <c r="H457" s="88"/>
      <c r="I457" s="88"/>
      <c r="J457" s="88"/>
      <c r="K457" s="88"/>
      <c r="L457" s="88"/>
    </row>
    <row r="458" spans="1:12" x14ac:dyDescent="0.2">
      <c r="A458" s="219"/>
      <c r="B458" s="88"/>
      <c r="C458" s="88"/>
      <c r="D458" s="88"/>
      <c r="E458" s="88"/>
      <c r="F458" s="88"/>
      <c r="G458" s="88"/>
      <c r="H458" s="88"/>
      <c r="I458" s="88"/>
      <c r="J458" s="88"/>
      <c r="K458" s="88"/>
      <c r="L458" s="88"/>
    </row>
    <row r="459" spans="1:12" x14ac:dyDescent="0.2">
      <c r="A459" s="219"/>
      <c r="B459" s="88"/>
      <c r="C459" s="88"/>
      <c r="D459" s="88"/>
      <c r="E459" s="88"/>
      <c r="F459" s="88"/>
      <c r="G459" s="88"/>
      <c r="H459" s="88"/>
      <c r="I459" s="88"/>
      <c r="J459" s="88"/>
      <c r="K459" s="88"/>
      <c r="L459" s="88"/>
    </row>
    <row r="460" spans="1:12" x14ac:dyDescent="0.2">
      <c r="A460" s="219"/>
      <c r="B460" s="88"/>
      <c r="C460" s="88"/>
      <c r="D460" s="88"/>
      <c r="E460" s="88"/>
      <c r="F460" s="88"/>
      <c r="G460" s="88"/>
      <c r="H460" s="88"/>
      <c r="I460" s="88"/>
      <c r="J460" s="88"/>
      <c r="K460" s="88"/>
      <c r="L460" s="88"/>
    </row>
    <row r="461" spans="1:12" x14ac:dyDescent="0.2">
      <c r="A461" s="219"/>
      <c r="B461" s="88"/>
      <c r="C461" s="88"/>
      <c r="D461" s="88"/>
      <c r="E461" s="88"/>
      <c r="F461" s="88"/>
      <c r="G461" s="88"/>
      <c r="H461" s="88"/>
      <c r="I461" s="88"/>
      <c r="J461" s="88"/>
      <c r="K461" s="88"/>
      <c r="L461" s="88"/>
    </row>
    <row r="462" spans="1:12" x14ac:dyDescent="0.2">
      <c r="A462" s="219"/>
      <c r="B462" s="88"/>
      <c r="C462" s="88"/>
      <c r="D462" s="88"/>
      <c r="E462" s="88"/>
      <c r="F462" s="88"/>
      <c r="G462" s="88"/>
      <c r="H462" s="88"/>
      <c r="I462" s="88"/>
      <c r="J462" s="88"/>
      <c r="K462" s="88"/>
      <c r="L462" s="88"/>
    </row>
    <row r="463" spans="1:12" x14ac:dyDescent="0.2">
      <c r="A463" s="219"/>
      <c r="B463" s="88"/>
      <c r="C463" s="88"/>
      <c r="D463" s="88"/>
      <c r="E463" s="88"/>
      <c r="F463" s="88"/>
      <c r="G463" s="88"/>
      <c r="H463" s="88"/>
      <c r="I463" s="88"/>
      <c r="J463" s="88"/>
      <c r="K463" s="88"/>
      <c r="L463" s="88"/>
    </row>
    <row r="464" spans="1:12" x14ac:dyDescent="0.2">
      <c r="A464" s="219"/>
      <c r="B464" s="88"/>
      <c r="C464" s="88"/>
      <c r="D464" s="88"/>
      <c r="E464" s="88"/>
      <c r="F464" s="88"/>
      <c r="G464" s="88"/>
      <c r="H464" s="88"/>
      <c r="I464" s="88"/>
      <c r="J464" s="88"/>
      <c r="K464" s="88"/>
      <c r="L464" s="88"/>
    </row>
    <row r="465" spans="1:12" x14ac:dyDescent="0.2">
      <c r="A465" s="219"/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88"/>
    </row>
    <row r="466" spans="1:12" x14ac:dyDescent="0.2">
      <c r="A466" s="219"/>
      <c r="B466" s="88"/>
      <c r="C466" s="88"/>
      <c r="D466" s="88"/>
      <c r="E466" s="88"/>
      <c r="F466" s="88"/>
      <c r="G466" s="88"/>
      <c r="H466" s="88"/>
      <c r="I466" s="88"/>
      <c r="J466" s="88"/>
      <c r="K466" s="88"/>
      <c r="L466" s="88"/>
    </row>
    <row r="467" spans="1:12" x14ac:dyDescent="0.2">
      <c r="A467" s="219"/>
      <c r="B467" s="88"/>
      <c r="C467" s="88"/>
      <c r="D467" s="88"/>
      <c r="E467" s="88"/>
      <c r="F467" s="88"/>
      <c r="G467" s="88"/>
      <c r="H467" s="88"/>
      <c r="I467" s="88"/>
      <c r="J467" s="88"/>
      <c r="K467" s="88"/>
      <c r="L467" s="88"/>
    </row>
    <row r="468" spans="1:12" x14ac:dyDescent="0.2">
      <c r="A468" s="219"/>
      <c r="B468" s="88"/>
      <c r="C468" s="88"/>
      <c r="D468" s="88"/>
      <c r="E468" s="88"/>
      <c r="F468" s="88"/>
      <c r="G468" s="88"/>
      <c r="H468" s="88"/>
      <c r="I468" s="88"/>
      <c r="J468" s="88"/>
      <c r="K468" s="88"/>
      <c r="L468" s="88"/>
    </row>
    <row r="469" spans="1:12" x14ac:dyDescent="0.2">
      <c r="A469" s="219"/>
      <c r="B469" s="88"/>
      <c r="C469" s="88"/>
      <c r="D469" s="88"/>
      <c r="E469" s="88"/>
      <c r="F469" s="88"/>
      <c r="G469" s="88"/>
      <c r="H469" s="88"/>
      <c r="I469" s="88"/>
      <c r="J469" s="88"/>
      <c r="K469" s="88"/>
      <c r="L469" s="88"/>
    </row>
    <row r="470" spans="1:12" x14ac:dyDescent="0.2">
      <c r="A470" s="219"/>
      <c r="B470" s="88"/>
      <c r="C470" s="88"/>
      <c r="D470" s="88"/>
      <c r="E470" s="88"/>
      <c r="F470" s="88"/>
      <c r="G470" s="88"/>
      <c r="H470" s="88"/>
      <c r="I470" s="88"/>
      <c r="J470" s="88"/>
      <c r="K470" s="88"/>
      <c r="L470" s="88"/>
    </row>
    <row r="471" spans="1:12" x14ac:dyDescent="0.2">
      <c r="A471" s="219"/>
      <c r="B471" s="88"/>
      <c r="C471" s="88"/>
      <c r="D471" s="88"/>
      <c r="E471" s="88"/>
      <c r="F471" s="88"/>
      <c r="G471" s="88"/>
      <c r="H471" s="88"/>
      <c r="I471" s="88"/>
      <c r="J471" s="88"/>
      <c r="K471" s="88"/>
      <c r="L471" s="88"/>
    </row>
    <row r="472" spans="1:12" x14ac:dyDescent="0.2">
      <c r="A472" s="219"/>
      <c r="B472" s="88"/>
      <c r="C472" s="88"/>
      <c r="D472" s="88"/>
      <c r="E472" s="88"/>
      <c r="F472" s="88"/>
      <c r="G472" s="88"/>
      <c r="H472" s="88"/>
      <c r="I472" s="88"/>
      <c r="J472" s="88"/>
      <c r="K472" s="88"/>
      <c r="L472" s="88"/>
    </row>
    <row r="473" spans="1:12" x14ac:dyDescent="0.2">
      <c r="A473" s="219"/>
      <c r="B473" s="88"/>
      <c r="C473" s="88"/>
      <c r="D473" s="88"/>
      <c r="E473" s="88"/>
      <c r="F473" s="88"/>
      <c r="G473" s="88"/>
      <c r="H473" s="88"/>
      <c r="I473" s="88"/>
      <c r="J473" s="88"/>
      <c r="K473" s="88"/>
      <c r="L473" s="88"/>
    </row>
    <row r="474" spans="1:12" x14ac:dyDescent="0.2">
      <c r="A474" s="219"/>
      <c r="B474" s="88"/>
      <c r="C474" s="88"/>
      <c r="D474" s="88"/>
      <c r="E474" s="88"/>
      <c r="F474" s="88"/>
      <c r="G474" s="88"/>
      <c r="H474" s="88"/>
      <c r="I474" s="88"/>
      <c r="J474" s="88"/>
      <c r="K474" s="88"/>
      <c r="L474" s="88"/>
    </row>
    <row r="475" spans="1:12" x14ac:dyDescent="0.2">
      <c r="A475" s="219"/>
      <c r="B475" s="88"/>
      <c r="C475" s="88"/>
      <c r="D475" s="88"/>
      <c r="E475" s="88"/>
      <c r="F475" s="88"/>
      <c r="G475" s="88"/>
      <c r="H475" s="88"/>
      <c r="I475" s="88"/>
      <c r="J475" s="88"/>
      <c r="K475" s="88"/>
      <c r="L475" s="88"/>
    </row>
    <row r="476" spans="1:12" x14ac:dyDescent="0.2">
      <c r="A476" s="219"/>
      <c r="B476" s="88"/>
      <c r="C476" s="88"/>
      <c r="D476" s="88"/>
      <c r="E476" s="88"/>
      <c r="F476" s="88"/>
      <c r="G476" s="88"/>
      <c r="H476" s="88"/>
      <c r="I476" s="88"/>
      <c r="J476" s="88"/>
      <c r="K476" s="88"/>
      <c r="L476" s="88"/>
    </row>
    <row r="477" spans="1:12" x14ac:dyDescent="0.2">
      <c r="A477" s="219"/>
      <c r="B477" s="88"/>
      <c r="C477" s="88"/>
      <c r="D477" s="88"/>
      <c r="E477" s="88"/>
      <c r="F477" s="88"/>
      <c r="G477" s="88"/>
      <c r="H477" s="88"/>
      <c r="I477" s="88"/>
      <c r="J477" s="88"/>
      <c r="K477" s="88"/>
      <c r="L477" s="88"/>
    </row>
    <row r="478" spans="1:12" x14ac:dyDescent="0.2">
      <c r="A478" s="219"/>
      <c r="B478" s="88"/>
      <c r="C478" s="88"/>
      <c r="D478" s="88"/>
      <c r="E478" s="88"/>
      <c r="F478" s="88"/>
      <c r="G478" s="88"/>
      <c r="H478" s="88"/>
      <c r="I478" s="88"/>
      <c r="J478" s="88"/>
      <c r="K478" s="88"/>
      <c r="L478" s="88"/>
    </row>
    <row r="479" spans="1:12" x14ac:dyDescent="0.2">
      <c r="A479" s="219"/>
      <c r="B479" s="88"/>
      <c r="C479" s="88"/>
      <c r="D479" s="88"/>
      <c r="E479" s="88"/>
      <c r="F479" s="88"/>
      <c r="G479" s="88"/>
      <c r="H479" s="88"/>
      <c r="I479" s="88"/>
      <c r="J479" s="88"/>
      <c r="K479" s="88"/>
      <c r="L479" s="88"/>
    </row>
    <row r="480" spans="1:12" x14ac:dyDescent="0.2">
      <c r="A480" s="219"/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</row>
    <row r="481" spans="1:12" x14ac:dyDescent="0.2">
      <c r="A481" s="219"/>
      <c r="B481" s="88"/>
      <c r="C481" s="88"/>
      <c r="D481" s="88"/>
      <c r="E481" s="88"/>
      <c r="F481" s="88"/>
      <c r="G481" s="88"/>
      <c r="H481" s="88"/>
      <c r="I481" s="88"/>
      <c r="J481" s="88"/>
      <c r="K481" s="88"/>
      <c r="L481" s="88"/>
    </row>
    <row r="482" spans="1:12" x14ac:dyDescent="0.2">
      <c r="A482" s="219"/>
      <c r="B482" s="88"/>
      <c r="C482" s="88"/>
      <c r="D482" s="88"/>
      <c r="E482" s="88"/>
      <c r="F482" s="88"/>
      <c r="G482" s="88"/>
      <c r="H482" s="88"/>
      <c r="I482" s="88"/>
      <c r="J482" s="88"/>
      <c r="K482" s="88"/>
      <c r="L482" s="88"/>
    </row>
    <row r="483" spans="1:12" x14ac:dyDescent="0.2">
      <c r="A483" s="219"/>
      <c r="B483" s="88"/>
      <c r="C483" s="88"/>
      <c r="D483" s="88"/>
      <c r="E483" s="88"/>
      <c r="F483" s="88"/>
      <c r="G483" s="88"/>
      <c r="H483" s="88"/>
      <c r="I483" s="88"/>
      <c r="J483" s="88"/>
      <c r="K483" s="88"/>
      <c r="L483" s="88"/>
    </row>
    <row r="484" spans="1:12" x14ac:dyDescent="0.2">
      <c r="A484" s="219"/>
      <c r="B484" s="88"/>
      <c r="C484" s="88"/>
      <c r="D484" s="88"/>
      <c r="E484" s="88"/>
      <c r="F484" s="88"/>
      <c r="G484" s="88"/>
      <c r="H484" s="88"/>
      <c r="I484" s="88"/>
      <c r="J484" s="88"/>
      <c r="K484" s="88"/>
      <c r="L484" s="88"/>
    </row>
    <row r="485" spans="1:12" x14ac:dyDescent="0.2">
      <c r="A485" s="219"/>
      <c r="B485" s="88"/>
      <c r="C485" s="88"/>
      <c r="D485" s="88"/>
      <c r="E485" s="88"/>
      <c r="F485" s="88"/>
      <c r="G485" s="88"/>
      <c r="H485" s="88"/>
      <c r="I485" s="88"/>
      <c r="J485" s="88"/>
      <c r="K485" s="88"/>
      <c r="L485" s="88"/>
    </row>
    <row r="486" spans="1:12" x14ac:dyDescent="0.2">
      <c r="A486" s="219"/>
      <c r="B486" s="88"/>
      <c r="C486" s="88"/>
      <c r="D486" s="88"/>
      <c r="E486" s="88"/>
      <c r="F486" s="88"/>
      <c r="G486" s="88"/>
      <c r="H486" s="88"/>
      <c r="I486" s="88"/>
      <c r="J486" s="88"/>
      <c r="K486" s="88"/>
      <c r="L486" s="88"/>
    </row>
    <row r="487" spans="1:12" x14ac:dyDescent="0.2">
      <c r="A487" s="219"/>
      <c r="B487" s="88"/>
      <c r="C487" s="88"/>
      <c r="D487" s="88"/>
      <c r="E487" s="88"/>
      <c r="F487" s="88"/>
      <c r="G487" s="88"/>
      <c r="H487" s="88"/>
      <c r="I487" s="88"/>
      <c r="J487" s="88"/>
      <c r="K487" s="88"/>
      <c r="L487" s="88"/>
    </row>
    <row r="488" spans="1:12" x14ac:dyDescent="0.2">
      <c r="A488" s="219"/>
      <c r="B488" s="88"/>
      <c r="C488" s="88"/>
      <c r="D488" s="88"/>
      <c r="E488" s="88"/>
      <c r="F488" s="88"/>
      <c r="G488" s="88"/>
      <c r="H488" s="88"/>
      <c r="I488" s="88"/>
      <c r="J488" s="88"/>
      <c r="K488" s="88"/>
      <c r="L488" s="88"/>
    </row>
    <row r="489" spans="1:12" x14ac:dyDescent="0.2">
      <c r="A489" s="219"/>
      <c r="B489" s="88"/>
      <c r="C489" s="88"/>
      <c r="D489" s="88"/>
      <c r="E489" s="88"/>
      <c r="F489" s="88"/>
      <c r="G489" s="88"/>
      <c r="H489" s="88"/>
      <c r="I489" s="88"/>
      <c r="J489" s="88"/>
      <c r="K489" s="88"/>
      <c r="L489" s="88"/>
    </row>
    <row r="490" spans="1:12" x14ac:dyDescent="0.2">
      <c r="A490" s="219"/>
      <c r="B490" s="88"/>
      <c r="C490" s="88"/>
      <c r="D490" s="88"/>
      <c r="E490" s="88"/>
      <c r="F490" s="88"/>
      <c r="G490" s="88"/>
      <c r="H490" s="88"/>
      <c r="I490" s="88"/>
      <c r="J490" s="88"/>
      <c r="K490" s="88"/>
      <c r="L490" s="88"/>
    </row>
    <row r="491" spans="1:12" x14ac:dyDescent="0.2">
      <c r="A491" s="219"/>
      <c r="B491" s="88"/>
      <c r="C491" s="88"/>
      <c r="D491" s="88"/>
      <c r="E491" s="88"/>
      <c r="F491" s="88"/>
      <c r="G491" s="88"/>
      <c r="H491" s="88"/>
      <c r="I491" s="88"/>
      <c r="J491" s="88"/>
      <c r="K491" s="88"/>
      <c r="L491" s="88"/>
    </row>
    <row r="492" spans="1:12" x14ac:dyDescent="0.2">
      <c r="A492" s="219"/>
      <c r="B492" s="88"/>
      <c r="C492" s="88"/>
      <c r="D492" s="88"/>
      <c r="E492" s="88"/>
      <c r="F492" s="88"/>
      <c r="G492" s="88"/>
      <c r="H492" s="88"/>
      <c r="I492" s="88"/>
      <c r="J492" s="88"/>
      <c r="K492" s="88"/>
      <c r="L492" s="88"/>
    </row>
    <row r="493" spans="1:12" x14ac:dyDescent="0.2">
      <c r="A493" s="219"/>
      <c r="B493" s="88"/>
      <c r="C493" s="88"/>
      <c r="D493" s="88"/>
      <c r="E493" s="88"/>
      <c r="F493" s="88"/>
      <c r="G493" s="88"/>
      <c r="H493" s="88"/>
      <c r="I493" s="88"/>
      <c r="J493" s="88"/>
      <c r="K493" s="88"/>
      <c r="L493" s="88"/>
    </row>
    <row r="494" spans="1:12" x14ac:dyDescent="0.2">
      <c r="A494" s="219"/>
      <c r="B494" s="88"/>
      <c r="C494" s="88"/>
      <c r="D494" s="88"/>
      <c r="E494" s="88"/>
      <c r="F494" s="88"/>
      <c r="G494" s="88"/>
      <c r="H494" s="88"/>
      <c r="I494" s="88"/>
      <c r="J494" s="88"/>
      <c r="K494" s="88"/>
      <c r="L494" s="88"/>
    </row>
    <row r="495" spans="1:12" x14ac:dyDescent="0.2">
      <c r="A495" s="219"/>
      <c r="B495" s="88"/>
      <c r="C495" s="88"/>
      <c r="D495" s="88"/>
      <c r="E495" s="88"/>
      <c r="F495" s="88"/>
      <c r="G495" s="88"/>
      <c r="H495" s="88"/>
      <c r="I495" s="88"/>
      <c r="J495" s="88"/>
      <c r="K495" s="88"/>
      <c r="L495" s="88"/>
    </row>
    <row r="496" spans="1:12" x14ac:dyDescent="0.2">
      <c r="A496" s="219"/>
      <c r="B496" s="88"/>
      <c r="C496" s="88"/>
      <c r="D496" s="88"/>
      <c r="E496" s="88"/>
      <c r="F496" s="88"/>
      <c r="G496" s="88"/>
      <c r="H496" s="88"/>
      <c r="I496" s="88"/>
      <c r="J496" s="88"/>
      <c r="K496" s="88"/>
      <c r="L496" s="88"/>
    </row>
    <row r="497" spans="1:12" x14ac:dyDescent="0.2">
      <c r="A497" s="219"/>
      <c r="B497" s="88"/>
      <c r="C497" s="88"/>
      <c r="D497" s="88"/>
      <c r="E497" s="88"/>
      <c r="F497" s="88"/>
      <c r="G497" s="88"/>
      <c r="H497" s="88"/>
      <c r="I497" s="88"/>
      <c r="J497" s="88"/>
      <c r="K497" s="88"/>
      <c r="L497" s="88"/>
    </row>
    <row r="498" spans="1:12" x14ac:dyDescent="0.2">
      <c r="A498" s="219"/>
      <c r="B498" s="88"/>
      <c r="C498" s="88"/>
      <c r="D498" s="88"/>
      <c r="E498" s="88"/>
      <c r="F498" s="88"/>
      <c r="G498" s="88"/>
      <c r="H498" s="88"/>
      <c r="I498" s="88"/>
      <c r="J498" s="88"/>
      <c r="K498" s="88"/>
      <c r="L498" s="88"/>
    </row>
    <row r="499" spans="1:12" x14ac:dyDescent="0.2">
      <c r="A499" s="219"/>
      <c r="B499" s="88"/>
      <c r="C499" s="88"/>
      <c r="D499" s="88"/>
      <c r="E499" s="88"/>
      <c r="F499" s="88"/>
      <c r="G499" s="88"/>
      <c r="H499" s="88"/>
      <c r="I499" s="88"/>
      <c r="J499" s="88"/>
      <c r="K499" s="88"/>
      <c r="L499" s="88"/>
    </row>
    <row r="500" spans="1:12" x14ac:dyDescent="0.2">
      <c r="A500" s="219"/>
      <c r="B500" s="88"/>
      <c r="C500" s="88"/>
      <c r="D500" s="88"/>
      <c r="E500" s="88"/>
      <c r="F500" s="88"/>
      <c r="G500" s="88"/>
      <c r="H500" s="88"/>
      <c r="I500" s="88"/>
      <c r="J500" s="88"/>
      <c r="K500" s="88"/>
      <c r="L500" s="88"/>
    </row>
    <row r="501" spans="1:12" x14ac:dyDescent="0.2">
      <c r="A501" s="219"/>
      <c r="B501" s="88"/>
      <c r="C501" s="88"/>
      <c r="D501" s="88"/>
      <c r="E501" s="88"/>
      <c r="F501" s="88"/>
      <c r="G501" s="88"/>
      <c r="H501" s="88"/>
      <c r="I501" s="88"/>
      <c r="J501" s="88"/>
      <c r="K501" s="88"/>
      <c r="L501" s="88"/>
    </row>
    <row r="502" spans="1:12" x14ac:dyDescent="0.2">
      <c r="A502" s="219"/>
      <c r="B502" s="88"/>
      <c r="C502" s="88"/>
      <c r="D502" s="88"/>
      <c r="E502" s="88"/>
      <c r="F502" s="88"/>
      <c r="G502" s="88"/>
      <c r="H502" s="88"/>
      <c r="I502" s="88"/>
      <c r="J502" s="88"/>
      <c r="K502" s="88"/>
      <c r="L502" s="88"/>
    </row>
    <row r="503" spans="1:12" x14ac:dyDescent="0.2">
      <c r="A503" s="219"/>
      <c r="B503" s="88"/>
      <c r="C503" s="88"/>
      <c r="D503" s="88"/>
      <c r="E503" s="88"/>
      <c r="F503" s="88"/>
      <c r="G503" s="88"/>
      <c r="H503" s="88"/>
      <c r="I503" s="88"/>
      <c r="J503" s="88"/>
      <c r="K503" s="88"/>
      <c r="L503" s="88"/>
    </row>
    <row r="504" spans="1:12" x14ac:dyDescent="0.2">
      <c r="A504" s="219"/>
      <c r="B504" s="88"/>
      <c r="C504" s="88"/>
      <c r="D504" s="88"/>
      <c r="E504" s="88"/>
      <c r="F504" s="88"/>
      <c r="G504" s="88"/>
      <c r="H504" s="88"/>
      <c r="I504" s="88"/>
      <c r="J504" s="88"/>
      <c r="K504" s="88"/>
      <c r="L504" s="88"/>
    </row>
    <row r="505" spans="1:12" x14ac:dyDescent="0.2">
      <c r="A505" s="219"/>
      <c r="B505" s="88"/>
      <c r="C505" s="88"/>
      <c r="D505" s="88"/>
      <c r="E505" s="88"/>
      <c r="F505" s="88"/>
      <c r="G505" s="88"/>
      <c r="H505" s="88"/>
      <c r="I505" s="88"/>
      <c r="J505" s="88"/>
      <c r="K505" s="88"/>
      <c r="L505" s="88"/>
    </row>
    <row r="506" spans="1:12" x14ac:dyDescent="0.2">
      <c r="A506" s="219"/>
      <c r="B506" s="88"/>
      <c r="C506" s="88"/>
      <c r="D506" s="88"/>
      <c r="E506" s="88"/>
      <c r="F506" s="88"/>
      <c r="G506" s="88"/>
      <c r="H506" s="88"/>
      <c r="I506" s="88"/>
      <c r="J506" s="88"/>
      <c r="K506" s="88"/>
      <c r="L506" s="88"/>
    </row>
    <row r="507" spans="1:12" x14ac:dyDescent="0.2">
      <c r="A507" s="219"/>
      <c r="B507" s="88"/>
      <c r="C507" s="88"/>
      <c r="D507" s="88"/>
      <c r="E507" s="88"/>
      <c r="F507" s="88"/>
      <c r="G507" s="88"/>
      <c r="H507" s="88"/>
      <c r="I507" s="88"/>
      <c r="J507" s="88"/>
      <c r="K507" s="88"/>
      <c r="L507" s="88"/>
    </row>
    <row r="508" spans="1:12" x14ac:dyDescent="0.2">
      <c r="A508" s="219"/>
      <c r="B508" s="88"/>
      <c r="C508" s="88"/>
      <c r="D508" s="88"/>
      <c r="E508" s="88"/>
      <c r="F508" s="88"/>
      <c r="G508" s="88"/>
      <c r="H508" s="88"/>
      <c r="I508" s="88"/>
      <c r="J508" s="88"/>
      <c r="K508" s="88"/>
      <c r="L508" s="88"/>
    </row>
    <row r="509" spans="1:12" x14ac:dyDescent="0.2">
      <c r="A509" s="219"/>
      <c r="B509" s="88"/>
      <c r="C509" s="88"/>
      <c r="D509" s="88"/>
      <c r="E509" s="88"/>
      <c r="F509" s="88"/>
      <c r="G509" s="88"/>
      <c r="H509" s="88"/>
      <c r="I509" s="88"/>
      <c r="J509" s="88"/>
      <c r="K509" s="88"/>
      <c r="L509" s="88"/>
    </row>
    <row r="510" spans="1:12" x14ac:dyDescent="0.2">
      <c r="A510" s="219"/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88"/>
    </row>
    <row r="511" spans="1:12" x14ac:dyDescent="0.2">
      <c r="A511" s="219"/>
      <c r="B511" s="88"/>
      <c r="C511" s="88"/>
      <c r="D511" s="88"/>
      <c r="E511" s="88"/>
      <c r="F511" s="88"/>
      <c r="G511" s="88"/>
      <c r="H511" s="88"/>
      <c r="I511" s="88"/>
      <c r="J511" s="88"/>
      <c r="K511" s="88"/>
      <c r="L511" s="88"/>
    </row>
    <row r="512" spans="1:12" x14ac:dyDescent="0.2">
      <c r="A512" s="219"/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</row>
    <row r="513" spans="1:12" x14ac:dyDescent="0.2">
      <c r="A513" s="219"/>
      <c r="B513" s="88"/>
      <c r="C513" s="88"/>
      <c r="D513" s="88"/>
      <c r="E513" s="88"/>
      <c r="F513" s="88"/>
      <c r="G513" s="88"/>
      <c r="H513" s="88"/>
      <c r="I513" s="88"/>
      <c r="J513" s="88"/>
      <c r="K513" s="88"/>
      <c r="L513" s="88"/>
    </row>
    <row r="514" spans="1:12" x14ac:dyDescent="0.2">
      <c r="A514" s="219"/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</row>
    <row r="515" spans="1:12" x14ac:dyDescent="0.2">
      <c r="A515" s="219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</row>
    <row r="516" spans="1:12" x14ac:dyDescent="0.2">
      <c r="A516" s="219"/>
      <c r="B516" s="88"/>
      <c r="C516" s="88"/>
      <c r="D516" s="88"/>
      <c r="E516" s="88"/>
      <c r="F516" s="88"/>
      <c r="G516" s="88"/>
      <c r="H516" s="88"/>
      <c r="I516" s="88"/>
      <c r="J516" s="88"/>
      <c r="K516" s="88"/>
      <c r="L516" s="88"/>
    </row>
    <row r="517" spans="1:12" x14ac:dyDescent="0.2">
      <c r="A517" s="219"/>
      <c r="B517" s="88"/>
      <c r="C517" s="88"/>
      <c r="D517" s="88"/>
      <c r="E517" s="88"/>
      <c r="F517" s="88"/>
      <c r="G517" s="88"/>
      <c r="H517" s="88"/>
      <c r="I517" s="88"/>
      <c r="J517" s="88"/>
      <c r="K517" s="88"/>
      <c r="L517" s="88"/>
    </row>
    <row r="518" spans="1:12" x14ac:dyDescent="0.2">
      <c r="A518" s="219"/>
      <c r="B518" s="88"/>
      <c r="C518" s="88"/>
      <c r="D518" s="88"/>
      <c r="E518" s="88"/>
      <c r="F518" s="88"/>
      <c r="G518" s="88"/>
      <c r="H518" s="88"/>
      <c r="I518" s="88"/>
      <c r="J518" s="88"/>
      <c r="K518" s="88"/>
      <c r="L518" s="88"/>
    </row>
    <row r="519" spans="1:12" x14ac:dyDescent="0.2">
      <c r="A519" s="219"/>
      <c r="B519" s="88"/>
      <c r="C519" s="88"/>
      <c r="D519" s="88"/>
      <c r="E519" s="88"/>
      <c r="F519" s="88"/>
      <c r="G519" s="88"/>
      <c r="H519" s="88"/>
      <c r="I519" s="88"/>
      <c r="J519" s="88"/>
      <c r="K519" s="88"/>
      <c r="L519" s="88"/>
    </row>
    <row r="520" spans="1:12" x14ac:dyDescent="0.2">
      <c r="A520" s="219"/>
      <c r="B520" s="88"/>
      <c r="C520" s="88"/>
      <c r="D520" s="88"/>
      <c r="E520" s="88"/>
      <c r="F520" s="88"/>
      <c r="G520" s="88"/>
      <c r="H520" s="88"/>
      <c r="I520" s="88"/>
      <c r="J520" s="88"/>
      <c r="K520" s="88"/>
      <c r="L520" s="88"/>
    </row>
    <row r="521" spans="1:12" x14ac:dyDescent="0.2">
      <c r="A521" s="219"/>
      <c r="B521" s="88"/>
      <c r="C521" s="88"/>
      <c r="D521" s="88"/>
      <c r="E521" s="88"/>
      <c r="F521" s="88"/>
      <c r="G521" s="88"/>
      <c r="H521" s="88"/>
      <c r="I521" s="88"/>
      <c r="J521" s="88"/>
      <c r="K521" s="88"/>
      <c r="L521" s="88"/>
    </row>
    <row r="522" spans="1:12" x14ac:dyDescent="0.2">
      <c r="A522" s="219"/>
      <c r="B522" s="88"/>
      <c r="C522" s="88"/>
      <c r="D522" s="88"/>
      <c r="E522" s="88"/>
      <c r="F522" s="88"/>
      <c r="G522" s="88"/>
      <c r="H522" s="88"/>
      <c r="I522" s="88"/>
      <c r="J522" s="88"/>
      <c r="K522" s="88"/>
      <c r="L522" s="88"/>
    </row>
    <row r="523" spans="1:12" x14ac:dyDescent="0.2">
      <c r="A523" s="219"/>
      <c r="B523" s="88"/>
      <c r="C523" s="88"/>
      <c r="D523" s="88"/>
      <c r="E523" s="88"/>
      <c r="F523" s="88"/>
      <c r="G523" s="88"/>
      <c r="H523" s="88"/>
      <c r="I523" s="88"/>
      <c r="J523" s="88"/>
      <c r="K523" s="88"/>
      <c r="L523" s="88"/>
    </row>
    <row r="524" spans="1:12" x14ac:dyDescent="0.2">
      <c r="A524" s="219"/>
      <c r="B524" s="88"/>
      <c r="C524" s="88"/>
      <c r="D524" s="88"/>
      <c r="E524" s="88"/>
      <c r="F524" s="88"/>
      <c r="G524" s="88"/>
      <c r="H524" s="88"/>
      <c r="I524" s="88"/>
      <c r="J524" s="88"/>
      <c r="K524" s="88"/>
      <c r="L524" s="88"/>
    </row>
    <row r="525" spans="1:12" x14ac:dyDescent="0.2">
      <c r="A525" s="219"/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88"/>
    </row>
    <row r="526" spans="1:12" x14ac:dyDescent="0.2">
      <c r="A526" s="219"/>
      <c r="B526" s="88"/>
      <c r="C526" s="88"/>
      <c r="D526" s="88"/>
      <c r="E526" s="88"/>
      <c r="F526" s="88"/>
      <c r="G526" s="88"/>
      <c r="H526" s="88"/>
      <c r="I526" s="88"/>
      <c r="J526" s="88"/>
      <c r="K526" s="88"/>
      <c r="L526" s="88"/>
    </row>
    <row r="527" spans="1:12" x14ac:dyDescent="0.2">
      <c r="A527" s="219"/>
      <c r="B527" s="88"/>
      <c r="C527" s="88"/>
      <c r="D527" s="88"/>
      <c r="E527" s="88"/>
      <c r="F527" s="88"/>
      <c r="G527" s="88"/>
      <c r="H527" s="88"/>
      <c r="I527" s="88"/>
      <c r="J527" s="88"/>
      <c r="K527" s="88"/>
      <c r="L527" s="88"/>
    </row>
    <row r="528" spans="1:12" x14ac:dyDescent="0.2">
      <c r="A528" s="219"/>
      <c r="B528" s="88"/>
      <c r="C528" s="88"/>
      <c r="D528" s="88"/>
      <c r="E528" s="88"/>
      <c r="F528" s="88"/>
      <c r="G528" s="88"/>
      <c r="H528" s="88"/>
      <c r="I528" s="88"/>
      <c r="J528" s="88"/>
      <c r="K528" s="88"/>
      <c r="L528" s="88"/>
    </row>
    <row r="529" spans="1:12" x14ac:dyDescent="0.2">
      <c r="A529" s="219"/>
      <c r="B529" s="88"/>
      <c r="C529" s="88"/>
      <c r="D529" s="88"/>
      <c r="E529" s="88"/>
      <c r="F529" s="88"/>
      <c r="G529" s="88"/>
      <c r="H529" s="88"/>
      <c r="I529" s="88"/>
      <c r="J529" s="88"/>
      <c r="K529" s="88"/>
      <c r="L529" s="88"/>
    </row>
    <row r="530" spans="1:12" x14ac:dyDescent="0.2">
      <c r="A530" s="219"/>
      <c r="B530" s="88"/>
      <c r="C530" s="88"/>
      <c r="D530" s="88"/>
      <c r="E530" s="88"/>
      <c r="F530" s="88"/>
      <c r="G530" s="88"/>
      <c r="H530" s="88"/>
      <c r="I530" s="88"/>
      <c r="J530" s="88"/>
      <c r="K530" s="88"/>
      <c r="L530" s="88"/>
    </row>
    <row r="531" spans="1:12" x14ac:dyDescent="0.2">
      <c r="A531" s="219"/>
      <c r="B531" s="88"/>
      <c r="C531" s="88"/>
      <c r="D531" s="88"/>
      <c r="E531" s="88"/>
      <c r="F531" s="88"/>
      <c r="G531" s="88"/>
      <c r="H531" s="88"/>
      <c r="I531" s="88"/>
      <c r="J531" s="88"/>
      <c r="K531" s="88"/>
      <c r="L531" s="88"/>
    </row>
    <row r="532" spans="1:12" x14ac:dyDescent="0.2">
      <c r="A532" s="219"/>
      <c r="B532" s="88"/>
      <c r="C532" s="88"/>
      <c r="D532" s="88"/>
      <c r="E532" s="88"/>
      <c r="F532" s="88"/>
      <c r="G532" s="88"/>
      <c r="H532" s="88"/>
      <c r="I532" s="88"/>
      <c r="J532" s="88"/>
      <c r="K532" s="88"/>
      <c r="L532" s="88"/>
    </row>
    <row r="533" spans="1:12" x14ac:dyDescent="0.2">
      <c r="A533" s="219"/>
      <c r="B533" s="88"/>
      <c r="C533" s="88"/>
      <c r="D533" s="88"/>
      <c r="E533" s="88"/>
      <c r="F533" s="88"/>
      <c r="G533" s="88"/>
      <c r="H533" s="88"/>
      <c r="I533" s="88"/>
      <c r="J533" s="88"/>
      <c r="K533" s="88"/>
      <c r="L533" s="88"/>
    </row>
    <row r="534" spans="1:12" x14ac:dyDescent="0.2">
      <c r="A534" s="219"/>
      <c r="B534" s="88"/>
      <c r="C534" s="88"/>
      <c r="D534" s="88"/>
      <c r="E534" s="88"/>
      <c r="F534" s="88"/>
      <c r="G534" s="88"/>
      <c r="H534" s="88"/>
      <c r="I534" s="88"/>
      <c r="J534" s="88"/>
      <c r="K534" s="88"/>
      <c r="L534" s="88"/>
    </row>
    <row r="535" spans="1:12" x14ac:dyDescent="0.2">
      <c r="A535" s="219"/>
      <c r="B535" s="88"/>
      <c r="C535" s="88"/>
      <c r="D535" s="88"/>
      <c r="E535" s="88"/>
      <c r="F535" s="88"/>
      <c r="G535" s="88"/>
      <c r="H535" s="88"/>
      <c r="I535" s="88"/>
      <c r="J535" s="88"/>
      <c r="K535" s="88"/>
      <c r="L535" s="88"/>
    </row>
    <row r="536" spans="1:12" x14ac:dyDescent="0.2">
      <c r="A536" s="219"/>
      <c r="B536" s="88"/>
      <c r="C536" s="88"/>
      <c r="D536" s="88"/>
      <c r="E536" s="88"/>
      <c r="F536" s="88"/>
      <c r="G536" s="88"/>
      <c r="H536" s="88"/>
      <c r="I536" s="88"/>
      <c r="J536" s="88"/>
      <c r="K536" s="88"/>
      <c r="L536" s="88"/>
    </row>
    <row r="537" spans="1:12" x14ac:dyDescent="0.2">
      <c r="A537" s="219"/>
      <c r="B537" s="88"/>
      <c r="C537" s="88"/>
      <c r="D537" s="88"/>
      <c r="E537" s="88"/>
      <c r="F537" s="88"/>
      <c r="G537" s="88"/>
      <c r="H537" s="88"/>
      <c r="I537" s="88"/>
      <c r="J537" s="88"/>
      <c r="K537" s="88"/>
      <c r="L537" s="88"/>
    </row>
    <row r="538" spans="1:12" x14ac:dyDescent="0.2">
      <c r="A538" s="219"/>
      <c r="B538" s="88"/>
      <c r="C538" s="88"/>
      <c r="D538" s="88"/>
      <c r="E538" s="88"/>
      <c r="F538" s="88"/>
      <c r="G538" s="88"/>
      <c r="H538" s="88"/>
      <c r="I538" s="88"/>
      <c r="J538" s="88"/>
      <c r="K538" s="88"/>
      <c r="L538" s="88"/>
    </row>
    <row r="539" spans="1:12" x14ac:dyDescent="0.2">
      <c r="A539" s="219"/>
      <c r="B539" s="88"/>
      <c r="C539" s="88"/>
      <c r="D539" s="88"/>
      <c r="E539" s="88"/>
      <c r="F539" s="88"/>
      <c r="G539" s="88"/>
      <c r="H539" s="88"/>
      <c r="I539" s="88"/>
      <c r="J539" s="88"/>
      <c r="K539" s="88"/>
      <c r="L539" s="88"/>
    </row>
    <row r="540" spans="1:12" x14ac:dyDescent="0.2">
      <c r="A540" s="219"/>
      <c r="B540" s="88"/>
      <c r="C540" s="88"/>
      <c r="D540" s="88"/>
      <c r="E540" s="88"/>
      <c r="F540" s="88"/>
      <c r="G540" s="88"/>
      <c r="H540" s="88"/>
      <c r="I540" s="88"/>
      <c r="J540" s="88"/>
      <c r="K540" s="88"/>
      <c r="L540" s="88"/>
    </row>
    <row r="541" spans="1:12" x14ac:dyDescent="0.2">
      <c r="A541" s="219"/>
      <c r="B541" s="88"/>
      <c r="C541" s="88"/>
      <c r="D541" s="88"/>
      <c r="E541" s="88"/>
      <c r="F541" s="88"/>
      <c r="G541" s="88"/>
      <c r="H541" s="88"/>
      <c r="I541" s="88"/>
      <c r="J541" s="88"/>
      <c r="K541" s="88"/>
      <c r="L541" s="88"/>
    </row>
    <row r="542" spans="1:12" x14ac:dyDescent="0.2">
      <c r="A542" s="219"/>
      <c r="B542" s="88"/>
      <c r="C542" s="88"/>
      <c r="D542" s="88"/>
      <c r="E542" s="88"/>
      <c r="F542" s="88"/>
      <c r="G542" s="88"/>
      <c r="H542" s="88"/>
      <c r="I542" s="88"/>
      <c r="J542" s="88"/>
      <c r="K542" s="88"/>
      <c r="L542" s="88"/>
    </row>
    <row r="543" spans="1:12" x14ac:dyDescent="0.2">
      <c r="A543" s="219"/>
      <c r="B543" s="88"/>
      <c r="C543" s="88"/>
      <c r="D543" s="88"/>
      <c r="E543" s="88"/>
      <c r="F543" s="88"/>
      <c r="G543" s="88"/>
      <c r="H543" s="88"/>
      <c r="I543" s="88"/>
      <c r="J543" s="88"/>
      <c r="K543" s="88"/>
      <c r="L543" s="88"/>
    </row>
    <row r="544" spans="1:12" x14ac:dyDescent="0.2">
      <c r="A544" s="219"/>
      <c r="B544" s="88"/>
      <c r="C544" s="88"/>
      <c r="D544" s="88"/>
      <c r="E544" s="88"/>
      <c r="F544" s="88"/>
      <c r="G544" s="88"/>
      <c r="H544" s="88"/>
      <c r="I544" s="88"/>
      <c r="J544" s="88"/>
      <c r="K544" s="88"/>
      <c r="L544" s="88"/>
    </row>
    <row r="545" spans="1:12" x14ac:dyDescent="0.2">
      <c r="A545" s="219"/>
      <c r="B545" s="88"/>
      <c r="C545" s="88"/>
      <c r="D545" s="88"/>
      <c r="E545" s="88"/>
      <c r="F545" s="88"/>
      <c r="G545" s="88"/>
      <c r="H545" s="88"/>
      <c r="I545" s="88"/>
      <c r="J545" s="88"/>
      <c r="K545" s="88"/>
      <c r="L545" s="88"/>
    </row>
    <row r="546" spans="1:12" x14ac:dyDescent="0.2">
      <c r="A546" s="219"/>
      <c r="B546" s="88"/>
      <c r="C546" s="88"/>
      <c r="D546" s="88"/>
      <c r="E546" s="88"/>
      <c r="F546" s="88"/>
      <c r="G546" s="88"/>
      <c r="H546" s="88"/>
      <c r="I546" s="88"/>
      <c r="J546" s="88"/>
      <c r="K546" s="88"/>
      <c r="L546" s="88"/>
    </row>
    <row r="547" spans="1:12" x14ac:dyDescent="0.2">
      <c r="A547" s="219"/>
      <c r="B547" s="88"/>
      <c r="C547" s="88"/>
      <c r="D547" s="88"/>
      <c r="E547" s="88"/>
      <c r="F547" s="88"/>
      <c r="G547" s="88"/>
      <c r="H547" s="88"/>
      <c r="I547" s="88"/>
      <c r="J547" s="88"/>
      <c r="K547" s="88"/>
      <c r="L547" s="88"/>
    </row>
    <row r="548" spans="1:12" x14ac:dyDescent="0.2">
      <c r="A548" s="219"/>
      <c r="B548" s="88"/>
      <c r="C548" s="88"/>
      <c r="D548" s="88"/>
      <c r="E548" s="88"/>
      <c r="F548" s="88"/>
      <c r="G548" s="88"/>
      <c r="H548" s="88"/>
      <c r="I548" s="88"/>
      <c r="J548" s="88"/>
      <c r="K548" s="88"/>
      <c r="L548" s="88"/>
    </row>
    <row r="549" spans="1:12" x14ac:dyDescent="0.2">
      <c r="A549" s="219"/>
      <c r="B549" s="88"/>
      <c r="C549" s="88"/>
      <c r="D549" s="88"/>
      <c r="E549" s="88"/>
      <c r="F549" s="88"/>
      <c r="G549" s="88"/>
      <c r="H549" s="88"/>
      <c r="I549" s="88"/>
      <c r="J549" s="88"/>
      <c r="K549" s="88"/>
      <c r="L549" s="88"/>
    </row>
    <row r="550" spans="1:12" x14ac:dyDescent="0.2">
      <c r="A550" s="219"/>
      <c r="B550" s="88"/>
      <c r="C550" s="88"/>
      <c r="D550" s="88"/>
      <c r="E550" s="88"/>
      <c r="F550" s="88"/>
      <c r="G550" s="88"/>
      <c r="H550" s="88"/>
      <c r="I550" s="88"/>
      <c r="J550" s="88"/>
      <c r="K550" s="88"/>
      <c r="L550" s="88"/>
    </row>
    <row r="551" spans="1:12" x14ac:dyDescent="0.2">
      <c r="A551" s="219"/>
      <c r="B551" s="88"/>
      <c r="C551" s="88"/>
      <c r="D551" s="88"/>
      <c r="E551" s="88"/>
      <c r="F551" s="88"/>
      <c r="G551" s="88"/>
      <c r="H551" s="88"/>
      <c r="I551" s="88"/>
      <c r="J551" s="88"/>
      <c r="K551" s="88"/>
      <c r="L551" s="88"/>
    </row>
    <row r="552" spans="1:12" x14ac:dyDescent="0.2">
      <c r="A552" s="219"/>
      <c r="B552" s="88"/>
      <c r="C552" s="88"/>
      <c r="D552" s="88"/>
      <c r="E552" s="88"/>
      <c r="F552" s="88"/>
      <c r="G552" s="88"/>
      <c r="H552" s="88"/>
      <c r="I552" s="88"/>
      <c r="J552" s="88"/>
      <c r="K552" s="88"/>
      <c r="L552" s="88"/>
    </row>
    <row r="553" spans="1:12" x14ac:dyDescent="0.2">
      <c r="A553" s="219"/>
      <c r="B553" s="88"/>
      <c r="C553" s="88"/>
      <c r="D553" s="88"/>
      <c r="E553" s="88"/>
      <c r="F553" s="88"/>
      <c r="G553" s="88"/>
      <c r="H553" s="88"/>
      <c r="I553" s="88"/>
      <c r="J553" s="88"/>
      <c r="K553" s="88"/>
      <c r="L553" s="88"/>
    </row>
    <row r="554" spans="1:12" x14ac:dyDescent="0.2">
      <c r="A554" s="219"/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</row>
    <row r="555" spans="1:12" x14ac:dyDescent="0.2">
      <c r="A555" s="219"/>
      <c r="B555" s="88"/>
      <c r="C555" s="88"/>
      <c r="D555" s="88"/>
      <c r="E555" s="88"/>
      <c r="F555" s="88"/>
      <c r="G555" s="88"/>
      <c r="H555" s="88"/>
      <c r="I555" s="88"/>
      <c r="J555" s="88"/>
      <c r="K555" s="88"/>
      <c r="L555" s="88"/>
    </row>
    <row r="556" spans="1:12" x14ac:dyDescent="0.2">
      <c r="A556" s="219"/>
      <c r="B556" s="88"/>
      <c r="C556" s="88"/>
      <c r="D556" s="88"/>
      <c r="E556" s="88"/>
      <c r="F556" s="88"/>
      <c r="G556" s="88"/>
      <c r="H556" s="88"/>
      <c r="I556" s="88"/>
      <c r="J556" s="88"/>
      <c r="K556" s="88"/>
      <c r="L556" s="88"/>
    </row>
    <row r="557" spans="1:12" x14ac:dyDescent="0.2">
      <c r="A557" s="219"/>
      <c r="B557" s="88"/>
      <c r="C557" s="88"/>
      <c r="D557" s="88"/>
      <c r="E557" s="88"/>
      <c r="F557" s="88"/>
      <c r="G557" s="88"/>
      <c r="H557" s="88"/>
      <c r="I557" s="88"/>
      <c r="J557" s="88"/>
      <c r="K557" s="88"/>
      <c r="L557" s="88"/>
    </row>
    <row r="558" spans="1:12" x14ac:dyDescent="0.2">
      <c r="A558" s="219"/>
      <c r="B558" s="88"/>
      <c r="C558" s="88"/>
      <c r="D558" s="88"/>
      <c r="E558" s="88"/>
      <c r="F558" s="88"/>
      <c r="G558" s="88"/>
      <c r="H558" s="88"/>
      <c r="I558" s="88"/>
      <c r="J558" s="88"/>
      <c r="K558" s="88"/>
      <c r="L558" s="88"/>
    </row>
    <row r="559" spans="1:12" x14ac:dyDescent="0.2">
      <c r="A559" s="219"/>
      <c r="B559" s="88"/>
      <c r="C559" s="88"/>
      <c r="D559" s="88"/>
      <c r="E559" s="88"/>
      <c r="F559" s="88"/>
      <c r="G559" s="88"/>
      <c r="H559" s="88"/>
      <c r="I559" s="88"/>
      <c r="J559" s="88"/>
      <c r="K559" s="88"/>
      <c r="L559" s="88"/>
    </row>
    <row r="560" spans="1:12" x14ac:dyDescent="0.2">
      <c r="A560" s="219"/>
      <c r="B560" s="88"/>
      <c r="C560" s="88"/>
      <c r="D560" s="88"/>
      <c r="E560" s="88"/>
      <c r="F560" s="88"/>
      <c r="G560" s="88"/>
      <c r="H560" s="88"/>
      <c r="I560" s="88"/>
      <c r="J560" s="88"/>
      <c r="K560" s="88"/>
      <c r="L560" s="88"/>
    </row>
    <row r="561" spans="1:12" x14ac:dyDescent="0.2">
      <c r="A561" s="219"/>
      <c r="B561" s="88"/>
      <c r="C561" s="88"/>
      <c r="D561" s="88"/>
      <c r="E561" s="88"/>
      <c r="F561" s="88"/>
      <c r="G561" s="88"/>
      <c r="H561" s="88"/>
      <c r="I561" s="88"/>
      <c r="J561" s="88"/>
      <c r="K561" s="88"/>
      <c r="L561" s="88"/>
    </row>
    <row r="562" spans="1:12" x14ac:dyDescent="0.2">
      <c r="A562" s="219"/>
      <c r="B562" s="88"/>
      <c r="C562" s="88"/>
      <c r="D562" s="88"/>
      <c r="E562" s="88"/>
      <c r="F562" s="88"/>
      <c r="G562" s="88"/>
      <c r="H562" s="88"/>
      <c r="I562" s="88"/>
      <c r="J562" s="88"/>
      <c r="K562" s="88"/>
      <c r="L562" s="88"/>
    </row>
    <row r="563" spans="1:12" x14ac:dyDescent="0.2">
      <c r="A563" s="219"/>
      <c r="B563" s="88"/>
      <c r="C563" s="88"/>
      <c r="D563" s="88"/>
      <c r="E563" s="88"/>
      <c r="F563" s="88"/>
      <c r="G563" s="88"/>
      <c r="H563" s="88"/>
      <c r="I563" s="88"/>
      <c r="J563" s="88"/>
      <c r="K563" s="88"/>
      <c r="L563" s="88"/>
    </row>
    <row r="564" spans="1:12" x14ac:dyDescent="0.2">
      <c r="A564" s="219"/>
      <c r="B564" s="88"/>
      <c r="C564" s="88"/>
      <c r="D564" s="88"/>
      <c r="E564" s="88"/>
      <c r="F564" s="88"/>
      <c r="G564" s="88"/>
      <c r="H564" s="88"/>
      <c r="I564" s="88"/>
      <c r="J564" s="88"/>
      <c r="K564" s="88"/>
      <c r="L564" s="88"/>
    </row>
    <row r="565" spans="1:12" x14ac:dyDescent="0.2">
      <c r="A565" s="219"/>
      <c r="B565" s="88"/>
      <c r="C565" s="88"/>
      <c r="D565" s="88"/>
      <c r="E565" s="88"/>
      <c r="F565" s="88"/>
      <c r="G565" s="88"/>
      <c r="H565" s="88"/>
      <c r="I565" s="88"/>
      <c r="J565" s="88"/>
      <c r="K565" s="88"/>
      <c r="L565" s="88"/>
    </row>
    <row r="566" spans="1:12" x14ac:dyDescent="0.2">
      <c r="A566" s="219"/>
      <c r="B566" s="88"/>
      <c r="C566" s="88"/>
      <c r="D566" s="88"/>
      <c r="E566" s="88"/>
      <c r="F566" s="88"/>
      <c r="G566" s="88"/>
      <c r="H566" s="88"/>
      <c r="I566" s="88"/>
      <c r="J566" s="88"/>
      <c r="K566" s="88"/>
      <c r="L566" s="88"/>
    </row>
    <row r="567" spans="1:12" x14ac:dyDescent="0.2">
      <c r="A567" s="219"/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</row>
    <row r="568" spans="1:12" x14ac:dyDescent="0.2">
      <c r="A568" s="219"/>
      <c r="B568" s="88"/>
      <c r="C568" s="88"/>
      <c r="D568" s="88"/>
      <c r="E568" s="88"/>
      <c r="F568" s="88"/>
      <c r="G568" s="88"/>
      <c r="H568" s="88"/>
      <c r="I568" s="88"/>
      <c r="J568" s="88"/>
      <c r="K568" s="88"/>
      <c r="L568" s="88"/>
    </row>
    <row r="569" spans="1:12" x14ac:dyDescent="0.2">
      <c r="A569" s="219"/>
      <c r="B569" s="88"/>
      <c r="C569" s="88"/>
      <c r="D569" s="88"/>
      <c r="E569" s="88"/>
      <c r="F569" s="88"/>
      <c r="G569" s="88"/>
      <c r="H569" s="88"/>
      <c r="I569" s="88"/>
      <c r="J569" s="88"/>
      <c r="K569" s="88"/>
      <c r="L569" s="88"/>
    </row>
    <row r="570" spans="1:12" x14ac:dyDescent="0.2">
      <c r="A570" s="219"/>
      <c r="B570" s="88"/>
      <c r="C570" s="88"/>
      <c r="D570" s="88"/>
      <c r="E570" s="88"/>
      <c r="F570" s="88"/>
      <c r="G570" s="88"/>
      <c r="H570" s="88"/>
      <c r="I570" s="88"/>
      <c r="J570" s="88"/>
      <c r="K570" s="88"/>
      <c r="L570" s="88"/>
    </row>
    <row r="571" spans="1:12" x14ac:dyDescent="0.2">
      <c r="A571" s="219"/>
      <c r="B571" s="88"/>
      <c r="C571" s="88"/>
      <c r="D571" s="88"/>
      <c r="E571" s="88"/>
      <c r="F571" s="88"/>
      <c r="G571" s="88"/>
      <c r="H571" s="88"/>
      <c r="I571" s="88"/>
      <c r="J571" s="88"/>
      <c r="K571" s="88"/>
      <c r="L571" s="88"/>
    </row>
    <row r="572" spans="1:12" x14ac:dyDescent="0.2">
      <c r="A572" s="219"/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</row>
    <row r="573" spans="1:12" x14ac:dyDescent="0.2">
      <c r="A573" s="219"/>
      <c r="B573" s="88"/>
      <c r="C573" s="88"/>
      <c r="D573" s="88"/>
      <c r="E573" s="88"/>
      <c r="F573" s="88"/>
      <c r="G573" s="88"/>
      <c r="H573" s="88"/>
      <c r="I573" s="88"/>
      <c r="J573" s="88"/>
      <c r="K573" s="88"/>
      <c r="L573" s="88"/>
    </row>
    <row r="574" spans="1:12" x14ac:dyDescent="0.2">
      <c r="A574" s="219"/>
      <c r="B574" s="88"/>
      <c r="C574" s="88"/>
      <c r="D574" s="88"/>
      <c r="E574" s="88"/>
      <c r="F574" s="88"/>
      <c r="G574" s="88"/>
      <c r="H574" s="88"/>
      <c r="I574" s="88"/>
      <c r="J574" s="88"/>
      <c r="K574" s="88"/>
      <c r="L574" s="88"/>
    </row>
    <row r="575" spans="1:12" x14ac:dyDescent="0.2">
      <c r="A575" s="219"/>
      <c r="B575" s="88"/>
      <c r="C575" s="88"/>
      <c r="D575" s="88"/>
      <c r="E575" s="88"/>
      <c r="F575" s="88"/>
      <c r="G575" s="88"/>
      <c r="H575" s="88"/>
      <c r="I575" s="88"/>
      <c r="J575" s="88"/>
      <c r="K575" s="88"/>
      <c r="L575" s="88"/>
    </row>
    <row r="576" spans="1:12" x14ac:dyDescent="0.2">
      <c r="A576" s="219"/>
      <c r="B576" s="88"/>
      <c r="C576" s="88"/>
      <c r="D576" s="88"/>
      <c r="E576" s="88"/>
      <c r="F576" s="88"/>
      <c r="G576" s="88"/>
      <c r="H576" s="88"/>
      <c r="I576" s="88"/>
      <c r="J576" s="88"/>
      <c r="K576" s="88"/>
      <c r="L576" s="88"/>
    </row>
    <row r="577" spans="1:12" x14ac:dyDescent="0.2">
      <c r="A577" s="219"/>
      <c r="B577" s="88"/>
      <c r="C577" s="88"/>
      <c r="D577" s="88"/>
      <c r="E577" s="88"/>
      <c r="F577" s="88"/>
      <c r="G577" s="88"/>
      <c r="H577" s="88"/>
      <c r="I577" s="88"/>
      <c r="J577" s="88"/>
      <c r="K577" s="88"/>
      <c r="L577" s="88"/>
    </row>
    <row r="578" spans="1:12" x14ac:dyDescent="0.2">
      <c r="A578" s="219"/>
      <c r="B578" s="88"/>
      <c r="C578" s="88"/>
      <c r="D578" s="88"/>
      <c r="E578" s="88"/>
      <c r="F578" s="88"/>
      <c r="G578" s="88"/>
      <c r="H578" s="88"/>
      <c r="I578" s="88"/>
      <c r="J578" s="88"/>
      <c r="K578" s="88"/>
      <c r="L578" s="88"/>
    </row>
    <row r="579" spans="1:12" x14ac:dyDescent="0.2">
      <c r="A579" s="219"/>
      <c r="B579" s="88"/>
      <c r="C579" s="88"/>
      <c r="D579" s="88"/>
      <c r="E579" s="88"/>
      <c r="F579" s="88"/>
      <c r="G579" s="88"/>
      <c r="H579" s="88"/>
      <c r="I579" s="88"/>
      <c r="J579" s="88"/>
      <c r="K579" s="88"/>
      <c r="L579" s="88"/>
    </row>
    <row r="580" spans="1:12" x14ac:dyDescent="0.2">
      <c r="A580" s="219"/>
      <c r="B580" s="88"/>
      <c r="C580" s="88"/>
      <c r="D580" s="88"/>
      <c r="E580" s="88"/>
      <c r="F580" s="88"/>
      <c r="G580" s="88"/>
      <c r="H580" s="88"/>
      <c r="I580" s="88"/>
      <c r="J580" s="88"/>
      <c r="K580" s="88"/>
      <c r="L580" s="88"/>
    </row>
    <row r="581" spans="1:12" x14ac:dyDescent="0.2">
      <c r="A581" s="219"/>
      <c r="B581" s="88"/>
      <c r="C581" s="88"/>
      <c r="D581" s="88"/>
      <c r="E581" s="88"/>
      <c r="F581" s="88"/>
      <c r="G581" s="88"/>
      <c r="H581" s="88"/>
      <c r="I581" s="88"/>
      <c r="J581" s="88"/>
      <c r="K581" s="88"/>
      <c r="L581" s="88"/>
    </row>
    <row r="582" spans="1:12" x14ac:dyDescent="0.2">
      <c r="A582" s="219"/>
      <c r="B582" s="88"/>
      <c r="C582" s="88"/>
      <c r="D582" s="88"/>
      <c r="E582" s="88"/>
      <c r="F582" s="88"/>
      <c r="G582" s="88"/>
      <c r="H582" s="88"/>
      <c r="I582" s="88"/>
      <c r="J582" s="88"/>
      <c r="K582" s="88"/>
      <c r="L582" s="88"/>
    </row>
    <row r="583" spans="1:12" x14ac:dyDescent="0.2">
      <c r="A583" s="219"/>
      <c r="B583" s="88"/>
      <c r="C583" s="88"/>
      <c r="D583" s="88"/>
      <c r="E583" s="88"/>
      <c r="F583" s="88"/>
      <c r="G583" s="88"/>
      <c r="H583" s="88"/>
      <c r="I583" s="88"/>
      <c r="J583" s="88"/>
      <c r="K583" s="88"/>
      <c r="L583" s="88"/>
    </row>
    <row r="584" spans="1:12" x14ac:dyDescent="0.2">
      <c r="A584" s="219"/>
      <c r="B584" s="88"/>
      <c r="C584" s="88"/>
      <c r="D584" s="88"/>
      <c r="E584" s="88"/>
      <c r="F584" s="88"/>
      <c r="G584" s="88"/>
      <c r="H584" s="88"/>
      <c r="I584" s="88"/>
      <c r="J584" s="88"/>
      <c r="K584" s="88"/>
      <c r="L584" s="88"/>
    </row>
    <row r="585" spans="1:12" x14ac:dyDescent="0.2">
      <c r="A585" s="219"/>
      <c r="B585" s="88"/>
      <c r="C585" s="88"/>
      <c r="D585" s="88"/>
      <c r="E585" s="88"/>
      <c r="F585" s="88"/>
      <c r="G585" s="88"/>
      <c r="H585" s="88"/>
      <c r="I585" s="88"/>
      <c r="J585" s="88"/>
      <c r="K585" s="88"/>
      <c r="L585" s="88"/>
    </row>
    <row r="586" spans="1:12" x14ac:dyDescent="0.2">
      <c r="A586" s="219"/>
      <c r="B586" s="88"/>
      <c r="C586" s="88"/>
      <c r="D586" s="88"/>
      <c r="E586" s="88"/>
      <c r="F586" s="88"/>
      <c r="G586" s="88"/>
      <c r="H586" s="88"/>
      <c r="I586" s="88"/>
      <c r="J586" s="88"/>
      <c r="K586" s="88"/>
      <c r="L586" s="88"/>
    </row>
    <row r="587" spans="1:12" x14ac:dyDescent="0.2">
      <c r="A587" s="219"/>
      <c r="B587" s="88"/>
      <c r="C587" s="88"/>
      <c r="D587" s="88"/>
      <c r="E587" s="88"/>
      <c r="F587" s="88"/>
      <c r="G587" s="88"/>
      <c r="H587" s="88"/>
      <c r="I587" s="88"/>
      <c r="J587" s="88"/>
      <c r="K587" s="88"/>
      <c r="L587" s="88"/>
    </row>
    <row r="588" spans="1:12" x14ac:dyDescent="0.2">
      <c r="A588" s="219"/>
      <c r="B588" s="88"/>
      <c r="C588" s="88"/>
      <c r="D588" s="88"/>
      <c r="E588" s="88"/>
      <c r="F588" s="88"/>
      <c r="G588" s="88"/>
      <c r="H588" s="88"/>
      <c r="I588" s="88"/>
      <c r="J588" s="88"/>
      <c r="K588" s="88"/>
      <c r="L588" s="88"/>
    </row>
    <row r="589" spans="1:12" x14ac:dyDescent="0.2">
      <c r="A589" s="219"/>
      <c r="B589" s="88"/>
      <c r="C589" s="88"/>
      <c r="D589" s="88"/>
      <c r="E589" s="88"/>
      <c r="F589" s="88"/>
      <c r="G589" s="88"/>
      <c r="H589" s="88"/>
      <c r="I589" s="88"/>
      <c r="J589" s="88"/>
      <c r="K589" s="88"/>
      <c r="L589" s="88"/>
    </row>
    <row r="590" spans="1:12" x14ac:dyDescent="0.2">
      <c r="A590" s="219"/>
      <c r="B590" s="88"/>
      <c r="C590" s="88"/>
      <c r="D590" s="88"/>
      <c r="E590" s="88"/>
      <c r="F590" s="88"/>
      <c r="G590" s="88"/>
      <c r="H590" s="88"/>
      <c r="I590" s="88"/>
      <c r="J590" s="88"/>
      <c r="K590" s="88"/>
      <c r="L590" s="88"/>
    </row>
    <row r="591" spans="1:12" x14ac:dyDescent="0.2">
      <c r="A591" s="219"/>
      <c r="B591" s="88"/>
      <c r="C591" s="88"/>
      <c r="D591" s="88"/>
      <c r="E591" s="88"/>
      <c r="F591" s="88"/>
      <c r="G591" s="88"/>
      <c r="H591" s="88"/>
      <c r="I591" s="88"/>
      <c r="J591" s="88"/>
      <c r="K591" s="88"/>
      <c r="L591" s="88"/>
    </row>
    <row r="592" spans="1:12" x14ac:dyDescent="0.2">
      <c r="A592" s="219"/>
      <c r="B592" s="88"/>
      <c r="C592" s="88"/>
      <c r="D592" s="88"/>
      <c r="E592" s="88"/>
      <c r="F592" s="88"/>
      <c r="G592" s="88"/>
      <c r="H592" s="88"/>
      <c r="I592" s="88"/>
      <c r="J592" s="88"/>
      <c r="K592" s="88"/>
      <c r="L592" s="88"/>
    </row>
    <row r="593" spans="1:12" x14ac:dyDescent="0.2">
      <c r="A593" s="219"/>
      <c r="B593" s="88"/>
      <c r="C593" s="88"/>
      <c r="D593" s="88"/>
      <c r="E593" s="88"/>
      <c r="F593" s="88"/>
      <c r="G593" s="88"/>
      <c r="H593" s="88"/>
      <c r="I593" s="88"/>
      <c r="J593" s="88"/>
      <c r="K593" s="88"/>
      <c r="L593" s="88"/>
    </row>
    <row r="594" spans="1:12" x14ac:dyDescent="0.2">
      <c r="A594" s="219"/>
      <c r="B594" s="88"/>
      <c r="C594" s="88"/>
      <c r="D594" s="88"/>
      <c r="E594" s="88"/>
      <c r="F594" s="88"/>
      <c r="G594" s="88"/>
      <c r="H594" s="88"/>
      <c r="I594" s="88"/>
      <c r="J594" s="88"/>
      <c r="K594" s="88"/>
      <c r="L594" s="88"/>
    </row>
    <row r="595" spans="1:12" x14ac:dyDescent="0.2">
      <c r="A595" s="219"/>
      <c r="B595" s="88"/>
      <c r="C595" s="88"/>
      <c r="D595" s="88"/>
      <c r="E595" s="88"/>
      <c r="F595" s="88"/>
      <c r="G595" s="88"/>
      <c r="H595" s="88"/>
      <c r="I595" s="88"/>
      <c r="J595" s="88"/>
      <c r="K595" s="88"/>
      <c r="L595" s="88"/>
    </row>
    <row r="596" spans="1:12" x14ac:dyDescent="0.2">
      <c r="A596" s="219"/>
      <c r="B596" s="88"/>
      <c r="C596" s="88"/>
      <c r="D596" s="88"/>
      <c r="E596" s="88"/>
      <c r="F596" s="88"/>
      <c r="G596" s="88"/>
      <c r="H596" s="88"/>
      <c r="I596" s="88"/>
      <c r="J596" s="88"/>
      <c r="K596" s="88"/>
      <c r="L596" s="88"/>
    </row>
    <row r="597" spans="1:12" x14ac:dyDescent="0.2">
      <c r="A597" s="219"/>
      <c r="B597" s="88"/>
      <c r="C597" s="88"/>
      <c r="D597" s="88"/>
      <c r="E597" s="88"/>
      <c r="F597" s="88"/>
      <c r="G597" s="88"/>
      <c r="H597" s="88"/>
      <c r="I597" s="88"/>
      <c r="J597" s="88"/>
      <c r="K597" s="88"/>
      <c r="L597" s="88"/>
    </row>
    <row r="598" spans="1:12" x14ac:dyDescent="0.2">
      <c r="A598" s="219"/>
      <c r="B598" s="88"/>
      <c r="C598" s="88"/>
      <c r="D598" s="88"/>
      <c r="E598" s="88"/>
      <c r="F598" s="88"/>
      <c r="G598" s="88"/>
      <c r="H598" s="88"/>
      <c r="I598" s="88"/>
      <c r="J598" s="88"/>
      <c r="K598" s="88"/>
      <c r="L598" s="88"/>
    </row>
    <row r="599" spans="1:12" x14ac:dyDescent="0.2">
      <c r="A599" s="219"/>
      <c r="B599" s="88"/>
      <c r="C599" s="88"/>
      <c r="D599" s="88"/>
      <c r="E599" s="88"/>
      <c r="F599" s="88"/>
      <c r="G599" s="88"/>
      <c r="H599" s="88"/>
      <c r="I599" s="88"/>
      <c r="J599" s="88"/>
      <c r="K599" s="88"/>
      <c r="L599" s="88"/>
    </row>
    <row r="600" spans="1:12" x14ac:dyDescent="0.2">
      <c r="A600" s="219"/>
      <c r="B600" s="88"/>
      <c r="C600" s="88"/>
      <c r="D600" s="88"/>
      <c r="E600" s="88"/>
      <c r="F600" s="88"/>
      <c r="G600" s="88"/>
      <c r="H600" s="88"/>
      <c r="I600" s="88"/>
      <c r="J600" s="88"/>
      <c r="K600" s="88"/>
      <c r="L600" s="88"/>
    </row>
    <row r="601" spans="1:12" x14ac:dyDescent="0.2">
      <c r="A601" s="219"/>
      <c r="B601" s="88"/>
      <c r="C601" s="88"/>
      <c r="D601" s="88"/>
      <c r="E601" s="88"/>
      <c r="F601" s="88"/>
      <c r="G601" s="88"/>
      <c r="H601" s="88"/>
      <c r="I601" s="88"/>
      <c r="J601" s="88"/>
      <c r="K601" s="88"/>
      <c r="L601" s="88"/>
    </row>
    <row r="602" spans="1:12" x14ac:dyDescent="0.2">
      <c r="A602" s="219"/>
      <c r="B602" s="88"/>
      <c r="C602" s="88"/>
      <c r="D602" s="88"/>
      <c r="E602" s="88"/>
      <c r="F602" s="88"/>
      <c r="G602" s="88"/>
      <c r="H602" s="88"/>
      <c r="I602" s="88"/>
      <c r="J602" s="88"/>
      <c r="K602" s="88"/>
      <c r="L602" s="88"/>
    </row>
    <row r="603" spans="1:12" x14ac:dyDescent="0.2">
      <c r="A603" s="219"/>
      <c r="B603" s="88"/>
      <c r="C603" s="88"/>
      <c r="D603" s="88"/>
      <c r="E603" s="88"/>
      <c r="F603" s="88"/>
      <c r="G603" s="88"/>
      <c r="H603" s="88"/>
      <c r="I603" s="88"/>
      <c r="J603" s="88"/>
      <c r="K603" s="88"/>
      <c r="L603" s="88"/>
    </row>
    <row r="604" spans="1:12" x14ac:dyDescent="0.2">
      <c r="A604" s="219"/>
      <c r="B604" s="88"/>
      <c r="C604" s="88"/>
      <c r="D604" s="88"/>
      <c r="E604" s="88"/>
      <c r="F604" s="88"/>
      <c r="G604" s="88"/>
      <c r="H604" s="88"/>
      <c r="I604" s="88"/>
      <c r="J604" s="88"/>
      <c r="K604" s="88"/>
      <c r="L604" s="88"/>
    </row>
    <row r="605" spans="1:12" x14ac:dyDescent="0.2">
      <c r="A605" s="219"/>
      <c r="B605" s="88"/>
      <c r="C605" s="88"/>
      <c r="D605" s="88"/>
      <c r="E605" s="88"/>
      <c r="F605" s="88"/>
      <c r="G605" s="88"/>
      <c r="H605" s="88"/>
      <c r="I605" s="88"/>
      <c r="J605" s="88"/>
      <c r="K605" s="88"/>
      <c r="L605" s="88"/>
    </row>
    <row r="606" spans="1:12" x14ac:dyDescent="0.2">
      <c r="A606" s="219"/>
      <c r="B606" s="88"/>
      <c r="C606" s="88"/>
      <c r="D606" s="88"/>
      <c r="E606" s="88"/>
      <c r="F606" s="88"/>
      <c r="G606" s="88"/>
      <c r="H606" s="88"/>
      <c r="I606" s="88"/>
      <c r="J606" s="88"/>
      <c r="K606" s="88"/>
      <c r="L606" s="88"/>
    </row>
    <row r="607" spans="1:12" x14ac:dyDescent="0.2">
      <c r="A607" s="219"/>
      <c r="B607" s="88"/>
      <c r="C607" s="88"/>
      <c r="D607" s="88"/>
      <c r="E607" s="88"/>
      <c r="F607" s="88"/>
      <c r="G607" s="88"/>
      <c r="H607" s="88"/>
      <c r="I607" s="88"/>
      <c r="J607" s="88"/>
      <c r="K607" s="88"/>
      <c r="L607" s="88"/>
    </row>
    <row r="608" spans="1:12" x14ac:dyDescent="0.2">
      <c r="A608" s="219"/>
      <c r="B608" s="88"/>
      <c r="C608" s="88"/>
      <c r="D608" s="88"/>
      <c r="E608" s="88"/>
      <c r="F608" s="88"/>
      <c r="G608" s="88"/>
      <c r="H608" s="88"/>
      <c r="I608" s="88"/>
      <c r="J608" s="88"/>
      <c r="K608" s="88"/>
      <c r="L608" s="88"/>
    </row>
    <row r="609" spans="1:12" x14ac:dyDescent="0.2">
      <c r="A609" s="219"/>
      <c r="B609" s="88"/>
      <c r="C609" s="88"/>
      <c r="D609" s="88"/>
      <c r="E609" s="88"/>
      <c r="F609" s="88"/>
      <c r="G609" s="88"/>
      <c r="H609" s="88"/>
      <c r="I609" s="88"/>
      <c r="J609" s="88"/>
      <c r="K609" s="88"/>
      <c r="L609" s="88"/>
    </row>
    <row r="610" spans="1:12" x14ac:dyDescent="0.2">
      <c r="A610" s="219"/>
      <c r="B610" s="88"/>
      <c r="C610" s="88"/>
      <c r="D610" s="88"/>
      <c r="E610" s="88"/>
      <c r="F610" s="88"/>
      <c r="G610" s="88"/>
      <c r="H610" s="88"/>
      <c r="I610" s="88"/>
      <c r="J610" s="88"/>
      <c r="K610" s="88"/>
      <c r="L610" s="88"/>
    </row>
    <row r="611" spans="1:12" x14ac:dyDescent="0.2">
      <c r="A611" s="219"/>
      <c r="B611" s="88"/>
      <c r="C611" s="88"/>
      <c r="D611" s="88"/>
      <c r="E611" s="88"/>
      <c r="F611" s="88"/>
      <c r="G611" s="88"/>
      <c r="H611" s="88"/>
      <c r="I611" s="88"/>
      <c r="J611" s="88"/>
      <c r="K611" s="88"/>
      <c r="L611" s="88"/>
    </row>
    <row r="612" spans="1:12" x14ac:dyDescent="0.2">
      <c r="A612" s="219"/>
      <c r="B612" s="88"/>
      <c r="C612" s="88"/>
      <c r="D612" s="88"/>
      <c r="E612" s="88"/>
      <c r="F612" s="88"/>
      <c r="G612" s="88"/>
      <c r="H612" s="88"/>
      <c r="I612" s="88"/>
      <c r="J612" s="88"/>
      <c r="K612" s="88"/>
      <c r="L612" s="88"/>
    </row>
    <row r="613" spans="1:12" x14ac:dyDescent="0.2">
      <c r="A613" s="219"/>
      <c r="B613" s="88"/>
      <c r="C613" s="88"/>
      <c r="D613" s="88"/>
      <c r="E613" s="88"/>
      <c r="F613" s="88"/>
      <c r="G613" s="88"/>
      <c r="H613" s="88"/>
      <c r="I613" s="88"/>
      <c r="J613" s="88"/>
      <c r="K613" s="88"/>
      <c r="L613" s="88"/>
    </row>
    <row r="614" spans="1:12" x14ac:dyDescent="0.2">
      <c r="A614" s="219"/>
      <c r="B614" s="88"/>
      <c r="C614" s="88"/>
      <c r="D614" s="88"/>
      <c r="E614" s="88"/>
      <c r="F614" s="88"/>
      <c r="G614" s="88"/>
      <c r="H614" s="88"/>
      <c r="I614" s="88"/>
      <c r="J614" s="88"/>
      <c r="K614" s="88"/>
      <c r="L614" s="88"/>
    </row>
    <row r="615" spans="1:12" x14ac:dyDescent="0.2">
      <c r="A615" s="219"/>
      <c r="B615" s="88"/>
      <c r="C615" s="88"/>
      <c r="D615" s="88"/>
      <c r="E615" s="88"/>
      <c r="F615" s="88"/>
      <c r="G615" s="88"/>
      <c r="H615" s="88"/>
      <c r="I615" s="88"/>
      <c r="J615" s="88"/>
      <c r="K615" s="88"/>
      <c r="L615" s="88"/>
    </row>
    <row r="616" spans="1:12" x14ac:dyDescent="0.2">
      <c r="A616" s="219"/>
      <c r="B616" s="88"/>
      <c r="C616" s="88"/>
      <c r="D616" s="88"/>
      <c r="E616" s="88"/>
      <c r="F616" s="88"/>
      <c r="G616" s="88"/>
      <c r="H616" s="88"/>
      <c r="I616" s="88"/>
      <c r="J616" s="88"/>
      <c r="K616" s="88"/>
      <c r="L616" s="88"/>
    </row>
    <row r="617" spans="1:12" x14ac:dyDescent="0.2">
      <c r="A617" s="219"/>
      <c r="B617" s="88"/>
      <c r="C617" s="88"/>
      <c r="D617" s="88"/>
      <c r="E617" s="88"/>
      <c r="F617" s="88"/>
      <c r="G617" s="88"/>
      <c r="H617" s="88"/>
      <c r="I617" s="88"/>
      <c r="J617" s="88"/>
      <c r="K617" s="88"/>
      <c r="L617" s="88"/>
    </row>
    <row r="618" spans="1:12" x14ac:dyDescent="0.2">
      <c r="A618" s="219"/>
      <c r="B618" s="88"/>
      <c r="C618" s="88"/>
      <c r="D618" s="88"/>
      <c r="E618" s="88"/>
      <c r="F618" s="88"/>
      <c r="G618" s="88"/>
      <c r="H618" s="88"/>
      <c r="I618" s="88"/>
      <c r="J618" s="88"/>
      <c r="K618" s="88"/>
      <c r="L618" s="88"/>
    </row>
    <row r="619" spans="1:12" x14ac:dyDescent="0.2">
      <c r="A619" s="219"/>
      <c r="B619" s="88"/>
      <c r="C619" s="88"/>
      <c r="D619" s="88"/>
      <c r="E619" s="88"/>
      <c r="F619" s="88"/>
      <c r="G619" s="88"/>
      <c r="H619" s="88"/>
      <c r="I619" s="88"/>
      <c r="J619" s="88"/>
      <c r="K619" s="88"/>
      <c r="L619" s="88"/>
    </row>
    <row r="620" spans="1:12" x14ac:dyDescent="0.2">
      <c r="A620" s="219"/>
      <c r="B620" s="88"/>
      <c r="C620" s="88"/>
      <c r="D620" s="88"/>
      <c r="E620" s="88"/>
      <c r="F620" s="88"/>
      <c r="G620" s="88"/>
      <c r="H620" s="88"/>
      <c r="I620" s="88"/>
      <c r="J620" s="88"/>
      <c r="K620" s="88"/>
      <c r="L620" s="88"/>
    </row>
    <row r="621" spans="1:12" x14ac:dyDescent="0.2">
      <c r="A621" s="219"/>
      <c r="B621" s="88"/>
      <c r="C621" s="88"/>
      <c r="D621" s="88"/>
      <c r="E621" s="88"/>
      <c r="F621" s="88"/>
      <c r="G621" s="88"/>
      <c r="H621" s="88"/>
      <c r="I621" s="88"/>
      <c r="J621" s="88"/>
      <c r="K621" s="88"/>
      <c r="L621" s="88"/>
    </row>
    <row r="622" spans="1:12" x14ac:dyDescent="0.2">
      <c r="A622" s="219"/>
      <c r="B622" s="88"/>
      <c r="C622" s="88"/>
      <c r="D622" s="88"/>
      <c r="E622" s="88"/>
      <c r="F622" s="88"/>
      <c r="G622" s="88"/>
      <c r="H622" s="88"/>
      <c r="I622" s="88"/>
      <c r="J622" s="88"/>
      <c r="K622" s="88"/>
      <c r="L622" s="88"/>
    </row>
    <row r="623" spans="1:12" x14ac:dyDescent="0.2">
      <c r="A623" s="219"/>
      <c r="B623" s="88"/>
      <c r="C623" s="88"/>
      <c r="D623" s="88"/>
      <c r="E623" s="88"/>
      <c r="F623" s="88"/>
      <c r="G623" s="88"/>
      <c r="H623" s="88"/>
      <c r="I623" s="88"/>
      <c r="J623" s="88"/>
      <c r="K623" s="88"/>
      <c r="L623" s="88"/>
    </row>
    <row r="624" spans="1:12" x14ac:dyDescent="0.2">
      <c r="A624" s="219"/>
      <c r="B624" s="88"/>
      <c r="C624" s="88"/>
      <c r="D624" s="88"/>
      <c r="E624" s="88"/>
      <c r="F624" s="88"/>
      <c r="G624" s="88"/>
      <c r="H624" s="88"/>
      <c r="I624" s="88"/>
      <c r="J624" s="88"/>
      <c r="K624" s="88"/>
      <c r="L624" s="88"/>
    </row>
    <row r="625" spans="1:12" x14ac:dyDescent="0.2">
      <c r="A625" s="219"/>
      <c r="B625" s="88"/>
      <c r="C625" s="88"/>
      <c r="D625" s="88"/>
      <c r="E625" s="88"/>
      <c r="F625" s="88"/>
      <c r="G625" s="88"/>
      <c r="H625" s="88"/>
      <c r="I625" s="88"/>
      <c r="J625" s="88"/>
      <c r="K625" s="88"/>
      <c r="L625" s="88"/>
    </row>
    <row r="626" spans="1:12" x14ac:dyDescent="0.2">
      <c r="A626" s="219"/>
      <c r="B626" s="88"/>
      <c r="C626" s="88"/>
      <c r="D626" s="88"/>
      <c r="E626" s="88"/>
      <c r="F626" s="88"/>
      <c r="G626" s="88"/>
      <c r="H626" s="88"/>
      <c r="I626" s="88"/>
      <c r="J626" s="88"/>
      <c r="K626" s="88"/>
      <c r="L626" s="88"/>
    </row>
    <row r="627" spans="1:12" x14ac:dyDescent="0.2">
      <c r="A627" s="219"/>
      <c r="B627" s="88"/>
      <c r="C627" s="88"/>
      <c r="D627" s="88"/>
      <c r="E627" s="88"/>
      <c r="F627" s="88"/>
      <c r="G627" s="88"/>
      <c r="H627" s="88"/>
      <c r="I627" s="88"/>
      <c r="J627" s="88"/>
      <c r="K627" s="88"/>
      <c r="L627" s="88"/>
    </row>
    <row r="628" spans="1:12" x14ac:dyDescent="0.2">
      <c r="A628" s="219"/>
      <c r="B628" s="88"/>
      <c r="C628" s="88"/>
      <c r="D628" s="88"/>
      <c r="E628" s="88"/>
      <c r="F628" s="88"/>
      <c r="G628" s="88"/>
      <c r="H628" s="88"/>
      <c r="I628" s="88"/>
      <c r="J628" s="88"/>
      <c r="K628" s="88"/>
      <c r="L628" s="88"/>
    </row>
    <row r="629" spans="1:12" x14ac:dyDescent="0.2">
      <c r="A629" s="219"/>
      <c r="B629" s="88"/>
      <c r="C629" s="88"/>
      <c r="D629" s="88"/>
      <c r="E629" s="88"/>
      <c r="F629" s="88"/>
      <c r="G629" s="88"/>
      <c r="H629" s="88"/>
      <c r="I629" s="88"/>
      <c r="J629" s="88"/>
      <c r="K629" s="88"/>
      <c r="L629" s="88"/>
    </row>
    <row r="630" spans="1:12" x14ac:dyDescent="0.2">
      <c r="A630" s="219"/>
      <c r="B630" s="88"/>
      <c r="C630" s="88"/>
      <c r="D630" s="88"/>
      <c r="E630" s="88"/>
      <c r="F630" s="88"/>
      <c r="G630" s="88"/>
      <c r="H630" s="88"/>
      <c r="I630" s="88"/>
      <c r="J630" s="88"/>
      <c r="K630" s="88"/>
      <c r="L630" s="88"/>
    </row>
    <row r="631" spans="1:12" x14ac:dyDescent="0.2">
      <c r="A631" s="219"/>
      <c r="B631" s="88"/>
      <c r="C631" s="88"/>
      <c r="D631" s="88"/>
      <c r="E631" s="88"/>
      <c r="F631" s="88"/>
      <c r="G631" s="88"/>
      <c r="H631" s="88"/>
      <c r="I631" s="88"/>
      <c r="J631" s="88"/>
      <c r="K631" s="88"/>
      <c r="L631" s="88"/>
    </row>
    <row r="632" spans="1:12" x14ac:dyDescent="0.2">
      <c r="A632" s="219"/>
      <c r="B632" s="88"/>
      <c r="C632" s="88"/>
      <c r="D632" s="88"/>
      <c r="E632" s="88"/>
      <c r="F632" s="88"/>
      <c r="G632" s="88"/>
      <c r="H632" s="88"/>
      <c r="I632" s="88"/>
      <c r="J632" s="88"/>
      <c r="K632" s="88"/>
      <c r="L632" s="88"/>
    </row>
    <row r="633" spans="1:12" x14ac:dyDescent="0.2">
      <c r="A633" s="219"/>
      <c r="B633" s="88"/>
      <c r="C633" s="88"/>
      <c r="D633" s="88"/>
      <c r="E633" s="88"/>
      <c r="F633" s="88"/>
      <c r="G633" s="88"/>
      <c r="H633" s="88"/>
      <c r="I633" s="88"/>
      <c r="J633" s="88"/>
      <c r="K633" s="88"/>
      <c r="L633" s="88"/>
    </row>
    <row r="634" spans="1:12" x14ac:dyDescent="0.2">
      <c r="A634" s="219"/>
      <c r="B634" s="88"/>
      <c r="C634" s="88"/>
      <c r="D634" s="88"/>
      <c r="E634" s="88"/>
      <c r="F634" s="88"/>
      <c r="G634" s="88"/>
      <c r="H634" s="88"/>
      <c r="I634" s="88"/>
      <c r="J634" s="88"/>
      <c r="K634" s="88"/>
      <c r="L634" s="88"/>
    </row>
    <row r="635" spans="1:12" x14ac:dyDescent="0.2">
      <c r="A635" s="219"/>
      <c r="B635" s="88"/>
      <c r="C635" s="88"/>
      <c r="D635" s="88"/>
      <c r="E635" s="88"/>
      <c r="F635" s="88"/>
      <c r="G635" s="88"/>
      <c r="H635" s="88"/>
      <c r="I635" s="88"/>
      <c r="J635" s="88"/>
      <c r="K635" s="88"/>
      <c r="L635" s="88"/>
    </row>
    <row r="636" spans="1:12" x14ac:dyDescent="0.2">
      <c r="A636" s="219"/>
      <c r="B636" s="88"/>
      <c r="C636" s="88"/>
      <c r="D636" s="88"/>
      <c r="E636" s="88"/>
      <c r="F636" s="88"/>
      <c r="G636" s="88"/>
      <c r="H636" s="88"/>
      <c r="I636" s="88"/>
      <c r="J636" s="88"/>
      <c r="K636" s="88"/>
      <c r="L636" s="88"/>
    </row>
    <row r="637" spans="1:12" x14ac:dyDescent="0.2">
      <c r="A637" s="219"/>
      <c r="B637" s="88"/>
      <c r="C637" s="88"/>
      <c r="D637" s="88"/>
      <c r="E637" s="88"/>
      <c r="F637" s="88"/>
      <c r="G637" s="88"/>
      <c r="H637" s="88"/>
      <c r="I637" s="88"/>
      <c r="J637" s="88"/>
      <c r="K637" s="88"/>
      <c r="L637" s="88"/>
    </row>
    <row r="638" spans="1:12" x14ac:dyDescent="0.2">
      <c r="A638" s="219"/>
      <c r="B638" s="88"/>
      <c r="C638" s="88"/>
      <c r="D638" s="88"/>
      <c r="E638" s="88"/>
      <c r="F638" s="88"/>
      <c r="G638" s="88"/>
      <c r="H638" s="88"/>
      <c r="I638" s="88"/>
      <c r="J638" s="88"/>
      <c r="K638" s="88"/>
      <c r="L638" s="88"/>
    </row>
    <row r="639" spans="1:12" x14ac:dyDescent="0.2">
      <c r="A639" s="219"/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88"/>
    </row>
    <row r="640" spans="1:12" x14ac:dyDescent="0.2">
      <c r="A640" s="219"/>
      <c r="B640" s="88"/>
      <c r="C640" s="88"/>
      <c r="D640" s="88"/>
      <c r="E640" s="88"/>
      <c r="F640" s="88"/>
      <c r="G640" s="88"/>
      <c r="H640" s="88"/>
      <c r="I640" s="88"/>
      <c r="J640" s="88"/>
      <c r="K640" s="88"/>
      <c r="L640" s="88"/>
    </row>
    <row r="641" spans="1:12" x14ac:dyDescent="0.2">
      <c r="A641" s="219"/>
      <c r="B641" s="88"/>
      <c r="C641" s="88"/>
      <c r="D641" s="88"/>
      <c r="E641" s="88"/>
      <c r="F641" s="88"/>
      <c r="G641" s="88"/>
      <c r="H641" s="88"/>
      <c r="I641" s="88"/>
      <c r="J641" s="88"/>
      <c r="K641" s="88"/>
      <c r="L641" s="88"/>
    </row>
    <row r="642" spans="1:12" x14ac:dyDescent="0.2">
      <c r="A642" s="219"/>
      <c r="B642" s="88"/>
      <c r="C642" s="88"/>
      <c r="D642" s="88"/>
      <c r="E642" s="88"/>
      <c r="F642" s="88"/>
      <c r="G642" s="88"/>
      <c r="H642" s="88"/>
      <c r="I642" s="88"/>
      <c r="J642" s="88"/>
      <c r="K642" s="88"/>
      <c r="L642" s="88"/>
    </row>
    <row r="643" spans="1:12" x14ac:dyDescent="0.2">
      <c r="A643" s="219"/>
      <c r="B643" s="88"/>
      <c r="C643" s="88"/>
      <c r="D643" s="88"/>
      <c r="E643" s="88"/>
      <c r="F643" s="88"/>
      <c r="G643" s="88"/>
      <c r="H643" s="88"/>
      <c r="I643" s="88"/>
      <c r="J643" s="88"/>
      <c r="K643" s="88"/>
      <c r="L643" s="88"/>
    </row>
    <row r="644" spans="1:12" x14ac:dyDescent="0.2">
      <c r="A644" s="219"/>
      <c r="B644" s="88"/>
      <c r="C644" s="88"/>
      <c r="D644" s="88"/>
      <c r="E644" s="88"/>
      <c r="F644" s="88"/>
      <c r="G644" s="88"/>
      <c r="H644" s="88"/>
      <c r="I644" s="88"/>
      <c r="J644" s="88"/>
      <c r="K644" s="88"/>
      <c r="L644" s="88"/>
    </row>
    <row r="645" spans="1:12" x14ac:dyDescent="0.2">
      <c r="A645" s="219"/>
      <c r="B645" s="88"/>
      <c r="C645" s="88"/>
      <c r="D645" s="88"/>
      <c r="E645" s="88"/>
      <c r="F645" s="88"/>
      <c r="G645" s="88"/>
      <c r="H645" s="88"/>
      <c r="I645" s="88"/>
      <c r="J645" s="88"/>
      <c r="K645" s="88"/>
      <c r="L645" s="88"/>
    </row>
    <row r="646" spans="1:12" x14ac:dyDescent="0.2">
      <c r="A646" s="219"/>
      <c r="B646" s="88"/>
      <c r="C646" s="88"/>
      <c r="D646" s="88"/>
      <c r="E646" s="88"/>
      <c r="F646" s="88"/>
      <c r="G646" s="88"/>
      <c r="H646" s="88"/>
      <c r="I646" s="88"/>
      <c r="J646" s="88"/>
      <c r="K646" s="88"/>
      <c r="L646" s="88"/>
    </row>
    <row r="647" spans="1:12" x14ac:dyDescent="0.2">
      <c r="A647" s="219"/>
      <c r="B647" s="88"/>
      <c r="C647" s="88"/>
      <c r="D647" s="88"/>
      <c r="E647" s="88"/>
      <c r="F647" s="88"/>
      <c r="G647" s="88"/>
      <c r="H647" s="88"/>
      <c r="I647" s="88"/>
      <c r="J647" s="88"/>
      <c r="K647" s="88"/>
      <c r="L647" s="88"/>
    </row>
    <row r="648" spans="1:12" x14ac:dyDescent="0.2">
      <c r="A648" s="219"/>
      <c r="B648" s="88"/>
      <c r="C648" s="88"/>
      <c r="D648" s="88"/>
      <c r="E648" s="88"/>
      <c r="F648" s="88"/>
      <c r="G648" s="88"/>
      <c r="H648" s="88"/>
      <c r="I648" s="88"/>
      <c r="J648" s="88"/>
      <c r="K648" s="88"/>
      <c r="L648" s="88"/>
    </row>
    <row r="649" spans="1:12" x14ac:dyDescent="0.2">
      <c r="A649" s="219"/>
      <c r="B649" s="88"/>
      <c r="C649" s="88"/>
      <c r="D649" s="88"/>
      <c r="E649" s="88"/>
      <c r="F649" s="88"/>
      <c r="G649" s="88"/>
      <c r="H649" s="88"/>
      <c r="I649" s="88"/>
      <c r="J649" s="88"/>
      <c r="K649" s="88"/>
      <c r="L649" s="88"/>
    </row>
    <row r="650" spans="1:12" x14ac:dyDescent="0.2">
      <c r="A650" s="219"/>
      <c r="B650" s="88"/>
      <c r="C650" s="88"/>
      <c r="D650" s="88"/>
      <c r="E650" s="88"/>
      <c r="F650" s="88"/>
      <c r="G650" s="88"/>
      <c r="H650" s="88"/>
      <c r="I650" s="88"/>
      <c r="J650" s="88"/>
      <c r="K650" s="88"/>
      <c r="L650" s="88"/>
    </row>
    <row r="651" spans="1:12" x14ac:dyDescent="0.2">
      <c r="A651" s="219"/>
      <c r="B651" s="88"/>
      <c r="C651" s="88"/>
      <c r="D651" s="88"/>
      <c r="E651" s="88"/>
      <c r="F651" s="88"/>
      <c r="G651" s="88"/>
      <c r="H651" s="88"/>
      <c r="I651" s="88"/>
      <c r="J651" s="88"/>
      <c r="K651" s="88"/>
      <c r="L651" s="88"/>
    </row>
    <row r="652" spans="1:12" x14ac:dyDescent="0.2">
      <c r="A652" s="219"/>
      <c r="B652" s="88"/>
      <c r="C652" s="88"/>
      <c r="D652" s="88"/>
      <c r="E652" s="88"/>
      <c r="F652" s="88"/>
      <c r="G652" s="88"/>
      <c r="H652" s="88"/>
      <c r="I652" s="88"/>
      <c r="J652" s="88"/>
      <c r="K652" s="88"/>
      <c r="L652" s="88"/>
    </row>
    <row r="653" spans="1:12" x14ac:dyDescent="0.2">
      <c r="A653" s="219"/>
      <c r="B653" s="88"/>
      <c r="C653" s="88"/>
      <c r="D653" s="88"/>
      <c r="E653" s="88"/>
      <c r="F653" s="88"/>
      <c r="G653" s="88"/>
      <c r="H653" s="88"/>
      <c r="I653" s="88"/>
      <c r="J653" s="88"/>
      <c r="K653" s="88"/>
      <c r="L653" s="88"/>
    </row>
    <row r="654" spans="1:12" x14ac:dyDescent="0.2">
      <c r="A654" s="219"/>
      <c r="B654" s="88"/>
      <c r="C654" s="88"/>
      <c r="D654" s="88"/>
      <c r="E654" s="88"/>
      <c r="F654" s="88"/>
      <c r="G654" s="88"/>
      <c r="H654" s="88"/>
      <c r="I654" s="88"/>
      <c r="J654" s="88"/>
      <c r="K654" s="88"/>
      <c r="L654" s="88"/>
    </row>
    <row r="655" spans="1:12" x14ac:dyDescent="0.2">
      <c r="A655" s="219"/>
      <c r="B655" s="88"/>
      <c r="C655" s="88"/>
      <c r="D655" s="88"/>
      <c r="E655" s="88"/>
      <c r="F655" s="88"/>
      <c r="G655" s="88"/>
      <c r="H655" s="88"/>
      <c r="I655" s="88"/>
      <c r="J655" s="88"/>
      <c r="K655" s="88"/>
      <c r="L655" s="88"/>
    </row>
    <row r="656" spans="1:12" x14ac:dyDescent="0.2">
      <c r="A656" s="219"/>
      <c r="B656" s="88"/>
      <c r="C656" s="88"/>
      <c r="D656" s="88"/>
      <c r="E656" s="88"/>
      <c r="F656" s="88"/>
      <c r="G656" s="88"/>
      <c r="H656" s="88"/>
      <c r="I656" s="88"/>
      <c r="J656" s="88"/>
      <c r="K656" s="88"/>
      <c r="L656" s="88"/>
    </row>
    <row r="657" spans="1:12" x14ac:dyDescent="0.2">
      <c r="A657" s="219"/>
      <c r="B657" s="88"/>
      <c r="C657" s="88"/>
      <c r="D657" s="88"/>
      <c r="E657" s="88"/>
      <c r="F657" s="88"/>
      <c r="G657" s="88"/>
      <c r="H657" s="88"/>
      <c r="I657" s="88"/>
      <c r="J657" s="88"/>
      <c r="K657" s="88"/>
      <c r="L657" s="88"/>
    </row>
    <row r="658" spans="1:12" x14ac:dyDescent="0.2">
      <c r="A658" s="219"/>
      <c r="B658" s="88"/>
      <c r="C658" s="88"/>
      <c r="D658" s="88"/>
      <c r="E658" s="88"/>
      <c r="F658" s="88"/>
      <c r="G658" s="88"/>
      <c r="H658" s="88"/>
      <c r="I658" s="88"/>
      <c r="J658" s="88"/>
      <c r="K658" s="88"/>
      <c r="L658" s="88"/>
    </row>
    <row r="659" spans="1:12" x14ac:dyDescent="0.2">
      <c r="A659" s="219"/>
      <c r="B659" s="88"/>
      <c r="C659" s="88"/>
      <c r="D659" s="88"/>
      <c r="E659" s="88"/>
      <c r="F659" s="88"/>
      <c r="G659" s="88"/>
      <c r="H659" s="88"/>
      <c r="I659" s="88"/>
      <c r="J659" s="88"/>
      <c r="K659" s="88"/>
      <c r="L659" s="88"/>
    </row>
    <row r="660" spans="1:12" x14ac:dyDescent="0.2">
      <c r="A660" s="219"/>
      <c r="B660" s="88"/>
      <c r="C660" s="88"/>
      <c r="D660" s="88"/>
      <c r="E660" s="88"/>
      <c r="F660" s="88"/>
      <c r="G660" s="88"/>
      <c r="H660" s="88"/>
      <c r="I660" s="88"/>
      <c r="J660" s="88"/>
      <c r="K660" s="88"/>
      <c r="L660" s="88"/>
    </row>
    <row r="661" spans="1:12" x14ac:dyDescent="0.2">
      <c r="A661" s="219"/>
      <c r="B661" s="88"/>
      <c r="C661" s="88"/>
      <c r="D661" s="88"/>
      <c r="E661" s="88"/>
      <c r="F661" s="88"/>
      <c r="G661" s="88"/>
      <c r="H661" s="88"/>
      <c r="I661" s="88"/>
      <c r="J661" s="88"/>
      <c r="K661" s="88"/>
      <c r="L661" s="88"/>
    </row>
    <row r="662" spans="1:12" x14ac:dyDescent="0.2">
      <c r="A662" s="219"/>
      <c r="B662" s="88"/>
      <c r="C662" s="88"/>
      <c r="D662" s="88"/>
      <c r="E662" s="88"/>
      <c r="F662" s="88"/>
      <c r="G662" s="88"/>
      <c r="H662" s="88"/>
      <c r="I662" s="88"/>
      <c r="J662" s="88"/>
      <c r="K662" s="88"/>
      <c r="L662" s="88"/>
    </row>
    <row r="663" spans="1:12" x14ac:dyDescent="0.2">
      <c r="A663" s="219"/>
      <c r="B663" s="88"/>
      <c r="C663" s="88"/>
      <c r="D663" s="88"/>
      <c r="E663" s="88"/>
      <c r="F663" s="88"/>
      <c r="G663" s="88"/>
      <c r="H663" s="88"/>
      <c r="I663" s="88"/>
      <c r="J663" s="88"/>
      <c r="K663" s="88"/>
      <c r="L663" s="88"/>
    </row>
    <row r="664" spans="1:12" x14ac:dyDescent="0.2">
      <c r="A664" s="219"/>
      <c r="B664" s="88"/>
      <c r="C664" s="88"/>
      <c r="D664" s="88"/>
      <c r="E664" s="88"/>
      <c r="F664" s="88"/>
      <c r="G664" s="88"/>
      <c r="H664" s="88"/>
      <c r="I664" s="88"/>
      <c r="J664" s="88"/>
      <c r="K664" s="88"/>
      <c r="L664" s="88"/>
    </row>
    <row r="665" spans="1:12" x14ac:dyDescent="0.2">
      <c r="A665" s="219"/>
      <c r="B665" s="88"/>
      <c r="C665" s="88"/>
      <c r="D665" s="88"/>
      <c r="E665" s="88"/>
      <c r="F665" s="88"/>
      <c r="G665" s="88"/>
      <c r="H665" s="88"/>
      <c r="I665" s="88"/>
      <c r="J665" s="88"/>
      <c r="K665" s="88"/>
      <c r="L665" s="88"/>
    </row>
    <row r="666" spans="1:12" x14ac:dyDescent="0.2">
      <c r="A666" s="219"/>
      <c r="B666" s="88"/>
      <c r="C666" s="88"/>
      <c r="D666" s="88"/>
      <c r="E666" s="88"/>
      <c r="F666" s="88"/>
      <c r="G666" s="88"/>
      <c r="H666" s="88"/>
      <c r="I666" s="88"/>
      <c r="J666" s="88"/>
      <c r="K666" s="88"/>
      <c r="L666" s="88"/>
    </row>
    <row r="667" spans="1:12" x14ac:dyDescent="0.2">
      <c r="A667" s="219"/>
      <c r="B667" s="88"/>
      <c r="C667" s="88"/>
      <c r="D667" s="88"/>
      <c r="E667" s="88"/>
      <c r="F667" s="88"/>
      <c r="G667" s="88"/>
      <c r="H667" s="88"/>
      <c r="I667" s="88"/>
      <c r="J667" s="88"/>
      <c r="K667" s="88"/>
      <c r="L667" s="88"/>
    </row>
    <row r="668" spans="1:12" x14ac:dyDescent="0.2">
      <c r="A668" s="219"/>
      <c r="B668" s="88"/>
      <c r="C668" s="88"/>
      <c r="D668" s="88"/>
      <c r="E668" s="88"/>
      <c r="F668" s="88"/>
      <c r="G668" s="88"/>
      <c r="H668" s="88"/>
      <c r="I668" s="88"/>
      <c r="J668" s="88"/>
      <c r="K668" s="88"/>
      <c r="L668" s="88"/>
    </row>
    <row r="669" spans="1:12" x14ac:dyDescent="0.2">
      <c r="A669" s="219"/>
      <c r="B669" s="88"/>
      <c r="C669" s="88"/>
      <c r="D669" s="88"/>
      <c r="E669" s="88"/>
      <c r="F669" s="88"/>
      <c r="G669" s="88"/>
      <c r="H669" s="88"/>
      <c r="I669" s="88"/>
      <c r="J669" s="88"/>
      <c r="K669" s="88"/>
      <c r="L669" s="88"/>
    </row>
    <row r="670" spans="1:12" x14ac:dyDescent="0.2">
      <c r="A670" s="219"/>
      <c r="B670" s="88"/>
      <c r="C670" s="88"/>
      <c r="D670" s="88"/>
      <c r="E670" s="88"/>
      <c r="F670" s="88"/>
      <c r="G670" s="88"/>
      <c r="H670" s="88"/>
      <c r="I670" s="88"/>
      <c r="J670" s="88"/>
      <c r="K670" s="88"/>
      <c r="L670" s="88"/>
    </row>
    <row r="671" spans="1:12" x14ac:dyDescent="0.2">
      <c r="A671" s="219"/>
      <c r="B671" s="88"/>
      <c r="C671" s="88"/>
      <c r="D671" s="88"/>
      <c r="E671" s="88"/>
      <c r="F671" s="88"/>
      <c r="G671" s="88"/>
      <c r="H671" s="88"/>
      <c r="I671" s="88"/>
      <c r="J671" s="88"/>
      <c r="K671" s="88"/>
      <c r="L671" s="88"/>
    </row>
    <row r="672" spans="1:12" x14ac:dyDescent="0.2">
      <c r="A672" s="219"/>
      <c r="B672" s="88"/>
      <c r="C672" s="88"/>
      <c r="D672" s="88"/>
      <c r="E672" s="88"/>
      <c r="F672" s="88"/>
      <c r="G672" s="88"/>
      <c r="H672" s="88"/>
      <c r="I672" s="88"/>
      <c r="J672" s="88"/>
      <c r="K672" s="88"/>
      <c r="L672" s="88"/>
    </row>
    <row r="673" spans="1:12" x14ac:dyDescent="0.2">
      <c r="A673" s="219"/>
      <c r="B673" s="88"/>
      <c r="C673" s="88"/>
      <c r="D673" s="88"/>
      <c r="E673" s="88"/>
      <c r="F673" s="88"/>
      <c r="G673" s="88"/>
      <c r="H673" s="88"/>
      <c r="I673" s="88"/>
      <c r="J673" s="88"/>
      <c r="K673" s="88"/>
      <c r="L673" s="88"/>
    </row>
    <row r="674" spans="1:12" x14ac:dyDescent="0.2">
      <c r="A674" s="219"/>
      <c r="B674" s="88"/>
      <c r="C674" s="88"/>
      <c r="D674" s="88"/>
      <c r="E674" s="88"/>
      <c r="F674" s="88"/>
      <c r="G674" s="88"/>
      <c r="H674" s="88"/>
      <c r="I674" s="88"/>
      <c r="J674" s="88"/>
      <c r="K674" s="88"/>
      <c r="L674" s="88"/>
    </row>
    <row r="675" spans="1:12" x14ac:dyDescent="0.2">
      <c r="A675" s="219"/>
      <c r="B675" s="88"/>
      <c r="C675" s="88"/>
      <c r="D675" s="88"/>
      <c r="E675" s="88"/>
      <c r="F675" s="88"/>
      <c r="G675" s="88"/>
      <c r="H675" s="88"/>
      <c r="I675" s="88"/>
      <c r="J675" s="88"/>
      <c r="K675" s="88"/>
      <c r="L675" s="88"/>
    </row>
    <row r="676" spans="1:12" x14ac:dyDescent="0.2">
      <c r="A676" s="219"/>
      <c r="B676" s="88"/>
      <c r="C676" s="88"/>
      <c r="D676" s="88"/>
      <c r="E676" s="88"/>
      <c r="F676" s="88"/>
      <c r="G676" s="88"/>
      <c r="H676" s="88"/>
      <c r="I676" s="88"/>
      <c r="J676" s="88"/>
      <c r="K676" s="88"/>
      <c r="L676" s="88"/>
    </row>
    <row r="677" spans="1:12" x14ac:dyDescent="0.2">
      <c r="A677" s="219"/>
      <c r="B677" s="88"/>
      <c r="C677" s="88"/>
      <c r="D677" s="88"/>
      <c r="E677" s="88"/>
      <c r="F677" s="88"/>
      <c r="G677" s="88"/>
      <c r="H677" s="88"/>
      <c r="I677" s="88"/>
      <c r="J677" s="88"/>
      <c r="K677" s="88"/>
      <c r="L677" s="88"/>
    </row>
    <row r="678" spans="1:12" x14ac:dyDescent="0.2">
      <c r="A678" s="219"/>
      <c r="B678" s="88"/>
      <c r="C678" s="88"/>
      <c r="D678" s="88"/>
      <c r="E678" s="88"/>
      <c r="F678" s="88"/>
      <c r="G678" s="88"/>
      <c r="H678" s="88"/>
      <c r="I678" s="88"/>
      <c r="J678" s="88"/>
      <c r="K678" s="88"/>
      <c r="L678" s="88"/>
    </row>
    <row r="679" spans="1:12" x14ac:dyDescent="0.2">
      <c r="A679" s="219"/>
      <c r="B679" s="88"/>
      <c r="C679" s="88"/>
      <c r="D679" s="88"/>
      <c r="E679" s="88"/>
      <c r="F679" s="88"/>
      <c r="G679" s="88"/>
      <c r="H679" s="88"/>
      <c r="I679" s="88"/>
      <c r="J679" s="88"/>
      <c r="K679" s="88"/>
      <c r="L679" s="88"/>
    </row>
    <row r="680" spans="1:12" x14ac:dyDescent="0.2">
      <c r="A680" s="219"/>
      <c r="B680" s="88"/>
      <c r="C680" s="88"/>
      <c r="D680" s="88"/>
      <c r="E680" s="88"/>
      <c r="F680" s="88"/>
      <c r="G680" s="88"/>
      <c r="H680" s="88"/>
      <c r="I680" s="88"/>
      <c r="J680" s="88"/>
      <c r="K680" s="88"/>
      <c r="L680" s="88"/>
    </row>
    <row r="681" spans="1:12" x14ac:dyDescent="0.2">
      <c r="L681" s="88"/>
    </row>
    <row r="682" spans="1:12" x14ac:dyDescent="0.2">
      <c r="L682" s="88"/>
    </row>
    <row r="683" spans="1:12" x14ac:dyDescent="0.2">
      <c r="L683" s="88"/>
    </row>
    <row r="684" spans="1:12" x14ac:dyDescent="0.2">
      <c r="L684" s="88"/>
    </row>
    <row r="685" spans="1:12" x14ac:dyDescent="0.2">
      <c r="L685" s="88"/>
    </row>
    <row r="686" spans="1:12" x14ac:dyDescent="0.2">
      <c r="L686" s="88"/>
    </row>
    <row r="687" spans="1:12" x14ac:dyDescent="0.2">
      <c r="L687" s="88"/>
    </row>
    <row r="688" spans="1:12" x14ac:dyDescent="0.2">
      <c r="L688" s="88"/>
    </row>
    <row r="689" spans="12:12" x14ac:dyDescent="0.2">
      <c r="L689" s="88"/>
    </row>
  </sheetData>
  <mergeCells count="3">
    <mergeCell ref="A1:O2"/>
    <mergeCell ref="E5:F5"/>
    <mergeCell ref="G5:H5"/>
  </mergeCells>
  <phoneticPr fontId="19" type="noConversion"/>
  <conditionalFormatting sqref="G7 G9">
    <cfRule type="expression" dxfId="11" priority="6" stopIfTrue="1">
      <formula>IF(AND($F$7=$F$9,$F$7&lt;&gt;"",$F$9&lt;&gt;""),1,0)</formula>
    </cfRule>
  </conditionalFormatting>
  <conditionalFormatting sqref="G11 G13">
    <cfRule type="expression" dxfId="10" priority="7" stopIfTrue="1">
      <formula>IF(AND($F$11=$F$13,$F$11&lt;&gt;"",$F$13&lt;&gt;""),1,0)</formula>
    </cfRule>
  </conditionalFormatting>
  <conditionalFormatting sqref="A8 E8">
    <cfRule type="expression" dxfId="9" priority="8" stopIfTrue="1">
      <formula>IF(OR($E$8="hoy!",$E$8="en juego"),1,0)</formula>
    </cfRule>
  </conditionalFormatting>
  <conditionalFormatting sqref="A12 E12">
    <cfRule type="expression" dxfId="8" priority="9" stopIfTrue="1">
      <formula>IF(OR($E$12="hoy!",$E$12="en juego"),1,0)</formula>
    </cfRule>
  </conditionalFormatting>
  <conditionalFormatting sqref="B8:D8">
    <cfRule type="expression" dxfId="7" priority="4" stopIfTrue="1">
      <formula>IF(OR($E$8="en juego",$E$8="hoy!"),1,0)</formula>
    </cfRule>
  </conditionalFormatting>
  <conditionalFormatting sqref="B12 D12">
    <cfRule type="expression" dxfId="6" priority="3" stopIfTrue="1">
      <formula>IF(OR($E$8="en juego",$E$8="hoy!"),1,0)</formula>
    </cfRule>
  </conditionalFormatting>
  <conditionalFormatting sqref="C12">
    <cfRule type="expression" dxfId="5" priority="1" stopIfTrue="1">
      <formula>IF(OR($E$8="en juego",$E$8="hoy!"),1,0)</formula>
    </cfRule>
  </conditionalFormatting>
  <dataValidations count="3">
    <dataValidation type="whole" allowBlank="1" showInputMessage="1" showErrorMessage="1" errorTitle="Dato no válido." error="Ingrese sólo un número entero_x000a_entre 0 y 99." sqref="F7 F11">
      <formula1>0</formula1>
      <formula2>99</formula2>
    </dataValidation>
    <dataValidation type="whole" allowBlank="1" showInputMessage="1" showErrorMessage="1" errorTitle="Dato no válido" error="Ingrese sólo un número entero_x000a_entre 0 y 99." sqref="F9 F13">
      <formula1>0</formula1>
      <formula2>99</formula2>
    </dataValidation>
    <dataValidation type="custom" showErrorMessage="1" errorTitle="Dato no válido" error="Debe introducir antes el resultado del partido." sqref="G7 G9 G11 G13">
      <formula1>IF(F7&lt;&gt;"",1,0)</formula1>
    </dataValidation>
  </dataValidations>
  <hyperlinks>
    <hyperlink ref="O4" display="Menu Principal"/>
  </hyperlinks>
  <pageMargins left="0.75" right="0.75" top="1" bottom="1" header="0" footer="0"/>
  <pageSetup paperSize="9" orientation="portrait" horizontalDpi="300" verticalDpi="30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U693"/>
  <sheetViews>
    <sheetView showGridLines="0" showRowColHeaders="0" showOutlineSymbols="0" workbookViewId="0">
      <selection activeCell="A16" sqref="A16"/>
    </sheetView>
  </sheetViews>
  <sheetFormatPr baseColWidth="10" defaultColWidth="9.140625" defaultRowHeight="12.75" x14ac:dyDescent="0.2"/>
  <cols>
    <col min="1" max="1" width="2.140625" style="44" customWidth="1"/>
    <col min="2" max="2" width="14.7109375" style="44" customWidth="1"/>
    <col min="3" max="3" width="8.28515625" style="44" customWidth="1"/>
    <col min="4" max="4" width="9.28515625" style="44" customWidth="1"/>
    <col min="5" max="5" width="15.7109375" style="44" customWidth="1"/>
    <col min="6" max="6" width="3.7109375" style="44" customWidth="1"/>
    <col min="7" max="7" width="2" style="44" customWidth="1"/>
    <col min="8" max="8" width="6.42578125" style="44" customWidth="1"/>
    <col min="9" max="9" width="11.7109375" style="44" customWidth="1"/>
    <col min="10" max="10" width="15.7109375" style="44" customWidth="1"/>
    <col min="11" max="11" width="3.7109375" style="44" customWidth="1"/>
    <col min="12" max="12" width="7.7109375" style="44" bestFit="1" customWidth="1"/>
    <col min="13" max="13" width="9.28515625" style="44" customWidth="1"/>
    <col min="14" max="14" width="1.7109375" style="44" customWidth="1"/>
    <col min="15" max="16384" width="9.140625" style="44"/>
  </cols>
  <sheetData>
    <row r="1" spans="1:21" s="41" customFormat="1" ht="34.5" customHeight="1" x14ac:dyDescent="0.2">
      <c r="A1" s="727" t="s">
        <v>68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39"/>
      <c r="Q1" s="39"/>
      <c r="R1" s="39"/>
      <c r="S1" s="40"/>
      <c r="T1" s="40"/>
      <c r="U1" s="40"/>
    </row>
    <row r="2" spans="1:21" s="41" customFormat="1" ht="34.5" customHeight="1" x14ac:dyDescent="0.2">
      <c r="A2" s="728"/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39"/>
      <c r="Q2" s="39"/>
      <c r="R2" s="39"/>
      <c r="S2" s="40"/>
      <c r="T2" s="40"/>
      <c r="U2" s="40"/>
    </row>
    <row r="3" spans="1:21" ht="12" customHeight="1" x14ac:dyDescent="0.2">
      <c r="A3" s="42"/>
      <c r="B3" s="46"/>
      <c r="C3" s="63"/>
      <c r="D3" s="46"/>
      <c r="E3" s="49"/>
      <c r="F3" s="49"/>
      <c r="G3" s="46"/>
      <c r="H3" s="46"/>
      <c r="I3" s="46"/>
      <c r="J3" s="46"/>
      <c r="K3" s="46"/>
      <c r="L3" s="64"/>
      <c r="M3" s="65"/>
      <c r="N3" s="46"/>
      <c r="O3" s="46"/>
      <c r="P3" s="46"/>
      <c r="Q3" s="46"/>
      <c r="R3" s="43"/>
    </row>
    <row r="4" spans="1:21" ht="9.75" customHeight="1" x14ac:dyDescent="0.2">
      <c r="A4" s="56"/>
      <c r="B4" s="46"/>
      <c r="C4" s="63"/>
      <c r="D4" s="46"/>
      <c r="E4" s="49"/>
      <c r="F4" s="49"/>
      <c r="G4" s="46"/>
      <c r="H4" s="46"/>
      <c r="I4" s="46"/>
      <c r="J4" s="46"/>
      <c r="K4" s="46"/>
      <c r="L4" s="66">
        <f ca="1">TODAY()</f>
        <v>41982</v>
      </c>
      <c r="M4" s="96">
        <f ca="1">NOW()</f>
        <v>41982.493611458332</v>
      </c>
      <c r="N4" s="46"/>
      <c r="O4" s="68" t="s">
        <v>54</v>
      </c>
      <c r="P4" s="46"/>
      <c r="Q4" s="46"/>
      <c r="R4" s="43"/>
    </row>
    <row r="5" spans="1:21" ht="14.25" customHeight="1" x14ac:dyDescent="0.2">
      <c r="A5" s="56"/>
      <c r="B5" s="69"/>
      <c r="C5" s="70"/>
      <c r="D5" s="70"/>
      <c r="E5" s="45"/>
      <c r="F5" s="45"/>
      <c r="G5" s="46"/>
      <c r="H5" s="46"/>
      <c r="I5" s="46"/>
      <c r="J5" s="46"/>
      <c r="K5" s="46"/>
      <c r="L5" s="71"/>
      <c r="M5" s="67"/>
      <c r="N5" s="46"/>
      <c r="O5" s="46"/>
      <c r="P5" s="46"/>
      <c r="Q5" s="46"/>
      <c r="R5" s="43"/>
    </row>
    <row r="6" spans="1:21" ht="12" customHeight="1" x14ac:dyDescent="0.2">
      <c r="A6" s="56"/>
      <c r="B6" s="72" t="s">
        <v>45</v>
      </c>
      <c r="C6" s="45"/>
      <c r="D6" s="46"/>
      <c r="E6" s="45"/>
      <c r="F6" s="45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3"/>
    </row>
    <row r="7" spans="1:21" ht="14.25" customHeight="1" x14ac:dyDescent="0.2">
      <c r="A7" s="57"/>
      <c r="B7" s="217" t="s">
        <v>116</v>
      </c>
      <c r="C7" s="217" t="s">
        <v>117</v>
      </c>
      <c r="D7" s="217" t="s">
        <v>118</v>
      </c>
      <c r="E7" s="729" t="s">
        <v>62</v>
      </c>
      <c r="F7" s="729"/>
      <c r="G7" s="730" t="s">
        <v>40</v>
      </c>
      <c r="H7" s="730"/>
      <c r="I7" s="47"/>
      <c r="J7" s="73" t="s">
        <v>56</v>
      </c>
      <c r="K7" s="46"/>
      <c r="L7" s="46"/>
      <c r="M7" s="46"/>
      <c r="N7" s="46"/>
      <c r="O7" s="46"/>
      <c r="P7" s="46"/>
      <c r="Q7" s="46"/>
      <c r="R7" s="43"/>
    </row>
    <row r="8" spans="1:21" ht="17.25" customHeight="1" x14ac:dyDescent="0.2">
      <c r="A8" s="57"/>
      <c r="B8" s="46"/>
      <c r="C8" s="46"/>
      <c r="D8" s="46"/>
      <c r="E8" s="74"/>
      <c r="F8" s="48"/>
      <c r="G8" s="74"/>
      <c r="H8" s="74"/>
      <c r="I8" s="74"/>
      <c r="J8" s="74"/>
      <c r="K8" s="46"/>
      <c r="L8" s="46"/>
      <c r="M8" s="46"/>
      <c r="N8" s="46"/>
      <c r="O8" s="46"/>
      <c r="P8" s="46"/>
      <c r="Q8" s="46"/>
      <c r="R8" s="43"/>
    </row>
    <row r="9" spans="1:21" ht="14.25" customHeight="1" thickBot="1" x14ac:dyDescent="0.25">
      <c r="A9" s="59" t="e">
        <f>IF(OR(#REF!="en juego",#REF!="hoy!",#REF!="finalizado"),"Ø","")</f>
        <v>#REF!</v>
      </c>
      <c r="B9" s="46"/>
      <c r="C9" s="46"/>
      <c r="D9" s="46"/>
      <c r="E9" s="75" t="str">
        <f ca="1">Semifinal!J8</f>
        <v>GSF1</v>
      </c>
      <c r="F9" s="76"/>
      <c r="G9" s="77"/>
      <c r="H9" s="78"/>
      <c r="I9" s="74"/>
      <c r="J9" s="74"/>
      <c r="K9" s="46"/>
      <c r="L9" s="46"/>
      <c r="M9" s="46"/>
      <c r="N9" s="46"/>
      <c r="O9" s="46"/>
      <c r="P9" s="46"/>
      <c r="Q9" s="46"/>
      <c r="R9" s="43"/>
    </row>
    <row r="10" spans="1:21" ht="14.25" customHeight="1" thickBot="1" x14ac:dyDescent="0.25">
      <c r="A10" s="57"/>
      <c r="B10" s="143" t="s">
        <v>115</v>
      </c>
      <c r="C10" s="223">
        <v>41614</v>
      </c>
      <c r="D10" s="218">
        <v>0.54166666666666663</v>
      </c>
      <c r="E10" s="79" t="str">
        <f ca="1">IF(OR(C10="",D10="",C10&lt;$L$4),"",IF(C10=$L$4,IF(AND(D10&lt;=$S$28,$S$28&lt;=(D10+0.08333333333)),"en juego",IF($S$28&lt;D10,"hoy!","finalizado")),IF($L$4&gt;C10,"finalizado","")))</f>
        <v/>
      </c>
      <c r="F10" s="48"/>
      <c r="G10" s="80"/>
      <c r="H10" s="81"/>
      <c r="I10" s="78"/>
      <c r="J10" s="201" t="e">
        <f ca="1">IF(AND(E9&lt;&gt;"",E11&lt;&gt;""),IF(OR(F9="",F11="",AND(F9=F11,OR(G9="",G11=""))),"CAMPEÓN",IF(F9=F11,IF(G9&gt;G11,E9,E11),IF(F9&gt;F11,E9,E11))),"")</f>
        <v>#REF!</v>
      </c>
      <c r="K10" s="46"/>
      <c r="L10" s="46"/>
      <c r="M10" s="46"/>
      <c r="N10" s="46"/>
      <c r="O10" s="46"/>
      <c r="P10" s="46"/>
      <c r="Q10" s="46"/>
      <c r="R10" s="43"/>
    </row>
    <row r="11" spans="1:21" ht="18.75" customHeight="1" x14ac:dyDescent="0.2">
      <c r="A11" s="57"/>
      <c r="B11" s="46"/>
      <c r="C11" s="46"/>
      <c r="D11" s="46"/>
      <c r="E11" s="75" t="e">
        <f ca="1">Semifinal!J12</f>
        <v>#REF!</v>
      </c>
      <c r="F11" s="76"/>
      <c r="G11" s="82"/>
      <c r="H11" s="49"/>
      <c r="I11" s="726" t="e">
        <f ca="1">IF(OR(J10="CAMPEÓN",J10=""),"","CAMPEONES DE INGENIERIA 2013 II")</f>
        <v>#REF!</v>
      </c>
      <c r="J11" s="726"/>
      <c r="K11" s="726"/>
      <c r="L11" s="726"/>
      <c r="M11" s="46"/>
      <c r="N11" s="46"/>
      <c r="O11" s="46"/>
      <c r="P11" s="46"/>
      <c r="Q11" s="46"/>
      <c r="R11" s="43"/>
    </row>
    <row r="12" spans="1:21" ht="15" customHeight="1" x14ac:dyDescent="0.2">
      <c r="A12" s="60"/>
      <c r="B12" s="74"/>
      <c r="C12" s="74"/>
      <c r="D12" s="74"/>
      <c r="E12" s="74"/>
      <c r="F12" s="74"/>
      <c r="G12" s="74"/>
      <c r="H12" s="74"/>
      <c r="I12" s="74"/>
      <c r="J12" s="74"/>
      <c r="K12" s="46"/>
      <c r="L12" s="46"/>
      <c r="M12" s="46"/>
      <c r="N12" s="46"/>
      <c r="O12" s="83"/>
      <c r="P12" s="83"/>
      <c r="Q12" s="83"/>
    </row>
    <row r="13" spans="1:21" ht="15" customHeight="1" x14ac:dyDescent="0.2">
      <c r="A13" s="58"/>
      <c r="B13" s="74"/>
      <c r="C13" s="74"/>
      <c r="D13" s="74"/>
      <c r="E13" s="74"/>
      <c r="F13" s="74"/>
      <c r="G13" s="74"/>
      <c r="H13" s="74"/>
      <c r="I13" s="74"/>
      <c r="J13" s="74"/>
      <c r="K13" s="46"/>
      <c r="L13" s="46"/>
      <c r="M13" s="46"/>
      <c r="N13" s="46"/>
      <c r="O13" s="83"/>
      <c r="P13" s="83"/>
      <c r="Q13" s="83"/>
    </row>
    <row r="14" spans="1:21" ht="16.5" customHeight="1" x14ac:dyDescent="0.2">
      <c r="A14" s="61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83"/>
      <c r="P14" s="83"/>
      <c r="Q14" s="83"/>
    </row>
    <row r="15" spans="1:21" ht="18" customHeight="1" x14ac:dyDescent="0.2">
      <c r="A15" s="61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83"/>
      <c r="P15" s="83"/>
      <c r="Q15" s="83"/>
    </row>
    <row r="16" spans="1:21" ht="18" customHeight="1" x14ac:dyDescent="0.2">
      <c r="A16" s="62" t="str">
        <f ca="1">IF(OR(E10="en juego",E10="hoy!",E10="finalizado"),"Ø","")</f>
        <v/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83"/>
      <c r="P16" s="83"/>
      <c r="Q16" s="83"/>
    </row>
    <row r="17" spans="1:19" ht="18" customHeight="1" x14ac:dyDescent="0.2">
      <c r="A17" s="50"/>
      <c r="B17" s="46"/>
      <c r="C17" s="46"/>
      <c r="D17" s="46"/>
      <c r="E17" s="46"/>
      <c r="F17" s="46"/>
      <c r="G17" s="46"/>
      <c r="H17" s="46"/>
      <c r="I17" s="46"/>
      <c r="J17" s="46"/>
      <c r="K17" s="84"/>
      <c r="L17" s="84"/>
      <c r="M17" s="46"/>
      <c r="N17" s="46"/>
      <c r="O17" s="46"/>
      <c r="P17" s="46"/>
      <c r="Q17" s="46"/>
      <c r="R17" s="43"/>
    </row>
    <row r="18" spans="1:19" ht="15" customHeight="1" x14ac:dyDescent="0.2">
      <c r="A18" s="5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</row>
    <row r="19" spans="1:19" ht="14.25" customHeight="1" x14ac:dyDescent="0.2">
      <c r="A19" s="51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</row>
    <row r="20" spans="1:19" ht="14.25" customHeight="1" x14ac:dyDescent="0.2">
      <c r="A20" s="5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</row>
    <row r="21" spans="1:19" ht="14.25" customHeight="1" x14ac:dyDescent="0.2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</row>
    <row r="22" spans="1:19" ht="15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</row>
    <row r="23" spans="1:19" ht="14.25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</row>
    <row r="24" spans="1:19" ht="14.25" customHeight="1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</row>
    <row r="25" spans="1:19" ht="14.25" customHeight="1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</row>
    <row r="26" spans="1:19" ht="15" customHeight="1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</row>
    <row r="27" spans="1:19" hidden="1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53">
        <f ca="1">HOUR(M4)</f>
        <v>11</v>
      </c>
      <c r="S27" s="54">
        <f ca="1">MINUTE(M4)</f>
        <v>50</v>
      </c>
    </row>
    <row r="28" spans="1:19" hidden="1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53"/>
      <c r="S28" s="55">
        <f ca="1">TIME(R27,S27,0)</f>
        <v>0.49305555555555558</v>
      </c>
    </row>
    <row r="29" spans="1:19" ht="15" customHeight="1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</row>
    <row r="30" spans="1:19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</row>
    <row r="31" spans="1:19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</row>
    <row r="32" spans="1:19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</row>
    <row r="33" spans="1:18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</row>
    <row r="34" spans="1:18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</row>
    <row r="35" spans="1:18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</row>
    <row r="36" spans="1:18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</row>
    <row r="38" spans="1:18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</row>
    <row r="39" spans="1:18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</row>
    <row r="40" spans="1:18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</row>
    <row r="41" spans="1:18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</row>
    <row r="42" spans="1:18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</row>
    <row r="43" spans="1:18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</row>
    <row r="44" spans="1:18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</row>
    <row r="45" spans="1:18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</row>
    <row r="46" spans="1:18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</row>
    <row r="47" spans="1:18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</row>
    <row r="48" spans="1:18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</row>
    <row r="49" spans="1:18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</row>
    <row r="50" spans="1:18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</row>
    <row r="51" spans="1:18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</row>
    <row r="52" spans="1:18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</row>
    <row r="53" spans="1:18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</row>
    <row r="54" spans="1:18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</row>
    <row r="55" spans="1:18" x14ac:dyDescent="0.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</row>
    <row r="56" spans="1:18" x14ac:dyDescent="0.2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</row>
    <row r="57" spans="1:18" x14ac:dyDescent="0.2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</row>
    <row r="58" spans="1:18" x14ac:dyDescent="0.2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</row>
    <row r="59" spans="1:18" x14ac:dyDescent="0.2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</row>
    <row r="60" spans="1:18" x14ac:dyDescent="0.2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</row>
    <row r="61" spans="1:18" x14ac:dyDescent="0.2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</row>
    <row r="62" spans="1:18" x14ac:dyDescent="0.2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</row>
    <row r="63" spans="1:18" x14ac:dyDescent="0.2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</row>
    <row r="64" spans="1:18" x14ac:dyDescent="0.2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</row>
    <row r="65" spans="1:18" x14ac:dyDescent="0.2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</row>
    <row r="66" spans="1:18" x14ac:dyDescent="0.2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</row>
    <row r="67" spans="1:18" x14ac:dyDescent="0.2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</row>
    <row r="68" spans="1:18" x14ac:dyDescent="0.2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</row>
    <row r="69" spans="1:18" x14ac:dyDescent="0.2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</row>
    <row r="70" spans="1:18" x14ac:dyDescent="0.2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</row>
    <row r="71" spans="1:18" x14ac:dyDescent="0.2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</row>
    <row r="72" spans="1:18" x14ac:dyDescent="0.2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</row>
    <row r="73" spans="1:18" x14ac:dyDescent="0.2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</row>
    <row r="74" spans="1:18" x14ac:dyDescent="0.2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</row>
    <row r="75" spans="1:18" x14ac:dyDescent="0.2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</row>
    <row r="76" spans="1:18" x14ac:dyDescent="0.2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</row>
    <row r="77" spans="1:18" x14ac:dyDescent="0.2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</row>
    <row r="78" spans="1:18" x14ac:dyDescent="0.2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</row>
    <row r="79" spans="1:18" x14ac:dyDescent="0.2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</row>
    <row r="80" spans="1:18" x14ac:dyDescent="0.2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</row>
    <row r="81" spans="1:12" x14ac:dyDescent="0.2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</row>
    <row r="82" spans="1:12" x14ac:dyDescent="0.2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</row>
    <row r="83" spans="1:12" x14ac:dyDescent="0.2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</row>
    <row r="84" spans="1:12" x14ac:dyDescent="0.2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</row>
    <row r="85" spans="1:12" x14ac:dyDescent="0.2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</row>
    <row r="86" spans="1:12" x14ac:dyDescent="0.2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</row>
    <row r="87" spans="1:12" x14ac:dyDescent="0.2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</row>
    <row r="88" spans="1:12" x14ac:dyDescent="0.2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</row>
    <row r="89" spans="1:12" x14ac:dyDescent="0.2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</row>
    <row r="90" spans="1:12" x14ac:dyDescent="0.2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</row>
    <row r="91" spans="1:12" x14ac:dyDescent="0.2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</row>
    <row r="92" spans="1:12" x14ac:dyDescent="0.2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</row>
    <row r="93" spans="1:12" x14ac:dyDescent="0.2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</row>
    <row r="94" spans="1:12" x14ac:dyDescent="0.2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</row>
    <row r="95" spans="1:12" x14ac:dyDescent="0.2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</row>
    <row r="96" spans="1:12" x14ac:dyDescent="0.2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x14ac:dyDescent="0.2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x14ac:dyDescent="0.2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x14ac:dyDescent="0.2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x14ac:dyDescent="0.2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x14ac:dyDescent="0.2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x14ac:dyDescent="0.2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x14ac:dyDescent="0.2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x14ac:dyDescent="0.2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x14ac:dyDescent="0.2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x14ac:dyDescent="0.2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x14ac:dyDescent="0.2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x14ac:dyDescent="0.2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x14ac:dyDescent="0.2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x14ac:dyDescent="0.2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x14ac:dyDescent="0.2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x14ac:dyDescent="0.2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x14ac:dyDescent="0.2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x14ac:dyDescent="0.2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x14ac:dyDescent="0.2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x14ac:dyDescent="0.2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x14ac:dyDescent="0.2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x14ac:dyDescent="0.2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x14ac:dyDescent="0.2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x14ac:dyDescent="0.2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x14ac:dyDescent="0.2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x14ac:dyDescent="0.2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x14ac:dyDescent="0.2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x14ac:dyDescent="0.2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x14ac:dyDescent="0.2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x14ac:dyDescent="0.2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x14ac:dyDescent="0.2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x14ac:dyDescent="0.2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x14ac:dyDescent="0.2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x14ac:dyDescent="0.2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x14ac:dyDescent="0.2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x14ac:dyDescent="0.2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x14ac:dyDescent="0.2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x14ac:dyDescent="0.2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x14ac:dyDescent="0.2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x14ac:dyDescent="0.2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x14ac:dyDescent="0.2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x14ac:dyDescent="0.2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x14ac:dyDescent="0.2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x14ac:dyDescent="0.2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x14ac:dyDescent="0.2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x14ac:dyDescent="0.2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x14ac:dyDescent="0.2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x14ac:dyDescent="0.2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x14ac:dyDescent="0.2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x14ac:dyDescent="0.2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x14ac:dyDescent="0.2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  <row r="148" spans="1:12" x14ac:dyDescent="0.2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</row>
    <row r="149" spans="1:12" x14ac:dyDescent="0.2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</row>
    <row r="150" spans="1:12" x14ac:dyDescent="0.2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</row>
    <row r="151" spans="1:12" x14ac:dyDescent="0.2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</row>
    <row r="152" spans="1:12" x14ac:dyDescent="0.2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</row>
    <row r="153" spans="1:12" x14ac:dyDescent="0.2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</row>
    <row r="154" spans="1:12" x14ac:dyDescent="0.2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</row>
    <row r="155" spans="1:12" x14ac:dyDescent="0.2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</row>
    <row r="156" spans="1:12" x14ac:dyDescent="0.2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</row>
    <row r="157" spans="1:12" x14ac:dyDescent="0.2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</row>
    <row r="158" spans="1:12" x14ac:dyDescent="0.2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</row>
    <row r="159" spans="1:12" x14ac:dyDescent="0.2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</row>
    <row r="160" spans="1:12" x14ac:dyDescent="0.2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</row>
    <row r="161" spans="1:12" x14ac:dyDescent="0.2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</row>
    <row r="162" spans="1:12" x14ac:dyDescent="0.2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</row>
    <row r="163" spans="1:12" x14ac:dyDescent="0.2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</row>
    <row r="164" spans="1:12" x14ac:dyDescent="0.2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</row>
    <row r="165" spans="1:12" x14ac:dyDescent="0.2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</row>
    <row r="166" spans="1:12" x14ac:dyDescent="0.2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</row>
    <row r="167" spans="1:12" x14ac:dyDescent="0.2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</row>
    <row r="168" spans="1:12" x14ac:dyDescent="0.2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</row>
    <row r="169" spans="1:12" x14ac:dyDescent="0.2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</row>
    <row r="170" spans="1:12" x14ac:dyDescent="0.2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</row>
    <row r="171" spans="1:12" x14ac:dyDescent="0.2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</row>
    <row r="172" spans="1:12" x14ac:dyDescent="0.2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</row>
    <row r="173" spans="1:12" x14ac:dyDescent="0.2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</row>
    <row r="174" spans="1:12" x14ac:dyDescent="0.2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</row>
    <row r="175" spans="1:12" x14ac:dyDescent="0.2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</row>
    <row r="176" spans="1:12" x14ac:dyDescent="0.2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</row>
    <row r="177" spans="1:12" x14ac:dyDescent="0.2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</row>
    <row r="178" spans="1:12" x14ac:dyDescent="0.2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</row>
    <row r="179" spans="1:12" x14ac:dyDescent="0.2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</row>
    <row r="180" spans="1:12" x14ac:dyDescent="0.2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</row>
    <row r="181" spans="1:12" x14ac:dyDescent="0.2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</row>
    <row r="182" spans="1:12" x14ac:dyDescent="0.2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</row>
    <row r="183" spans="1:12" x14ac:dyDescent="0.2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</row>
    <row r="184" spans="1:12" x14ac:dyDescent="0.2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</row>
    <row r="185" spans="1:12" x14ac:dyDescent="0.2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</row>
    <row r="186" spans="1:12" x14ac:dyDescent="0.2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</row>
    <row r="187" spans="1:12" x14ac:dyDescent="0.2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</row>
    <row r="188" spans="1:12" x14ac:dyDescent="0.2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</row>
    <row r="189" spans="1:12" x14ac:dyDescent="0.2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</row>
    <row r="190" spans="1:12" x14ac:dyDescent="0.2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</row>
    <row r="191" spans="1:12" x14ac:dyDescent="0.2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</row>
    <row r="192" spans="1:12" x14ac:dyDescent="0.2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</row>
    <row r="193" spans="1:12" x14ac:dyDescent="0.2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</row>
    <row r="194" spans="1:12" x14ac:dyDescent="0.2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</row>
    <row r="195" spans="1:12" x14ac:dyDescent="0.2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</row>
    <row r="196" spans="1:12" x14ac:dyDescent="0.2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</row>
    <row r="197" spans="1:12" x14ac:dyDescent="0.2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</row>
    <row r="198" spans="1:12" x14ac:dyDescent="0.2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</row>
    <row r="199" spans="1:12" x14ac:dyDescent="0.2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</row>
    <row r="200" spans="1:12" x14ac:dyDescent="0.2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</row>
    <row r="201" spans="1:12" x14ac:dyDescent="0.2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</row>
    <row r="202" spans="1:12" x14ac:dyDescent="0.2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</row>
    <row r="203" spans="1:12" x14ac:dyDescent="0.2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</row>
    <row r="204" spans="1:12" x14ac:dyDescent="0.2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</row>
    <row r="205" spans="1:12" x14ac:dyDescent="0.2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</row>
    <row r="206" spans="1:12" x14ac:dyDescent="0.2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</row>
    <row r="207" spans="1:12" x14ac:dyDescent="0.2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</row>
    <row r="208" spans="1:12" x14ac:dyDescent="0.2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</row>
    <row r="209" spans="1:12" x14ac:dyDescent="0.2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</row>
    <row r="210" spans="1:12" x14ac:dyDescent="0.2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</row>
    <row r="211" spans="1:12" x14ac:dyDescent="0.2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</row>
    <row r="212" spans="1:12" x14ac:dyDescent="0.2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</row>
    <row r="213" spans="1:12" x14ac:dyDescent="0.2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</row>
    <row r="214" spans="1:12" x14ac:dyDescent="0.2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</row>
    <row r="215" spans="1:12" x14ac:dyDescent="0.2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</row>
    <row r="216" spans="1:12" x14ac:dyDescent="0.2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</row>
    <row r="217" spans="1:12" x14ac:dyDescent="0.2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</row>
    <row r="218" spans="1:12" x14ac:dyDescent="0.2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</row>
    <row r="219" spans="1:12" x14ac:dyDescent="0.2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</row>
    <row r="220" spans="1:12" x14ac:dyDescent="0.2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</row>
    <row r="221" spans="1:12" x14ac:dyDescent="0.2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</row>
    <row r="222" spans="1:12" x14ac:dyDescent="0.2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</row>
    <row r="223" spans="1:12" x14ac:dyDescent="0.2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</row>
    <row r="224" spans="1:12" x14ac:dyDescent="0.2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</row>
    <row r="225" spans="1:12" x14ac:dyDescent="0.2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</row>
    <row r="226" spans="1:12" x14ac:dyDescent="0.2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</row>
    <row r="227" spans="1:12" x14ac:dyDescent="0.2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</row>
    <row r="228" spans="1:12" x14ac:dyDescent="0.2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</row>
    <row r="229" spans="1:12" x14ac:dyDescent="0.2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</row>
    <row r="230" spans="1:12" x14ac:dyDescent="0.2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</row>
    <row r="231" spans="1:12" x14ac:dyDescent="0.2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</row>
    <row r="232" spans="1:12" x14ac:dyDescent="0.2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</row>
    <row r="233" spans="1:12" x14ac:dyDescent="0.2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</row>
    <row r="234" spans="1:12" x14ac:dyDescent="0.2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</row>
    <row r="235" spans="1:12" x14ac:dyDescent="0.2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</row>
    <row r="236" spans="1:12" x14ac:dyDescent="0.2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</row>
    <row r="237" spans="1:12" x14ac:dyDescent="0.2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</row>
    <row r="238" spans="1:12" x14ac:dyDescent="0.2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</row>
    <row r="239" spans="1:12" x14ac:dyDescent="0.2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</row>
    <row r="240" spans="1:12" x14ac:dyDescent="0.2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</row>
    <row r="241" spans="1:12" x14ac:dyDescent="0.2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</row>
    <row r="242" spans="1:12" x14ac:dyDescent="0.2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</row>
    <row r="243" spans="1:12" x14ac:dyDescent="0.2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</row>
    <row r="244" spans="1:12" x14ac:dyDescent="0.2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</row>
    <row r="245" spans="1:12" x14ac:dyDescent="0.2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</row>
    <row r="246" spans="1:12" x14ac:dyDescent="0.2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</row>
    <row r="247" spans="1:12" x14ac:dyDescent="0.2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</row>
    <row r="248" spans="1:12" x14ac:dyDescent="0.2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</row>
    <row r="249" spans="1:12" x14ac:dyDescent="0.2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</row>
    <row r="250" spans="1:12" x14ac:dyDescent="0.2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</row>
    <row r="251" spans="1:12" x14ac:dyDescent="0.2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</row>
    <row r="252" spans="1:12" x14ac:dyDescent="0.2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</row>
    <row r="253" spans="1:12" x14ac:dyDescent="0.2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</row>
    <row r="254" spans="1:12" x14ac:dyDescent="0.2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</row>
    <row r="255" spans="1:12" x14ac:dyDescent="0.2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</row>
    <row r="256" spans="1:12" x14ac:dyDescent="0.2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</row>
    <row r="257" spans="1:12" x14ac:dyDescent="0.2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</row>
    <row r="258" spans="1:12" x14ac:dyDescent="0.2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</row>
    <row r="259" spans="1:12" x14ac:dyDescent="0.2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</row>
    <row r="260" spans="1:12" x14ac:dyDescent="0.2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</row>
    <row r="261" spans="1:12" x14ac:dyDescent="0.2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</row>
    <row r="262" spans="1:12" x14ac:dyDescent="0.2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</row>
    <row r="263" spans="1:12" x14ac:dyDescent="0.2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</row>
    <row r="264" spans="1:12" x14ac:dyDescent="0.2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</row>
    <row r="265" spans="1:12" x14ac:dyDescent="0.2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</row>
    <row r="266" spans="1:12" x14ac:dyDescent="0.2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</row>
    <row r="267" spans="1:12" x14ac:dyDescent="0.2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</row>
    <row r="268" spans="1:12" x14ac:dyDescent="0.2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</row>
    <row r="269" spans="1:12" x14ac:dyDescent="0.2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</row>
    <row r="270" spans="1:12" x14ac:dyDescent="0.2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</row>
    <row r="271" spans="1:12" x14ac:dyDescent="0.2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</row>
    <row r="272" spans="1:12" x14ac:dyDescent="0.2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</row>
    <row r="273" spans="1:12" x14ac:dyDescent="0.2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</row>
    <row r="274" spans="1:12" x14ac:dyDescent="0.2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</row>
    <row r="275" spans="1:12" x14ac:dyDescent="0.2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</row>
    <row r="276" spans="1:12" x14ac:dyDescent="0.2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</row>
    <row r="277" spans="1:12" x14ac:dyDescent="0.2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</row>
    <row r="278" spans="1:12" x14ac:dyDescent="0.2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</row>
    <row r="279" spans="1:12" x14ac:dyDescent="0.2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</row>
    <row r="280" spans="1:12" x14ac:dyDescent="0.2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</row>
    <row r="281" spans="1:12" x14ac:dyDescent="0.2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</row>
    <row r="282" spans="1:12" x14ac:dyDescent="0.2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</row>
    <row r="283" spans="1:12" x14ac:dyDescent="0.2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</row>
    <row r="284" spans="1:12" x14ac:dyDescent="0.2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</row>
    <row r="285" spans="1:12" x14ac:dyDescent="0.2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</row>
    <row r="286" spans="1:12" x14ac:dyDescent="0.2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</row>
    <row r="287" spans="1:12" x14ac:dyDescent="0.2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</row>
    <row r="288" spans="1:12" x14ac:dyDescent="0.2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</row>
    <row r="289" spans="1:12" x14ac:dyDescent="0.2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</row>
    <row r="290" spans="1:12" x14ac:dyDescent="0.2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</row>
    <row r="291" spans="1:12" x14ac:dyDescent="0.2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</row>
    <row r="292" spans="1:12" x14ac:dyDescent="0.2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</row>
    <row r="293" spans="1:12" x14ac:dyDescent="0.2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</row>
    <row r="294" spans="1:12" x14ac:dyDescent="0.2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</row>
    <row r="295" spans="1:12" x14ac:dyDescent="0.2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</row>
    <row r="296" spans="1:12" x14ac:dyDescent="0.2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</row>
    <row r="297" spans="1:12" x14ac:dyDescent="0.2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</row>
    <row r="298" spans="1:12" x14ac:dyDescent="0.2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</row>
    <row r="299" spans="1:12" x14ac:dyDescent="0.2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</row>
    <row r="300" spans="1:12" x14ac:dyDescent="0.2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</row>
    <row r="301" spans="1:12" x14ac:dyDescent="0.2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</row>
    <row r="302" spans="1:12" x14ac:dyDescent="0.2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</row>
    <row r="303" spans="1:12" x14ac:dyDescent="0.2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</row>
    <row r="304" spans="1:12" x14ac:dyDescent="0.2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</row>
    <row r="305" spans="1:12" x14ac:dyDescent="0.2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</row>
    <row r="306" spans="1:12" x14ac:dyDescent="0.2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</row>
    <row r="307" spans="1:12" x14ac:dyDescent="0.2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</row>
    <row r="308" spans="1:12" x14ac:dyDescent="0.2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</row>
    <row r="309" spans="1:12" x14ac:dyDescent="0.2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</row>
    <row r="310" spans="1:12" x14ac:dyDescent="0.2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</row>
    <row r="311" spans="1:12" x14ac:dyDescent="0.2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</row>
    <row r="312" spans="1:12" x14ac:dyDescent="0.2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</row>
    <row r="313" spans="1:12" x14ac:dyDescent="0.2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</row>
    <row r="314" spans="1:12" x14ac:dyDescent="0.2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</row>
    <row r="315" spans="1:12" x14ac:dyDescent="0.2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</row>
    <row r="316" spans="1:12" x14ac:dyDescent="0.2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</row>
    <row r="317" spans="1:12" x14ac:dyDescent="0.2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</row>
    <row r="318" spans="1:12" x14ac:dyDescent="0.2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</row>
    <row r="319" spans="1:12" x14ac:dyDescent="0.2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</row>
    <row r="320" spans="1:12" x14ac:dyDescent="0.2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</row>
    <row r="321" spans="1:12" x14ac:dyDescent="0.2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</row>
    <row r="322" spans="1:12" x14ac:dyDescent="0.2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</row>
    <row r="323" spans="1:12" x14ac:dyDescent="0.2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</row>
    <row r="324" spans="1:12" x14ac:dyDescent="0.2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</row>
    <row r="325" spans="1:12" x14ac:dyDescent="0.2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</row>
    <row r="326" spans="1:12" x14ac:dyDescent="0.2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</row>
    <row r="327" spans="1:12" x14ac:dyDescent="0.2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</row>
    <row r="328" spans="1:12" x14ac:dyDescent="0.2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</row>
    <row r="329" spans="1:12" x14ac:dyDescent="0.2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</row>
    <row r="330" spans="1:12" x14ac:dyDescent="0.2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</row>
    <row r="331" spans="1:12" x14ac:dyDescent="0.2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</row>
    <row r="332" spans="1:12" x14ac:dyDescent="0.2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</row>
    <row r="333" spans="1:12" x14ac:dyDescent="0.2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</row>
    <row r="334" spans="1:12" x14ac:dyDescent="0.2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</row>
    <row r="335" spans="1:12" x14ac:dyDescent="0.2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</row>
    <row r="336" spans="1:12" x14ac:dyDescent="0.2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</row>
    <row r="337" spans="1:12" x14ac:dyDescent="0.2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</row>
    <row r="338" spans="1:12" x14ac:dyDescent="0.2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</row>
    <row r="339" spans="1:12" x14ac:dyDescent="0.2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</row>
    <row r="340" spans="1:12" x14ac:dyDescent="0.2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</row>
    <row r="341" spans="1:12" x14ac:dyDescent="0.2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</row>
    <row r="342" spans="1:12" x14ac:dyDescent="0.2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</row>
    <row r="343" spans="1:12" x14ac:dyDescent="0.2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</row>
    <row r="344" spans="1:12" x14ac:dyDescent="0.2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</row>
    <row r="345" spans="1:12" x14ac:dyDescent="0.2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</row>
    <row r="346" spans="1:12" x14ac:dyDescent="0.2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</row>
    <row r="347" spans="1:12" x14ac:dyDescent="0.2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</row>
    <row r="348" spans="1:12" x14ac:dyDescent="0.2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</row>
    <row r="349" spans="1:12" x14ac:dyDescent="0.2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</row>
    <row r="350" spans="1:12" x14ac:dyDescent="0.2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</row>
    <row r="351" spans="1:12" x14ac:dyDescent="0.2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</row>
    <row r="352" spans="1:12" x14ac:dyDescent="0.2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</row>
    <row r="353" spans="1:12" x14ac:dyDescent="0.2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</row>
    <row r="354" spans="1:12" x14ac:dyDescent="0.2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</row>
    <row r="355" spans="1:12" x14ac:dyDescent="0.2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</row>
    <row r="356" spans="1:12" x14ac:dyDescent="0.2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</row>
    <row r="357" spans="1:12" x14ac:dyDescent="0.2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</row>
    <row r="358" spans="1:12" x14ac:dyDescent="0.2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</row>
    <row r="359" spans="1:12" x14ac:dyDescent="0.2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</row>
    <row r="360" spans="1:12" x14ac:dyDescent="0.2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</row>
    <row r="361" spans="1:12" x14ac:dyDescent="0.2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</row>
    <row r="362" spans="1:12" x14ac:dyDescent="0.2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</row>
    <row r="363" spans="1:12" x14ac:dyDescent="0.2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</row>
    <row r="364" spans="1:12" x14ac:dyDescent="0.2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</row>
    <row r="365" spans="1:12" x14ac:dyDescent="0.2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</row>
    <row r="366" spans="1:12" x14ac:dyDescent="0.2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</row>
    <row r="367" spans="1:12" x14ac:dyDescent="0.2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</row>
    <row r="368" spans="1:12" x14ac:dyDescent="0.2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</row>
    <row r="369" spans="1:12" x14ac:dyDescent="0.2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</row>
    <row r="370" spans="1:12" x14ac:dyDescent="0.2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</row>
    <row r="371" spans="1:12" x14ac:dyDescent="0.2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</row>
    <row r="372" spans="1:12" x14ac:dyDescent="0.2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</row>
    <row r="373" spans="1:12" x14ac:dyDescent="0.2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</row>
    <row r="374" spans="1:12" x14ac:dyDescent="0.2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</row>
    <row r="375" spans="1:12" x14ac:dyDescent="0.2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</row>
    <row r="376" spans="1:12" x14ac:dyDescent="0.2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</row>
    <row r="377" spans="1:12" x14ac:dyDescent="0.2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</row>
    <row r="378" spans="1:12" x14ac:dyDescent="0.2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</row>
    <row r="379" spans="1:12" x14ac:dyDescent="0.2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</row>
    <row r="380" spans="1:12" x14ac:dyDescent="0.2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</row>
    <row r="381" spans="1:12" x14ac:dyDescent="0.2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</row>
    <row r="382" spans="1:12" x14ac:dyDescent="0.2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</row>
    <row r="383" spans="1:12" x14ac:dyDescent="0.2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</row>
    <row r="384" spans="1:12" x14ac:dyDescent="0.2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</row>
    <row r="385" spans="1:12" x14ac:dyDescent="0.2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</row>
    <row r="386" spans="1:12" x14ac:dyDescent="0.2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</row>
    <row r="387" spans="1:12" x14ac:dyDescent="0.2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</row>
    <row r="388" spans="1:12" x14ac:dyDescent="0.2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</row>
    <row r="389" spans="1:12" x14ac:dyDescent="0.2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</row>
    <row r="390" spans="1:12" x14ac:dyDescent="0.2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</row>
    <row r="391" spans="1:12" x14ac:dyDescent="0.2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</row>
    <row r="392" spans="1:12" x14ac:dyDescent="0.2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</row>
    <row r="393" spans="1:12" x14ac:dyDescent="0.2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</row>
    <row r="394" spans="1:12" x14ac:dyDescent="0.2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</row>
    <row r="395" spans="1:12" x14ac:dyDescent="0.2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</row>
    <row r="396" spans="1:12" x14ac:dyDescent="0.2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</row>
    <row r="397" spans="1:12" x14ac:dyDescent="0.2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</row>
    <row r="398" spans="1:12" x14ac:dyDescent="0.2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</row>
    <row r="399" spans="1:12" x14ac:dyDescent="0.2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</row>
    <row r="400" spans="1:12" x14ac:dyDescent="0.2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</row>
    <row r="401" spans="1:12" x14ac:dyDescent="0.2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</row>
    <row r="402" spans="1:12" x14ac:dyDescent="0.2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</row>
    <row r="403" spans="1:12" x14ac:dyDescent="0.2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</row>
    <row r="404" spans="1:12" x14ac:dyDescent="0.2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</row>
    <row r="405" spans="1:12" x14ac:dyDescent="0.2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</row>
    <row r="406" spans="1:12" x14ac:dyDescent="0.2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</row>
    <row r="407" spans="1:12" x14ac:dyDescent="0.2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</row>
    <row r="408" spans="1:12" x14ac:dyDescent="0.2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</row>
    <row r="409" spans="1:12" x14ac:dyDescent="0.2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</row>
    <row r="410" spans="1:12" x14ac:dyDescent="0.2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</row>
    <row r="411" spans="1:12" x14ac:dyDescent="0.2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</row>
    <row r="412" spans="1:12" x14ac:dyDescent="0.2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</row>
    <row r="413" spans="1:12" x14ac:dyDescent="0.2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</row>
    <row r="414" spans="1:12" x14ac:dyDescent="0.2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</row>
    <row r="415" spans="1:12" x14ac:dyDescent="0.2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</row>
    <row r="416" spans="1:12" x14ac:dyDescent="0.2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</row>
    <row r="417" spans="1:12" x14ac:dyDescent="0.2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</row>
    <row r="418" spans="1:12" x14ac:dyDescent="0.2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</row>
    <row r="419" spans="1:12" x14ac:dyDescent="0.2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</row>
    <row r="420" spans="1:12" x14ac:dyDescent="0.2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</row>
    <row r="421" spans="1:12" x14ac:dyDescent="0.2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</row>
    <row r="422" spans="1:12" x14ac:dyDescent="0.2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</row>
    <row r="423" spans="1:12" x14ac:dyDescent="0.2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</row>
    <row r="424" spans="1:12" x14ac:dyDescent="0.2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</row>
    <row r="425" spans="1:12" x14ac:dyDescent="0.2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</row>
    <row r="426" spans="1:12" x14ac:dyDescent="0.2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</row>
    <row r="427" spans="1:12" x14ac:dyDescent="0.2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</row>
    <row r="428" spans="1:12" x14ac:dyDescent="0.2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</row>
    <row r="429" spans="1:12" x14ac:dyDescent="0.2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</row>
    <row r="430" spans="1:12" x14ac:dyDescent="0.2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</row>
    <row r="431" spans="1:12" x14ac:dyDescent="0.2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</row>
    <row r="432" spans="1:12" x14ac:dyDescent="0.2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</row>
    <row r="433" spans="1:12" x14ac:dyDescent="0.2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</row>
    <row r="434" spans="1:12" x14ac:dyDescent="0.2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</row>
    <row r="435" spans="1:12" x14ac:dyDescent="0.2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</row>
    <row r="436" spans="1:12" x14ac:dyDescent="0.2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</row>
    <row r="437" spans="1:12" x14ac:dyDescent="0.2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</row>
    <row r="438" spans="1:12" x14ac:dyDescent="0.2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</row>
    <row r="439" spans="1:12" x14ac:dyDescent="0.2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</row>
    <row r="440" spans="1:12" x14ac:dyDescent="0.2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</row>
    <row r="441" spans="1:12" x14ac:dyDescent="0.2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</row>
    <row r="442" spans="1:12" x14ac:dyDescent="0.2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</row>
    <row r="443" spans="1:12" x14ac:dyDescent="0.2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</row>
    <row r="444" spans="1:12" x14ac:dyDescent="0.2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</row>
    <row r="445" spans="1:12" x14ac:dyDescent="0.2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</row>
    <row r="446" spans="1:12" x14ac:dyDescent="0.2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</row>
    <row r="447" spans="1:12" x14ac:dyDescent="0.2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</row>
    <row r="448" spans="1:12" x14ac:dyDescent="0.2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</row>
    <row r="449" spans="1:12" x14ac:dyDescent="0.2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</row>
    <row r="450" spans="1:12" x14ac:dyDescent="0.2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</row>
    <row r="451" spans="1:12" x14ac:dyDescent="0.2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</row>
    <row r="452" spans="1:12" x14ac:dyDescent="0.2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</row>
    <row r="453" spans="1:12" x14ac:dyDescent="0.2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</row>
    <row r="454" spans="1:12" x14ac:dyDescent="0.2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</row>
    <row r="455" spans="1:12" x14ac:dyDescent="0.2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</row>
    <row r="456" spans="1:12" x14ac:dyDescent="0.2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</row>
    <row r="457" spans="1:12" x14ac:dyDescent="0.2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</row>
    <row r="458" spans="1:12" x14ac:dyDescent="0.2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</row>
    <row r="459" spans="1:12" x14ac:dyDescent="0.2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</row>
    <row r="460" spans="1:12" x14ac:dyDescent="0.2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</row>
    <row r="461" spans="1:12" x14ac:dyDescent="0.2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</row>
    <row r="462" spans="1:12" x14ac:dyDescent="0.2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</row>
    <row r="463" spans="1:12" x14ac:dyDescent="0.2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</row>
    <row r="464" spans="1:12" x14ac:dyDescent="0.2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</row>
    <row r="465" spans="1:12" x14ac:dyDescent="0.2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</row>
    <row r="466" spans="1:12" x14ac:dyDescent="0.2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</row>
    <row r="467" spans="1:12" x14ac:dyDescent="0.2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</row>
    <row r="468" spans="1:12" x14ac:dyDescent="0.2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</row>
    <row r="469" spans="1:12" x14ac:dyDescent="0.2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</row>
    <row r="470" spans="1:12" x14ac:dyDescent="0.2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</row>
    <row r="471" spans="1:12" x14ac:dyDescent="0.2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</row>
    <row r="472" spans="1:12" x14ac:dyDescent="0.2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</row>
    <row r="473" spans="1:12" x14ac:dyDescent="0.2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</row>
    <row r="474" spans="1:12" x14ac:dyDescent="0.2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</row>
    <row r="475" spans="1:12" x14ac:dyDescent="0.2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</row>
    <row r="476" spans="1:12" x14ac:dyDescent="0.2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</row>
    <row r="477" spans="1:12" x14ac:dyDescent="0.2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</row>
    <row r="478" spans="1:12" x14ac:dyDescent="0.2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</row>
    <row r="479" spans="1:12" x14ac:dyDescent="0.2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</row>
    <row r="480" spans="1:12" x14ac:dyDescent="0.2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</row>
    <row r="481" spans="1:12" x14ac:dyDescent="0.2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</row>
    <row r="482" spans="1:12" x14ac:dyDescent="0.2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</row>
    <row r="483" spans="1:12" x14ac:dyDescent="0.2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</row>
    <row r="484" spans="1:12" x14ac:dyDescent="0.2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</row>
    <row r="485" spans="1:12" x14ac:dyDescent="0.2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</row>
    <row r="486" spans="1:12" x14ac:dyDescent="0.2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</row>
    <row r="487" spans="1:12" x14ac:dyDescent="0.2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</row>
    <row r="488" spans="1:12" x14ac:dyDescent="0.2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</row>
    <row r="489" spans="1:12" x14ac:dyDescent="0.2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</row>
    <row r="490" spans="1:12" x14ac:dyDescent="0.2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</row>
    <row r="491" spans="1:12" x14ac:dyDescent="0.2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</row>
    <row r="492" spans="1:12" x14ac:dyDescent="0.2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</row>
    <row r="493" spans="1:12" x14ac:dyDescent="0.2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</row>
    <row r="494" spans="1:12" x14ac:dyDescent="0.2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</row>
    <row r="495" spans="1:12" x14ac:dyDescent="0.2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</row>
    <row r="496" spans="1:12" x14ac:dyDescent="0.2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</row>
    <row r="497" spans="1:12" x14ac:dyDescent="0.2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</row>
    <row r="498" spans="1:12" x14ac:dyDescent="0.2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</row>
    <row r="499" spans="1:12" x14ac:dyDescent="0.2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</row>
    <row r="500" spans="1:12" x14ac:dyDescent="0.2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</row>
    <row r="501" spans="1:12" x14ac:dyDescent="0.2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</row>
    <row r="502" spans="1:12" x14ac:dyDescent="0.2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</row>
    <row r="503" spans="1:12" x14ac:dyDescent="0.2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</row>
    <row r="504" spans="1:12" x14ac:dyDescent="0.2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</row>
    <row r="505" spans="1:12" x14ac:dyDescent="0.2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</row>
    <row r="506" spans="1:12" x14ac:dyDescent="0.2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</row>
    <row r="507" spans="1:12" x14ac:dyDescent="0.2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</row>
    <row r="508" spans="1:12" x14ac:dyDescent="0.2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</row>
    <row r="509" spans="1:12" x14ac:dyDescent="0.2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</row>
    <row r="510" spans="1:12" x14ac:dyDescent="0.2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</row>
    <row r="511" spans="1:12" x14ac:dyDescent="0.2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</row>
    <row r="512" spans="1:12" x14ac:dyDescent="0.2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</row>
    <row r="513" spans="1:12" x14ac:dyDescent="0.2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</row>
    <row r="514" spans="1:12" x14ac:dyDescent="0.2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</row>
    <row r="515" spans="1:12" x14ac:dyDescent="0.2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</row>
    <row r="516" spans="1:12" x14ac:dyDescent="0.2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</row>
    <row r="517" spans="1:12" x14ac:dyDescent="0.2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</row>
    <row r="518" spans="1:12" x14ac:dyDescent="0.2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</row>
    <row r="519" spans="1:12" x14ac:dyDescent="0.2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</row>
    <row r="520" spans="1:12" x14ac:dyDescent="0.2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</row>
    <row r="521" spans="1:12" x14ac:dyDescent="0.2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</row>
    <row r="522" spans="1:12" x14ac:dyDescent="0.2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</row>
    <row r="523" spans="1:12" x14ac:dyDescent="0.2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</row>
    <row r="524" spans="1:12" x14ac:dyDescent="0.2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</row>
    <row r="525" spans="1:12" x14ac:dyDescent="0.2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</row>
    <row r="526" spans="1:12" x14ac:dyDescent="0.2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</row>
    <row r="527" spans="1:12" x14ac:dyDescent="0.2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</row>
    <row r="528" spans="1:12" x14ac:dyDescent="0.2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</row>
    <row r="529" spans="1:12" x14ac:dyDescent="0.2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</row>
    <row r="530" spans="1:12" x14ac:dyDescent="0.2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</row>
    <row r="531" spans="1:12" x14ac:dyDescent="0.2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</row>
    <row r="532" spans="1:12" x14ac:dyDescent="0.2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</row>
    <row r="533" spans="1:12" x14ac:dyDescent="0.2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</row>
    <row r="534" spans="1:12" x14ac:dyDescent="0.2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</row>
    <row r="535" spans="1:12" x14ac:dyDescent="0.2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</row>
    <row r="536" spans="1:12" x14ac:dyDescent="0.2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</row>
    <row r="537" spans="1:12" x14ac:dyDescent="0.2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</row>
    <row r="538" spans="1:12" x14ac:dyDescent="0.2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</row>
    <row r="539" spans="1:12" x14ac:dyDescent="0.2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</row>
    <row r="540" spans="1:12" x14ac:dyDescent="0.2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</row>
    <row r="541" spans="1:12" x14ac:dyDescent="0.2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</row>
    <row r="542" spans="1:12" x14ac:dyDescent="0.2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</row>
    <row r="543" spans="1:12" x14ac:dyDescent="0.2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</row>
    <row r="544" spans="1:12" x14ac:dyDescent="0.2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</row>
    <row r="545" spans="1:12" x14ac:dyDescent="0.2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</row>
    <row r="546" spans="1:12" x14ac:dyDescent="0.2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</row>
    <row r="547" spans="1:12" x14ac:dyDescent="0.2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</row>
    <row r="548" spans="1:12" x14ac:dyDescent="0.2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</row>
    <row r="549" spans="1:12" x14ac:dyDescent="0.2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</row>
    <row r="550" spans="1:12" x14ac:dyDescent="0.2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</row>
    <row r="551" spans="1:12" x14ac:dyDescent="0.2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</row>
    <row r="552" spans="1:12" x14ac:dyDescent="0.2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</row>
    <row r="553" spans="1:12" x14ac:dyDescent="0.2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</row>
    <row r="554" spans="1:12" x14ac:dyDescent="0.2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</row>
    <row r="555" spans="1:12" x14ac:dyDescent="0.2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</row>
    <row r="556" spans="1:12" x14ac:dyDescent="0.2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</row>
    <row r="557" spans="1:12" x14ac:dyDescent="0.2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</row>
    <row r="558" spans="1:12" x14ac:dyDescent="0.2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</row>
    <row r="559" spans="1:12" x14ac:dyDescent="0.2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</row>
    <row r="560" spans="1:12" x14ac:dyDescent="0.2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</row>
    <row r="561" spans="1:12" x14ac:dyDescent="0.2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</row>
    <row r="562" spans="1:12" x14ac:dyDescent="0.2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</row>
    <row r="563" spans="1:12" x14ac:dyDescent="0.2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</row>
    <row r="564" spans="1:12" x14ac:dyDescent="0.2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</row>
    <row r="565" spans="1:12" x14ac:dyDescent="0.2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</row>
    <row r="566" spans="1:12" x14ac:dyDescent="0.2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</row>
    <row r="567" spans="1:12" x14ac:dyDescent="0.2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</row>
    <row r="568" spans="1:12" x14ac:dyDescent="0.2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</row>
    <row r="569" spans="1:12" x14ac:dyDescent="0.2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</row>
    <row r="570" spans="1:12" x14ac:dyDescent="0.2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</row>
    <row r="571" spans="1:12" x14ac:dyDescent="0.2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</row>
    <row r="572" spans="1:12" x14ac:dyDescent="0.2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</row>
    <row r="573" spans="1:12" x14ac:dyDescent="0.2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</row>
    <row r="574" spans="1:12" x14ac:dyDescent="0.2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</row>
    <row r="575" spans="1:12" x14ac:dyDescent="0.2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</row>
    <row r="576" spans="1:12" x14ac:dyDescent="0.2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</row>
    <row r="577" spans="1:12" x14ac:dyDescent="0.2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</row>
    <row r="578" spans="1:12" x14ac:dyDescent="0.2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</row>
    <row r="579" spans="1:12" x14ac:dyDescent="0.2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</row>
    <row r="580" spans="1:12" x14ac:dyDescent="0.2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</row>
    <row r="581" spans="1:12" x14ac:dyDescent="0.2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</row>
    <row r="582" spans="1:12" x14ac:dyDescent="0.2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</row>
    <row r="583" spans="1:12" x14ac:dyDescent="0.2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</row>
    <row r="584" spans="1:12" x14ac:dyDescent="0.2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</row>
    <row r="585" spans="1:12" x14ac:dyDescent="0.2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</row>
    <row r="586" spans="1:12" x14ac:dyDescent="0.2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</row>
    <row r="587" spans="1:12" x14ac:dyDescent="0.2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</row>
    <row r="588" spans="1:12" x14ac:dyDescent="0.2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</row>
    <row r="589" spans="1:12" x14ac:dyDescent="0.2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</row>
    <row r="590" spans="1:12" x14ac:dyDescent="0.2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</row>
    <row r="591" spans="1:12" x14ac:dyDescent="0.2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</row>
    <row r="592" spans="1:12" x14ac:dyDescent="0.2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</row>
    <row r="593" spans="1:12" x14ac:dyDescent="0.2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</row>
    <row r="594" spans="1:12" x14ac:dyDescent="0.2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</row>
    <row r="595" spans="1:12" x14ac:dyDescent="0.2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</row>
    <row r="596" spans="1:12" x14ac:dyDescent="0.2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</row>
    <row r="597" spans="1:12" x14ac:dyDescent="0.2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</row>
    <row r="598" spans="1:12" x14ac:dyDescent="0.2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</row>
    <row r="599" spans="1:12" x14ac:dyDescent="0.2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</row>
    <row r="600" spans="1:12" x14ac:dyDescent="0.2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</row>
    <row r="601" spans="1:12" x14ac:dyDescent="0.2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</row>
    <row r="602" spans="1:12" x14ac:dyDescent="0.2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</row>
    <row r="603" spans="1:12" x14ac:dyDescent="0.2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</row>
    <row r="604" spans="1:12" x14ac:dyDescent="0.2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</row>
    <row r="605" spans="1:12" x14ac:dyDescent="0.2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</row>
    <row r="606" spans="1:12" x14ac:dyDescent="0.2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</row>
    <row r="607" spans="1:12" x14ac:dyDescent="0.2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</row>
    <row r="608" spans="1:12" x14ac:dyDescent="0.2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</row>
    <row r="609" spans="1:12" x14ac:dyDescent="0.2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</row>
    <row r="610" spans="1:12" x14ac:dyDescent="0.2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</row>
    <row r="611" spans="1:12" x14ac:dyDescent="0.2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</row>
    <row r="612" spans="1:12" x14ac:dyDescent="0.2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</row>
    <row r="613" spans="1:12" x14ac:dyDescent="0.2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</row>
    <row r="614" spans="1:12" x14ac:dyDescent="0.2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</row>
    <row r="615" spans="1:12" x14ac:dyDescent="0.2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</row>
    <row r="616" spans="1:12" x14ac:dyDescent="0.2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</row>
    <row r="617" spans="1:12" x14ac:dyDescent="0.2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</row>
    <row r="618" spans="1:12" x14ac:dyDescent="0.2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</row>
    <row r="619" spans="1:12" x14ac:dyDescent="0.2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</row>
    <row r="620" spans="1:12" x14ac:dyDescent="0.2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</row>
    <row r="621" spans="1:12" x14ac:dyDescent="0.2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</row>
    <row r="622" spans="1:12" x14ac:dyDescent="0.2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</row>
    <row r="623" spans="1:12" x14ac:dyDescent="0.2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</row>
    <row r="624" spans="1:12" x14ac:dyDescent="0.2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</row>
    <row r="625" spans="1:12" x14ac:dyDescent="0.2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</row>
    <row r="626" spans="1:12" x14ac:dyDescent="0.2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</row>
    <row r="627" spans="1:12" x14ac:dyDescent="0.2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</row>
    <row r="628" spans="1:12" x14ac:dyDescent="0.2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</row>
    <row r="629" spans="1:12" x14ac:dyDescent="0.2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</row>
    <row r="630" spans="1:12" x14ac:dyDescent="0.2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</row>
    <row r="631" spans="1:12" x14ac:dyDescent="0.2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</row>
    <row r="632" spans="1:12" x14ac:dyDescent="0.2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</row>
    <row r="633" spans="1:12" x14ac:dyDescent="0.2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</row>
    <row r="634" spans="1:12" x14ac:dyDescent="0.2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</row>
    <row r="635" spans="1:12" x14ac:dyDescent="0.2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</row>
    <row r="636" spans="1:12" x14ac:dyDescent="0.2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</row>
    <row r="637" spans="1:12" x14ac:dyDescent="0.2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</row>
    <row r="638" spans="1:12" x14ac:dyDescent="0.2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</row>
    <row r="639" spans="1:12" x14ac:dyDescent="0.2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</row>
    <row r="640" spans="1:12" x14ac:dyDescent="0.2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</row>
    <row r="641" spans="1:12" x14ac:dyDescent="0.2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</row>
    <row r="642" spans="1:12" x14ac:dyDescent="0.2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</row>
    <row r="643" spans="1:12" x14ac:dyDescent="0.2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</row>
    <row r="644" spans="1:12" x14ac:dyDescent="0.2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</row>
    <row r="645" spans="1:12" x14ac:dyDescent="0.2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</row>
    <row r="646" spans="1:12" x14ac:dyDescent="0.2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</row>
    <row r="647" spans="1:12" x14ac:dyDescent="0.2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</row>
    <row r="648" spans="1:12" x14ac:dyDescent="0.2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</row>
    <row r="649" spans="1:12" x14ac:dyDescent="0.2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</row>
    <row r="650" spans="1:12" x14ac:dyDescent="0.2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</row>
    <row r="651" spans="1:12" x14ac:dyDescent="0.2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</row>
    <row r="652" spans="1:12" x14ac:dyDescent="0.2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</row>
    <row r="653" spans="1:12" x14ac:dyDescent="0.2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</row>
    <row r="654" spans="1:12" x14ac:dyDescent="0.2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</row>
    <row r="655" spans="1:12" x14ac:dyDescent="0.2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</row>
    <row r="656" spans="1:12" x14ac:dyDescent="0.2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</row>
    <row r="657" spans="1:12" x14ac:dyDescent="0.2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</row>
    <row r="658" spans="1:12" x14ac:dyDescent="0.2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</row>
    <row r="659" spans="1:12" x14ac:dyDescent="0.2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</row>
    <row r="660" spans="1:12" x14ac:dyDescent="0.2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</row>
    <row r="661" spans="1:12" x14ac:dyDescent="0.2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</row>
    <row r="662" spans="1:12" x14ac:dyDescent="0.2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</row>
    <row r="663" spans="1:12" x14ac:dyDescent="0.2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</row>
    <row r="664" spans="1:12" x14ac:dyDescent="0.2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</row>
    <row r="665" spans="1:12" x14ac:dyDescent="0.2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</row>
    <row r="666" spans="1:12" x14ac:dyDescent="0.2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</row>
    <row r="667" spans="1:12" x14ac:dyDescent="0.2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</row>
    <row r="668" spans="1:12" x14ac:dyDescent="0.2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</row>
    <row r="669" spans="1:12" x14ac:dyDescent="0.2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</row>
    <row r="670" spans="1:12" x14ac:dyDescent="0.2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</row>
    <row r="671" spans="1:12" x14ac:dyDescent="0.2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</row>
    <row r="672" spans="1:12" x14ac:dyDescent="0.2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</row>
    <row r="673" spans="1:12" x14ac:dyDescent="0.2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</row>
    <row r="674" spans="1:12" x14ac:dyDescent="0.2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</row>
    <row r="675" spans="1:12" x14ac:dyDescent="0.2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</row>
    <row r="676" spans="1:12" x14ac:dyDescent="0.2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</row>
    <row r="677" spans="1:12" x14ac:dyDescent="0.2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</row>
    <row r="678" spans="1:12" x14ac:dyDescent="0.2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</row>
    <row r="679" spans="1:12" x14ac:dyDescent="0.2">
      <c r="A679" s="43"/>
      <c r="K679" s="43"/>
      <c r="L679" s="43"/>
    </row>
    <row r="680" spans="1:12" x14ac:dyDescent="0.2">
      <c r="A680" s="43"/>
      <c r="K680" s="43"/>
      <c r="L680" s="43"/>
    </row>
    <row r="681" spans="1:12" x14ac:dyDescent="0.2">
      <c r="A681" s="43"/>
      <c r="K681" s="43"/>
      <c r="L681" s="43"/>
    </row>
    <row r="682" spans="1:12" x14ac:dyDescent="0.2">
      <c r="A682" s="43"/>
      <c r="K682" s="43"/>
      <c r="L682" s="43"/>
    </row>
    <row r="683" spans="1:12" x14ac:dyDescent="0.2">
      <c r="A683" s="43"/>
      <c r="K683" s="43"/>
      <c r="L683" s="43"/>
    </row>
    <row r="684" spans="1:12" x14ac:dyDescent="0.2">
      <c r="A684" s="43"/>
      <c r="K684" s="43"/>
      <c r="L684" s="43"/>
    </row>
    <row r="685" spans="1:12" x14ac:dyDescent="0.2">
      <c r="L685" s="43"/>
    </row>
    <row r="686" spans="1:12" x14ac:dyDescent="0.2">
      <c r="L686" s="43"/>
    </row>
    <row r="687" spans="1:12" x14ac:dyDescent="0.2">
      <c r="L687" s="43"/>
    </row>
    <row r="688" spans="1:12" x14ac:dyDescent="0.2">
      <c r="L688" s="43"/>
    </row>
    <row r="689" spans="12:12" x14ac:dyDescent="0.2">
      <c r="L689" s="43"/>
    </row>
    <row r="690" spans="12:12" x14ac:dyDescent="0.2">
      <c r="L690" s="43"/>
    </row>
    <row r="691" spans="12:12" x14ac:dyDescent="0.2">
      <c r="L691" s="43"/>
    </row>
    <row r="692" spans="12:12" x14ac:dyDescent="0.2">
      <c r="L692" s="43"/>
    </row>
    <row r="693" spans="12:12" x14ac:dyDescent="0.2">
      <c r="L693" s="43"/>
    </row>
  </sheetData>
  <mergeCells count="4">
    <mergeCell ref="I11:L11"/>
    <mergeCell ref="A1:O2"/>
    <mergeCell ref="E7:F7"/>
    <mergeCell ref="G7:H7"/>
  </mergeCells>
  <phoneticPr fontId="19" type="noConversion"/>
  <conditionalFormatting sqref="G9 G11">
    <cfRule type="expression" dxfId="4" priority="4" stopIfTrue="1">
      <formula>IF(AND($F$9=$F$11,$F$9&lt;&gt;"",$F$11&lt;&gt;""),1,0)</formula>
    </cfRule>
  </conditionalFormatting>
  <conditionalFormatting sqref="J10">
    <cfRule type="cellIs" dxfId="3" priority="5" stopIfTrue="1" operator="notEqual">
      <formula>"CAMPEON"</formula>
    </cfRule>
  </conditionalFormatting>
  <conditionalFormatting sqref="A9">
    <cfRule type="expression" dxfId="2" priority="2" stopIfTrue="1">
      <formula>IF(OR(#REF!="en juego",#REF!="hoy!"),1,0)</formula>
    </cfRule>
  </conditionalFormatting>
  <conditionalFormatting sqref="A16 E10">
    <cfRule type="expression" dxfId="1" priority="32" stopIfTrue="1">
      <formula>IF(OR($E$10="en juego",$E$10="hoy!"),1,0)</formula>
    </cfRule>
  </conditionalFormatting>
  <conditionalFormatting sqref="B10:D10">
    <cfRule type="expression" dxfId="0" priority="1" stopIfTrue="1">
      <formula>IF(OR($E$8="en juego",$E$8="hoy!"),1,0)</formula>
    </cfRule>
  </conditionalFormatting>
  <dataValidations count="3">
    <dataValidation type="whole" allowBlank="1" showInputMessage="1" showErrorMessage="1" errorTitle="Dato no válido." error="Ingrese sólo un número entero_x000a_entre 0 y 99." sqref="F9">
      <formula1>0</formula1>
      <formula2>99</formula2>
    </dataValidation>
    <dataValidation type="whole" allowBlank="1" showInputMessage="1" showErrorMessage="1" errorTitle="Dato no válido" error="Ingrese sólo un número entero_x000a_entre 0 y 99." sqref="F11">
      <formula1>0</formula1>
      <formula2>99</formula2>
    </dataValidation>
    <dataValidation type="custom" showErrorMessage="1" errorTitle="Dato no válido" error="Debe introducir antes el resultado del partido." sqref="G9 G11">
      <formula1>IF(F9&lt;&gt;"",1,0)</formula1>
    </dataValidation>
  </dataValidations>
  <hyperlinks>
    <hyperlink ref="O4" display="Menu Principal"/>
  </hyperlinks>
  <pageMargins left="0.75" right="0.75" top="1" bottom="1" header="0" footer="0"/>
  <pageSetup paperSize="9" orientation="portrait" horizontalDpi="300" verticalDpi="30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autoPageBreaks="0" fitToPage="1"/>
  </sheetPr>
  <dimension ref="B1:AD69"/>
  <sheetViews>
    <sheetView showGridLines="0" showRowColHeaders="0" showOutlineSymbols="0" workbookViewId="0">
      <selection activeCell="A16" sqref="A16"/>
    </sheetView>
  </sheetViews>
  <sheetFormatPr baseColWidth="10" defaultColWidth="9.140625" defaultRowHeight="12.75" x14ac:dyDescent="0.2"/>
  <cols>
    <col min="1" max="1" width="2.140625" style="14" customWidth="1"/>
    <col min="2" max="2" width="10" style="14" customWidth="1"/>
    <col min="3" max="3" width="3.140625" style="14" customWidth="1"/>
    <col min="4" max="4" width="1" style="14" customWidth="1"/>
    <col min="5" max="5" width="3.140625" style="14" customWidth="1"/>
    <col min="6" max="6" width="10" style="14" customWidth="1"/>
    <col min="7" max="8" width="2.28515625" style="14" customWidth="1"/>
    <col min="9" max="9" width="10" style="14" customWidth="1"/>
    <col min="10" max="10" width="3.140625" style="14" customWidth="1"/>
    <col min="11" max="11" width="1" style="14" customWidth="1"/>
    <col min="12" max="12" width="3.140625" style="14" customWidth="1"/>
    <col min="13" max="13" width="10" style="14" customWidth="1"/>
    <col min="14" max="15" width="2.28515625" style="14" customWidth="1"/>
    <col min="16" max="16" width="10" style="14" customWidth="1"/>
    <col min="17" max="17" width="3.140625" style="14" customWidth="1"/>
    <col min="18" max="18" width="1" style="14" customWidth="1"/>
    <col min="19" max="19" width="3.140625" style="14" customWidth="1"/>
    <col min="20" max="20" width="10" style="14" customWidth="1"/>
    <col min="21" max="22" width="2.28515625" style="14" customWidth="1"/>
    <col min="23" max="23" width="10" style="14" customWidth="1"/>
    <col min="24" max="24" width="3.140625" style="14" customWidth="1"/>
    <col min="25" max="25" width="1" style="14" customWidth="1"/>
    <col min="26" max="26" width="3.140625" style="14" customWidth="1"/>
    <col min="27" max="27" width="10" style="14" customWidth="1"/>
    <col min="28" max="28" width="1" style="14" customWidth="1"/>
    <col min="29" max="29" width="10" style="14" customWidth="1"/>
    <col min="30" max="30" width="6.7109375" style="14" customWidth="1"/>
    <col min="31" max="16384" width="9.140625" style="14"/>
  </cols>
  <sheetData>
    <row r="1" spans="2:27" ht="5.0999999999999996" customHeight="1" thickBot="1" x14ac:dyDescent="0.25"/>
    <row r="2" spans="2:27" ht="13.5" thickBot="1" x14ac:dyDescent="0.25">
      <c r="B2" s="755" t="s">
        <v>3</v>
      </c>
      <c r="C2" s="756"/>
      <c r="D2" s="756"/>
      <c r="E2" s="756"/>
      <c r="F2" s="757"/>
      <c r="I2" s="755" t="s">
        <v>4</v>
      </c>
      <c r="J2" s="756"/>
      <c r="K2" s="756"/>
      <c r="L2" s="756"/>
      <c r="M2" s="757"/>
      <c r="P2" s="755" t="s">
        <v>5</v>
      </c>
      <c r="Q2" s="756"/>
      <c r="R2" s="756"/>
      <c r="S2" s="756"/>
      <c r="T2" s="757"/>
      <c r="W2" s="755" t="s">
        <v>6</v>
      </c>
      <c r="X2" s="756"/>
      <c r="Y2" s="756"/>
      <c r="Z2" s="756"/>
      <c r="AA2" s="757"/>
    </row>
    <row r="3" spans="2:27" ht="5.0999999999999996" customHeight="1" x14ac:dyDescent="0.2"/>
    <row r="4" spans="2:27" x14ac:dyDescent="0.2">
      <c r="B4" s="16" t="str">
        <f ca="1">'- A -'!B6</f>
        <v>HANGOVER 69</v>
      </c>
      <c r="C4" s="32">
        <f>IF('- A -'!C6&lt;&gt;"",'- A -'!C6,"")</f>
        <v>3</v>
      </c>
      <c r="D4" s="18"/>
      <c r="E4" s="32">
        <f>IF('- A -'!E6&lt;&gt;"",'- A -'!E6,"")</f>
        <v>0</v>
      </c>
      <c r="F4" s="17" t="str">
        <f ca="1">'- A -'!F6</f>
        <v>ADEIN</v>
      </c>
      <c r="G4" s="16"/>
      <c r="H4" s="16"/>
      <c r="I4" s="16" t="str">
        <f ca="1">'- B -'!B6</f>
        <v>ESFINTER DE MILAN</v>
      </c>
      <c r="J4" s="32">
        <f>IF('- B -'!C6&lt;&gt;"",'- B -'!C6,"")</f>
        <v>1</v>
      </c>
      <c r="K4" s="28"/>
      <c r="L4" s="32">
        <f>IF('- B -'!E6&lt;&gt;"",'- B -'!E6,"")</f>
        <v>1</v>
      </c>
      <c r="M4" s="17" t="str">
        <f ca="1">'- B -'!F6</f>
        <v>SEPRO</v>
      </c>
      <c r="N4" s="16"/>
      <c r="O4" s="16"/>
      <c r="P4" s="16" t="str">
        <f ca="1">'- C -'!B6</f>
        <v>FRANCOCANADIENSE</v>
      </c>
      <c r="Q4" s="32">
        <f>IF('- C -'!C6&lt;&gt;"",'- C -'!C6,"")</f>
        <v>0</v>
      </c>
      <c r="R4" s="28"/>
      <c r="S4" s="32">
        <f>IF('- C -'!E6&lt;&gt;"",'- C -'!E6,"")</f>
        <v>4</v>
      </c>
      <c r="T4" s="17" t="str">
        <f ca="1">'- C -'!F6</f>
        <v>GORDITOS Y BONITOS</v>
      </c>
      <c r="W4" s="16" t="str">
        <f ca="1">'- D -'!B6</f>
        <v>FUTBOL CLUB CYT</v>
      </c>
      <c r="X4" s="32">
        <f>IF('- D -'!C6&lt;&gt;"",'- D -'!C6,"")</f>
        <v>0</v>
      </c>
      <c r="Y4" s="28"/>
      <c r="Z4" s="32">
        <f>IF('- D -'!E6&lt;&gt;"",'- D -'!E6,"")</f>
        <v>3</v>
      </c>
      <c r="AA4" s="17" t="str">
        <f ca="1">'- D -'!F6</f>
        <v>SU MADRE FC</v>
      </c>
    </row>
    <row r="5" spans="2:27" ht="5.0999999999999996" customHeight="1" x14ac:dyDescent="0.2">
      <c r="B5" s="16"/>
      <c r="C5" s="18"/>
      <c r="D5" s="18"/>
      <c r="E5" s="18"/>
      <c r="F5" s="17"/>
      <c r="G5" s="16"/>
      <c r="H5" s="16"/>
      <c r="J5" s="28"/>
      <c r="K5" s="28"/>
      <c r="L5" s="28"/>
      <c r="N5" s="16"/>
      <c r="O5" s="16"/>
      <c r="Q5" s="28"/>
      <c r="R5" s="28"/>
      <c r="S5" s="28"/>
      <c r="X5" s="28"/>
      <c r="Y5" s="28"/>
      <c r="Z5" s="28"/>
    </row>
    <row r="6" spans="2:27" x14ac:dyDescent="0.2">
      <c r="B6" s="16" t="str">
        <f ca="1">'- A -'!B7</f>
        <v>AC MECANICA</v>
      </c>
      <c r="C6" s="32">
        <f>IF('- A -'!C7&lt;&gt;"",'- A -'!C7,"")</f>
        <v>3</v>
      </c>
      <c r="D6" s="18"/>
      <c r="E6" s="32">
        <f>IF('- A -'!E7&lt;&gt;"",'- A -'!E7,"")</f>
        <v>0</v>
      </c>
      <c r="F6" s="17" t="str">
        <f ca="1">'- A -'!F7</f>
        <v>MyEF F.C.</v>
      </c>
      <c r="G6" s="16"/>
      <c r="H6" s="16"/>
      <c r="I6" s="16" t="str">
        <f ca="1">'- B -'!B7</f>
        <v>NARANJA MECANICA</v>
      </c>
      <c r="J6" s="32">
        <f>IF('- B -'!C7&lt;&gt;"",'- B -'!C7,"")</f>
        <v>5</v>
      </c>
      <c r="K6" s="28"/>
      <c r="L6" s="32">
        <f>IF('- B -'!E7&lt;&gt;"",'- B -'!E7,"")</f>
        <v>3</v>
      </c>
      <c r="M6" s="17" t="str">
        <f ca="1">'- B -'!F7</f>
        <v>EIBAR F.C.</v>
      </c>
      <c r="N6" s="16"/>
      <c r="O6" s="16"/>
      <c r="P6" s="16" t="str">
        <f ca="1">'- C -'!B7</f>
        <v>LOS REVUELTOS F.C.</v>
      </c>
      <c r="Q6" s="32">
        <f>IF('- C -'!C7&lt;&gt;"",'- C -'!C7,"")</f>
        <v>0</v>
      </c>
      <c r="R6" s="28"/>
      <c r="S6" s="32">
        <f>IF('- C -'!E7&lt;&gt;"",'- C -'!E7,"")</f>
        <v>0</v>
      </c>
      <c r="T6" s="17" t="str">
        <f ca="1">'- C -'!F7</f>
        <v>CSK LA ROPA</v>
      </c>
      <c r="W6" s="16" t="str">
        <f ca="1">'- D -'!B7</f>
        <v>CITRATO DE METELO</v>
      </c>
      <c r="X6" s="32">
        <f>IF('- D -'!C7&lt;&gt;"",'- D -'!C7,"")</f>
        <v>4</v>
      </c>
      <c r="Y6" s="28"/>
      <c r="Z6" s="32">
        <f>IF('- D -'!E7&lt;&gt;"",'- D -'!E7,"")</f>
        <v>1</v>
      </c>
      <c r="AA6" s="17" t="str">
        <f ca="1">'- D -'!F7</f>
        <v>BAYERN NIUPI F.C.</v>
      </c>
    </row>
    <row r="7" spans="2:27" ht="5.0999999999999996" customHeight="1" x14ac:dyDescent="0.2">
      <c r="B7" s="16"/>
      <c r="C7" s="18"/>
      <c r="D7" s="18"/>
      <c r="E7" s="18"/>
      <c r="F7" s="17"/>
      <c r="G7" s="16"/>
      <c r="H7" s="16"/>
      <c r="J7" s="28"/>
      <c r="K7" s="28"/>
      <c r="L7" s="28"/>
      <c r="N7" s="16"/>
      <c r="O7" s="16"/>
      <c r="Q7" s="28"/>
      <c r="R7" s="28"/>
      <c r="S7" s="28"/>
      <c r="X7" s="28"/>
      <c r="Y7" s="28"/>
      <c r="Z7" s="28"/>
    </row>
    <row r="8" spans="2:27" x14ac:dyDescent="0.2">
      <c r="B8" s="16" t="str">
        <f ca="1">'- A -'!B8</f>
        <v>HANGOVER 69</v>
      </c>
      <c r="C8" s="32">
        <f>IF('- A -'!C8&lt;&gt;"",'- A -'!C8,"")</f>
        <v>3</v>
      </c>
      <c r="D8" s="18"/>
      <c r="E8" s="32">
        <f>IF('- A -'!E8&lt;&gt;"",'- A -'!E8,"")</f>
        <v>0</v>
      </c>
      <c r="F8" s="17" t="str">
        <f ca="1">'- A -'!F8</f>
        <v>AC MECANICA</v>
      </c>
      <c r="G8" s="16"/>
      <c r="H8" s="16"/>
      <c r="I8" s="16" t="str">
        <f ca="1">'- B -'!B8</f>
        <v>ESFINTER DE MILAN</v>
      </c>
      <c r="J8" s="32">
        <f>IF('- B -'!C8&lt;&gt;"",'- B -'!C8,"")</f>
        <v>0</v>
      </c>
      <c r="K8" s="28"/>
      <c r="L8" s="32">
        <f>IF('- B -'!E8&lt;&gt;"",'- B -'!E8,"")</f>
        <v>7</v>
      </c>
      <c r="M8" s="17" t="str">
        <f ca="1">'- B -'!F8</f>
        <v>NARANJA MECANICA</v>
      </c>
      <c r="N8" s="16"/>
      <c r="O8" s="16"/>
      <c r="P8" s="16" t="str">
        <f ca="1">'- C -'!B8</f>
        <v>FRANCOCANADIENSE</v>
      </c>
      <c r="Q8" s="32">
        <f>IF('- C -'!C8&lt;&gt;"",'- C -'!C8,"")</f>
        <v>1</v>
      </c>
      <c r="R8" s="28"/>
      <c r="S8" s="32">
        <f>IF('- C -'!E8&lt;&gt;"",'- C -'!E8,"")</f>
        <v>1</v>
      </c>
      <c r="T8" s="17" t="str">
        <f ca="1">'- C -'!F8</f>
        <v>LOS REVUELTOS F.C.</v>
      </c>
      <c r="W8" s="16" t="str">
        <f ca="1">'- D -'!B8</f>
        <v>FUTBOL CLUB CYT</v>
      </c>
      <c r="X8" s="32">
        <f>IF('- D -'!C8&lt;&gt;"",'- D -'!C8,"")</f>
        <v>1</v>
      </c>
      <c r="Y8" s="28"/>
      <c r="Z8" s="32">
        <f>IF('- D -'!E8&lt;&gt;"",'- D -'!E8,"")</f>
        <v>6</v>
      </c>
      <c r="AA8" s="17" t="str">
        <f ca="1">'- D -'!F8</f>
        <v>CITRATO DE METELO</v>
      </c>
    </row>
    <row r="9" spans="2:27" ht="5.0999999999999996" customHeight="1" x14ac:dyDescent="0.2">
      <c r="B9" s="16"/>
      <c r="C9" s="18"/>
      <c r="D9" s="18"/>
      <c r="E9" s="18"/>
      <c r="F9" s="17"/>
      <c r="G9" s="16"/>
      <c r="H9" s="16"/>
      <c r="J9" s="28"/>
      <c r="K9" s="28"/>
      <c r="L9" s="28"/>
      <c r="N9" s="16"/>
      <c r="O9" s="16"/>
      <c r="Q9" s="28"/>
      <c r="R9" s="28"/>
      <c r="S9" s="28"/>
      <c r="X9" s="28"/>
      <c r="Y9" s="28"/>
      <c r="Z9" s="28"/>
    </row>
    <row r="10" spans="2:27" x14ac:dyDescent="0.2">
      <c r="B10" s="16" t="str">
        <f ca="1">'- A -'!B9</f>
        <v>ADEIN</v>
      </c>
      <c r="C10" s="32">
        <f>IF('- A -'!C9&lt;&gt;"",'- A -'!C9,"")</f>
        <v>0</v>
      </c>
      <c r="D10" s="18"/>
      <c r="E10" s="32">
        <f>IF('- A -'!E9&lt;&gt;"",'- A -'!E9,"")</f>
        <v>3</v>
      </c>
      <c r="F10" s="17" t="str">
        <f ca="1">'- A -'!F9</f>
        <v>LA NARANJA MECANICA</v>
      </c>
      <c r="G10" s="16"/>
      <c r="H10" s="16"/>
      <c r="I10" s="16" t="str">
        <f ca="1">'- B -'!B9</f>
        <v>SEPRO</v>
      </c>
      <c r="J10" s="32">
        <f>IF('- B -'!C9&lt;&gt;"",'- B -'!C9,"")</f>
        <v>1</v>
      </c>
      <c r="K10" s="28"/>
      <c r="L10" s="32">
        <f>IF('- B -'!E9&lt;&gt;"",'- B -'!E9,"")</f>
        <v>1</v>
      </c>
      <c r="M10" s="17" t="str">
        <f ca="1">'- B -'!F9</f>
        <v>ORINOQUÌA F.C</v>
      </c>
      <c r="N10" s="16"/>
      <c r="O10" s="16"/>
      <c r="P10" s="16" t="str">
        <f ca="1">'- C -'!B9</f>
        <v>GORDITOS Y BONITOS</v>
      </c>
      <c r="Q10" s="32">
        <f>IF('- C -'!C9&lt;&gt;"",'- C -'!C9,"")</f>
        <v>8</v>
      </c>
      <c r="R10" s="28"/>
      <c r="S10" s="32">
        <f>IF('- C -'!E9&lt;&gt;"",'- C -'!E9,"")</f>
        <v>1</v>
      </c>
      <c r="T10" s="17" t="str">
        <f ca="1">'- C -'!F9</f>
        <v>MULAX F.C.</v>
      </c>
      <c r="W10" s="16" t="str">
        <f ca="1">'- D -'!B9</f>
        <v>SU MADRE FC</v>
      </c>
      <c r="X10" s="32">
        <f>IF('- D -'!C9&lt;&gt;"",'- D -'!C9,"")</f>
        <v>0</v>
      </c>
      <c r="Y10" s="28"/>
      <c r="Z10" s="32">
        <f>IF('- D -'!E9&lt;&gt;"",'- D -'!E9,"")</f>
        <v>6</v>
      </c>
      <c r="AA10" s="17" t="str">
        <f ca="1">'- D -'!F9</f>
        <v>OLD JOHN</v>
      </c>
    </row>
    <row r="11" spans="2:27" ht="5.0999999999999996" customHeight="1" x14ac:dyDescent="0.2">
      <c r="B11" s="16"/>
      <c r="C11" s="18"/>
      <c r="D11" s="18"/>
      <c r="E11" s="18"/>
      <c r="F11" s="17"/>
      <c r="G11" s="16"/>
      <c r="H11" s="16"/>
      <c r="I11" s="16"/>
      <c r="J11" s="28"/>
      <c r="K11" s="28"/>
      <c r="L11" s="28"/>
      <c r="M11" s="17"/>
      <c r="N11" s="16"/>
      <c r="O11" s="16"/>
      <c r="P11" s="16"/>
      <c r="Q11" s="28"/>
      <c r="R11" s="28"/>
      <c r="S11" s="28"/>
      <c r="T11" s="17"/>
      <c r="W11" s="16"/>
      <c r="X11" s="28"/>
      <c r="Y11" s="28"/>
      <c r="Z11" s="28"/>
      <c r="AA11" s="17"/>
    </row>
    <row r="12" spans="2:27" x14ac:dyDescent="0.2">
      <c r="B12" s="16" t="str">
        <f ca="1">'- A -'!B10</f>
        <v>HANGOVER 69</v>
      </c>
      <c r="C12" s="32">
        <f>IF('- A -'!C10&lt;&gt;"",'- A -'!C10,"")</f>
        <v>9</v>
      </c>
      <c r="D12" s="18"/>
      <c r="E12" s="32">
        <f>IF('- A -'!E10&lt;&gt;"",'- A -'!E10,"")</f>
        <v>0</v>
      </c>
      <c r="F12" s="17" t="str">
        <f ca="1">'- A -'!F10</f>
        <v>LA NARANJA MECANICA</v>
      </c>
      <c r="G12" s="16"/>
      <c r="H12" s="16"/>
      <c r="I12" s="16" t="str">
        <f ca="1">'- B -'!B10</f>
        <v>ESFINTER DE MILAN</v>
      </c>
      <c r="J12" s="32">
        <f>IF('- B -'!C10&lt;&gt;"",'- B -'!C10,"")</f>
        <v>1</v>
      </c>
      <c r="K12" s="28"/>
      <c r="L12" s="32">
        <f>IF('- B -'!E10&lt;&gt;"",'- B -'!E10,"")</f>
        <v>5</v>
      </c>
      <c r="M12" s="17" t="str">
        <f ca="1">'- B -'!F10</f>
        <v>ORINOQUÌA F.C</v>
      </c>
      <c r="N12" s="16"/>
      <c r="O12" s="16"/>
      <c r="P12" s="16" t="str">
        <f ca="1">'- C -'!B10</f>
        <v>FRANCOCANADIENSE</v>
      </c>
      <c r="Q12" s="32">
        <f>IF('- C -'!C10&lt;&gt;"",'- C -'!C10,"")</f>
        <v>4</v>
      </c>
      <c r="R12" s="28"/>
      <c r="S12" s="32">
        <f>IF('- C -'!E10&lt;&gt;"",'- C -'!E10,"")</f>
        <v>1</v>
      </c>
      <c r="T12" s="17" t="str">
        <f ca="1">'- C -'!F10</f>
        <v>MULAX F.C.</v>
      </c>
      <c r="W12" s="16" t="str">
        <f ca="1">'- D -'!B10</f>
        <v>FUTBOL CLUB CYT</v>
      </c>
      <c r="X12" s="32">
        <f>IF('- D -'!C10&lt;&gt;"",'- D -'!C10,"")</f>
        <v>3</v>
      </c>
      <c r="Y12" s="28"/>
      <c r="Z12" s="32">
        <f>IF('- D -'!E10&lt;&gt;"",'- D -'!E10,"")</f>
        <v>4</v>
      </c>
      <c r="AA12" s="17" t="str">
        <f ca="1">'- D -'!F10</f>
        <v>OLD JOHN</v>
      </c>
    </row>
    <row r="13" spans="2:27" ht="5.0999999999999996" customHeight="1" x14ac:dyDescent="0.2">
      <c r="B13" s="16"/>
      <c r="C13" s="18"/>
      <c r="D13" s="18"/>
      <c r="E13" s="18"/>
      <c r="F13" s="17"/>
      <c r="G13" s="16"/>
      <c r="H13" s="16"/>
      <c r="I13" s="16"/>
      <c r="J13" s="28"/>
      <c r="K13" s="28"/>
      <c r="L13" s="28"/>
      <c r="M13" s="17"/>
      <c r="N13" s="16"/>
      <c r="O13" s="16"/>
      <c r="P13" s="16"/>
      <c r="Q13" s="28"/>
      <c r="R13" s="28"/>
      <c r="S13" s="28"/>
      <c r="T13" s="17"/>
      <c r="W13" s="16"/>
      <c r="X13" s="28"/>
      <c r="Y13" s="28"/>
      <c r="Z13" s="28"/>
      <c r="AA13" s="17"/>
    </row>
    <row r="14" spans="2:27" x14ac:dyDescent="0.2">
      <c r="B14" s="16" t="str">
        <f ca="1">'- A -'!B11</f>
        <v>ADEIN</v>
      </c>
      <c r="C14" s="32">
        <f>IF('- A -'!C11&lt;&gt;"",'- A -'!C11,"")</f>
        <v>0</v>
      </c>
      <c r="D14" s="18"/>
      <c r="E14" s="32">
        <f>IF('- A -'!E11&lt;&gt;"",'- A -'!E11,"")</f>
        <v>3</v>
      </c>
      <c r="F14" s="17" t="str">
        <f ca="1">'- A -'!F11</f>
        <v>MyEF F.C.</v>
      </c>
      <c r="G14" s="16"/>
      <c r="H14" s="16"/>
      <c r="I14" s="16" t="str">
        <f ca="1">'- B -'!B11</f>
        <v>SEPRO</v>
      </c>
      <c r="J14" s="32">
        <f>IF('- B -'!C11&lt;&gt;"",'- B -'!C11,"")</f>
        <v>7</v>
      </c>
      <c r="K14" s="28"/>
      <c r="L14" s="32">
        <f>IF('- B -'!E11&lt;&gt;"",'- B -'!E11,"")</f>
        <v>2</v>
      </c>
      <c r="M14" s="17" t="str">
        <f ca="1">'- B -'!F11</f>
        <v>EIBAR F.C.</v>
      </c>
      <c r="N14" s="16"/>
      <c r="O14" s="16"/>
      <c r="P14" s="16" t="str">
        <f ca="1">'- C -'!B11</f>
        <v>GORDITOS Y BONITOS</v>
      </c>
      <c r="Q14" s="32">
        <f>IF('- C -'!C11&lt;&gt;"",'- C -'!C11,"")</f>
        <v>2</v>
      </c>
      <c r="R14" s="28"/>
      <c r="S14" s="32">
        <f>IF('- C -'!E11&lt;&gt;"",'- C -'!E11,"")</f>
        <v>3</v>
      </c>
      <c r="T14" s="17" t="str">
        <f ca="1">'- C -'!F11</f>
        <v>CSK LA ROPA</v>
      </c>
      <c r="W14" s="16" t="str">
        <f ca="1">'- D -'!B11</f>
        <v>SU MADRE FC</v>
      </c>
      <c r="X14" s="32">
        <f>IF('- D -'!C11&lt;&gt;"",'- D -'!C11,"")</f>
        <v>0</v>
      </c>
      <c r="Y14" s="28"/>
      <c r="Z14" s="32">
        <f>IF('- D -'!E11&lt;&gt;"",'- D -'!E11,"")</f>
        <v>11</v>
      </c>
      <c r="AA14" s="17" t="str">
        <f ca="1">'- D -'!F11</f>
        <v>BAYERN NIUPI F.C.</v>
      </c>
    </row>
    <row r="15" spans="2:27" ht="5.0999999999999996" customHeight="1" thickBot="1" x14ac:dyDescent="0.25"/>
    <row r="16" spans="2:27" ht="13.5" thickBot="1" x14ac:dyDescent="0.25">
      <c r="B16" s="755" t="s">
        <v>10</v>
      </c>
      <c r="C16" s="756"/>
      <c r="D16" s="756"/>
      <c r="E16" s="756"/>
      <c r="F16" s="757"/>
      <c r="I16" s="755" t="s">
        <v>9</v>
      </c>
      <c r="J16" s="756"/>
      <c r="K16" s="756"/>
      <c r="L16" s="756"/>
      <c r="M16" s="757"/>
      <c r="P16" s="755" t="s">
        <v>8</v>
      </c>
      <c r="Q16" s="756"/>
      <c r="R16" s="756"/>
      <c r="S16" s="756"/>
      <c r="T16" s="757"/>
      <c r="W16" s="755" t="s">
        <v>7</v>
      </c>
      <c r="X16" s="756"/>
      <c r="Y16" s="756"/>
      <c r="Z16" s="756"/>
      <c r="AA16" s="757"/>
    </row>
    <row r="17" spans="2:27" ht="4.5" customHeight="1" x14ac:dyDescent="0.2"/>
    <row r="18" spans="2:27" x14ac:dyDescent="0.2">
      <c r="B18" s="16" t="str">
        <f ca="1">'- E -'!B6</f>
        <v>MyEF F.C.</v>
      </c>
      <c r="C18" s="32">
        <f>IF('- E -'!C6&lt;&gt;"",'- E -'!C6,"")</f>
        <v>3</v>
      </c>
      <c r="D18" s="18"/>
      <c r="E18" s="32">
        <f>IF('- E -'!E6&lt;&gt;"",'- E -'!E6,"")</f>
        <v>7</v>
      </c>
      <c r="F18" s="17" t="str">
        <f ca="1">'- E -'!F6</f>
        <v>CIRCUITOS REVENGE II</v>
      </c>
      <c r="G18" s="16"/>
      <c r="H18" s="16"/>
      <c r="I18" s="16" t="str">
        <f ca="1">'- F -'!B6</f>
        <v>ANONIMOS F.C.</v>
      </c>
      <c r="J18" s="32">
        <f>IF('- F -'!C6&lt;&gt;"",'- F -'!C6,"")</f>
        <v>5</v>
      </c>
      <c r="K18" s="28"/>
      <c r="L18" s="32">
        <f>IF('- F -'!E6&lt;&gt;"",'- F -'!E6,"")</f>
        <v>1</v>
      </c>
      <c r="M18" s="17" t="str">
        <f ca="1">'- F -'!F6</f>
        <v>ELECTROQUÍMICA CITY</v>
      </c>
      <c r="N18" s="16"/>
      <c r="O18" s="16"/>
      <c r="P18" s="16" t="str">
        <f ca="1">'- G -'!B6</f>
        <v>INGENIEBRIOS F.C.</v>
      </c>
      <c r="Q18" s="32">
        <f>IF('- G -'!C6&lt;&gt;"",'- G -'!C6,"")</f>
        <v>2</v>
      </c>
      <c r="R18" s="28"/>
      <c r="S18" s="32">
        <f>IF('- G -'!E6&lt;&gt;"",'- G -'!E6,"")</f>
        <v>9</v>
      </c>
      <c r="T18" s="17" t="str">
        <f ca="1">'- G -'!F6</f>
        <v>CHANGUA Y SUS CALADOS</v>
      </c>
      <c r="W18" s="27" t="str">
        <f ca="1">'- H -'!B6</f>
        <v>FORGUESLAYA F.C.</v>
      </c>
      <c r="X18" s="32">
        <f>IF('- H -'!C6&lt;&gt;"",'- H -'!C6,"")</f>
        <v>6</v>
      </c>
      <c r="Y18" s="28"/>
      <c r="Z18" s="32">
        <f>IF('- H -'!E6&lt;&gt;"",'- H -'!E6,"")</f>
        <v>6</v>
      </c>
      <c r="AA18" s="17" t="str">
        <f ca="1">'- H -'!F6</f>
        <v>LOS POLLITOS RECERDOS</v>
      </c>
    </row>
    <row r="19" spans="2:27" ht="4.5" customHeight="1" x14ac:dyDescent="0.2">
      <c r="C19" s="18"/>
      <c r="D19" s="18"/>
      <c r="E19" s="18"/>
      <c r="G19" s="16"/>
      <c r="H19" s="16"/>
      <c r="J19" s="28"/>
      <c r="K19" s="28"/>
      <c r="L19" s="28"/>
      <c r="N19" s="16"/>
      <c r="O19" s="16"/>
      <c r="Q19" s="28"/>
      <c r="R19" s="28"/>
      <c r="S19" s="28"/>
      <c r="W19" s="36"/>
      <c r="X19" s="28"/>
      <c r="Y19" s="28"/>
      <c r="Z19" s="28"/>
    </row>
    <row r="20" spans="2:27" x14ac:dyDescent="0.2">
      <c r="B20" s="16" t="str">
        <f ca="1">'- E -'!B7</f>
        <v>DEUS EX MACHINA</v>
      </c>
      <c r="C20" s="32">
        <f>IF('- E -'!C7&lt;&gt;"",'- E -'!C7,"")</f>
        <v>8</v>
      </c>
      <c r="D20" s="18"/>
      <c r="E20" s="32">
        <f>IF('- E -'!E7&lt;&gt;"",'- E -'!E7,"")</f>
        <v>1</v>
      </c>
      <c r="F20" s="17" t="str">
        <f ca="1">'- E -'!F7</f>
        <v>RUSKAYA F.C.</v>
      </c>
      <c r="G20" s="16"/>
      <c r="H20" s="16"/>
      <c r="I20" s="16" t="str">
        <f ca="1">'- F -'!B7</f>
        <v>ATLÈTICO NORTE</v>
      </c>
      <c r="J20" s="32">
        <f>IF('- F -'!C7&lt;&gt;"",'- F -'!C7,"")</f>
        <v>7</v>
      </c>
      <c r="K20" s="28"/>
      <c r="L20" s="32">
        <f>IF('- F -'!E7&lt;&gt;"",'- F -'!E7,"")</f>
        <v>5</v>
      </c>
      <c r="M20" s="17" t="str">
        <f ca="1">'- F -'!F7</f>
        <v>BOLTON WANDERES</v>
      </c>
      <c r="N20" s="16"/>
      <c r="O20" s="16"/>
      <c r="P20" s="16" t="str">
        <f ca="1">'- G -'!B7</f>
        <v>LOS NOVIOS DE SU HERMANA</v>
      </c>
      <c r="Q20" s="32">
        <f>IF('- G -'!C7&lt;&gt;"",'- G -'!C7,"")</f>
        <v>3</v>
      </c>
      <c r="R20" s="28"/>
      <c r="S20" s="32">
        <f>IF('- G -'!E7&lt;&gt;"",'- G -'!E7,"")</f>
        <v>0</v>
      </c>
      <c r="T20" s="17" t="str">
        <f ca="1">'- G -'!F7</f>
        <v>PARAPLÈJICO IRRACIONAL</v>
      </c>
      <c r="W20" s="27" t="str">
        <f ca="1">'- H -'!B7</f>
        <v>LOS JUANCHOS</v>
      </c>
      <c r="X20" s="32">
        <f>IF('- H -'!C7&lt;&gt;"",'- H -'!C7,"")</f>
        <v>2</v>
      </c>
      <c r="Y20" s="28"/>
      <c r="Z20" s="32">
        <f>IF('- H -'!E7&lt;&gt;"",'- H -'!E7,"")</f>
        <v>5</v>
      </c>
      <c r="AA20" s="17" t="str">
        <f ca="1">'- H -'!F7</f>
        <v>RAÌZ DE MENOS UNO</v>
      </c>
    </row>
    <row r="21" spans="2:27" ht="4.5" customHeight="1" x14ac:dyDescent="0.2">
      <c r="C21" s="18"/>
      <c r="D21" s="18"/>
      <c r="E21" s="18"/>
      <c r="G21" s="16"/>
      <c r="H21" s="16"/>
      <c r="J21" s="28"/>
      <c r="K21" s="28"/>
      <c r="L21" s="28"/>
      <c r="N21" s="16"/>
      <c r="O21" s="16"/>
      <c r="Q21" s="28"/>
      <c r="R21" s="28"/>
      <c r="S21" s="28"/>
      <c r="W21" s="36"/>
      <c r="X21" s="28"/>
      <c r="Y21" s="28"/>
      <c r="Z21" s="28"/>
    </row>
    <row r="22" spans="2:27" x14ac:dyDescent="0.2">
      <c r="B22" s="16" t="str">
        <f ca="1">'- E -'!B8</f>
        <v>MyEF F.C.</v>
      </c>
      <c r="C22" s="32">
        <f>IF('- E -'!C8&lt;&gt;"",'- E -'!C8,"")</f>
        <v>4</v>
      </c>
      <c r="D22" s="18"/>
      <c r="E22" s="32">
        <f>IF('- E -'!E8&lt;&gt;"",'- E -'!E8,"")</f>
        <v>12</v>
      </c>
      <c r="F22" s="17" t="str">
        <f ca="1">'- E -'!F8</f>
        <v>DEUS EX MACHINA</v>
      </c>
      <c r="G22" s="16"/>
      <c r="H22" s="16"/>
      <c r="I22" s="16" t="str">
        <f ca="1">'- F -'!B8</f>
        <v>ANONIMOS F.C.</v>
      </c>
      <c r="J22" s="32">
        <f>IF('- F -'!C8&lt;&gt;"",'- F -'!C8,"")</f>
        <v>7</v>
      </c>
      <c r="K22" s="28"/>
      <c r="L22" s="32">
        <f>IF('- F -'!E8&lt;&gt;"",'- F -'!E8,"")</f>
        <v>2</v>
      </c>
      <c r="M22" s="17" t="str">
        <f ca="1">'- F -'!F8</f>
        <v>ATLÈTICO NORTE</v>
      </c>
      <c r="N22" s="16"/>
      <c r="O22" s="16"/>
      <c r="P22" s="16" t="str">
        <f ca="1">'- G -'!B8</f>
        <v>INGENIEBRIOS F.C.</v>
      </c>
      <c r="Q22" s="32">
        <f>IF('- G -'!C8&lt;&gt;"",'- G -'!C8,"")</f>
        <v>3</v>
      </c>
      <c r="R22" s="28"/>
      <c r="S22" s="32">
        <f>IF('- G -'!E8&lt;&gt;"",'- G -'!E8,"")</f>
        <v>5</v>
      </c>
      <c r="T22" s="17" t="str">
        <f ca="1">'- G -'!F8</f>
        <v>LOS NOVIOS DE SU HERMANA</v>
      </c>
      <c r="W22" s="27" t="str">
        <f ca="1">'- H -'!B8</f>
        <v>FORGUESLAYA F.C.</v>
      </c>
      <c r="X22" s="32">
        <f>IF('- H -'!C8&lt;&gt;"",'- H -'!C8,"")</f>
        <v>6</v>
      </c>
      <c r="Y22" s="28"/>
      <c r="Z22" s="32">
        <f>IF('- H -'!E8&lt;&gt;"",'- H -'!E8,"")</f>
        <v>4</v>
      </c>
      <c r="AA22" s="17" t="str">
        <f ca="1">'- H -'!F8</f>
        <v>LOS JUANCHOS</v>
      </c>
    </row>
    <row r="23" spans="2:27" ht="4.5" customHeight="1" x14ac:dyDescent="0.2">
      <c r="C23" s="18"/>
      <c r="D23" s="18"/>
      <c r="E23" s="18"/>
      <c r="G23" s="16"/>
      <c r="H23" s="16"/>
      <c r="J23" s="28"/>
      <c r="K23" s="28"/>
      <c r="L23" s="28"/>
      <c r="N23" s="16"/>
      <c r="O23" s="16"/>
      <c r="Q23" s="28"/>
      <c r="R23" s="28"/>
      <c r="S23" s="28"/>
      <c r="W23" s="36"/>
      <c r="X23" s="28"/>
      <c r="Y23" s="28"/>
      <c r="Z23" s="28"/>
    </row>
    <row r="24" spans="2:27" x14ac:dyDescent="0.2">
      <c r="B24" s="16" t="str">
        <f ca="1">'- E -'!B9</f>
        <v>CIRCUITOS REVENGE II</v>
      </c>
      <c r="C24" s="32">
        <f>IF('- E -'!C9&lt;&gt;"",'- E -'!C9,"")</f>
        <v>4</v>
      </c>
      <c r="D24" s="18"/>
      <c r="E24" s="32">
        <f>IF('- E -'!E9&lt;&gt;"",'- E -'!E9,"")</f>
        <v>6</v>
      </c>
      <c r="F24" s="17" t="str">
        <f ca="1">'- E -'!F9</f>
        <v>REAL E IMAGINARIO F.C.</v>
      </c>
      <c r="G24" s="16"/>
      <c r="H24" s="16"/>
      <c r="I24" s="16" t="str">
        <f ca="1">'- F -'!B9</f>
        <v>ELECTROQUÍMICA CITY</v>
      </c>
      <c r="J24" s="32">
        <f>IF('- F -'!C9&lt;&gt;"",'- F -'!C9,"")</f>
        <v>7</v>
      </c>
      <c r="K24" s="28"/>
      <c r="L24" s="32">
        <f>IF('- F -'!E6&lt;&gt;"",'- F -'!E6,"")</f>
        <v>1</v>
      </c>
      <c r="M24" s="17" t="str">
        <f ca="1">'- F -'!F9</f>
        <v>GANEN PERO NO ABUSEN</v>
      </c>
      <c r="N24" s="16"/>
      <c r="O24" s="16"/>
      <c r="P24" s="16" t="str">
        <f ca="1">'- G -'!B9</f>
        <v>CHANGUA Y SUS CALADOS</v>
      </c>
      <c r="Q24" s="32">
        <f>IF('- G -'!C9&lt;&gt;"",'- G -'!C9,"")</f>
        <v>5</v>
      </c>
      <c r="R24" s="28"/>
      <c r="S24" s="32">
        <f>IF('- G -'!E9&lt;&gt;"",'- G -'!E9,"")</f>
        <v>4</v>
      </c>
      <c r="T24" s="17" t="str">
        <f ca="1">'- G -'!F9</f>
        <v>ACADEMIA FÙTBOL CLUB</v>
      </c>
      <c r="W24" s="27" t="str">
        <f ca="1">'- H -'!B9</f>
        <v>LOS POLLITOS RECERDOS</v>
      </c>
      <c r="X24" s="32">
        <f>IF('- H -'!C9&lt;&gt;"",'- H -'!C9,"")</f>
        <v>2</v>
      </c>
      <c r="Y24" s="28"/>
      <c r="Z24" s="32">
        <f>IF('- H -'!E9&lt;&gt;"",'- H -'!E9,"")</f>
        <v>3</v>
      </c>
      <c r="AA24" s="17" t="str">
        <f ca="1">'- H -'!F9</f>
        <v>NARANJA MECÀNICA</v>
      </c>
    </row>
    <row r="25" spans="2:27" ht="4.5" customHeight="1" x14ac:dyDescent="0.2">
      <c r="B25" s="16"/>
      <c r="C25" s="18"/>
      <c r="D25" s="18"/>
      <c r="E25" s="18"/>
      <c r="F25" s="17"/>
      <c r="G25" s="16"/>
      <c r="H25" s="16"/>
      <c r="I25" s="16"/>
      <c r="J25" s="28"/>
      <c r="K25" s="28"/>
      <c r="L25" s="28"/>
      <c r="M25" s="17"/>
      <c r="N25" s="16"/>
      <c r="O25" s="16"/>
      <c r="P25" s="16"/>
      <c r="Q25" s="28"/>
      <c r="R25" s="28"/>
      <c r="S25" s="28"/>
      <c r="T25" s="17"/>
      <c r="W25" s="27"/>
      <c r="X25" s="28"/>
      <c r="Y25" s="28"/>
      <c r="Z25" s="28"/>
      <c r="AA25" s="17"/>
    </row>
    <row r="26" spans="2:27" x14ac:dyDescent="0.2">
      <c r="B26" s="16" t="str">
        <f ca="1">'- E -'!B10</f>
        <v>MyEF F.C.</v>
      </c>
      <c r="C26" s="32">
        <f>IF('- E -'!C10&lt;&gt;"",'- E -'!C10,"")</f>
        <v>4</v>
      </c>
      <c r="D26" s="18"/>
      <c r="E26" s="32">
        <f>IF('- E -'!E10&lt;&gt;"",'- E -'!E10,"")</f>
        <v>5</v>
      </c>
      <c r="F26" s="17" t="str">
        <f ca="1">'- E -'!F10</f>
        <v>REAL E IMAGINARIO F.C.</v>
      </c>
      <c r="G26" s="16"/>
      <c r="H26" s="16"/>
      <c r="I26" s="16" t="str">
        <f ca="1">'- F -'!B10</f>
        <v>ANONIMOS F.C.</v>
      </c>
      <c r="J26" s="32">
        <f>IF('- F -'!C10&lt;&gt;"",'- F -'!C10,"")</f>
        <v>7</v>
      </c>
      <c r="K26" s="28"/>
      <c r="L26" s="32">
        <f>IF('- F -'!E10&lt;&gt;"",'- F -'!E10,"")</f>
        <v>8</v>
      </c>
      <c r="M26" s="17" t="str">
        <f ca="1">'- F -'!F10</f>
        <v>GANEN PERO NO ABUSEN</v>
      </c>
      <c r="N26" s="16"/>
      <c r="O26" s="16"/>
      <c r="P26" s="16" t="str">
        <f ca="1">'- G -'!B10</f>
        <v>INGENIEBRIOS F.C.</v>
      </c>
      <c r="Q26" s="32">
        <f>IF('- G -'!C10&lt;&gt;"",'- G -'!C10,"")</f>
        <v>6</v>
      </c>
      <c r="R26" s="28"/>
      <c r="S26" s="32">
        <f>IF('- G -'!E10&lt;&gt;"",'- G -'!E10,"")</f>
        <v>13</v>
      </c>
      <c r="T26" s="17" t="str">
        <f ca="1">'- G -'!F10</f>
        <v>ACADEMIA FÙTBOL CLUB</v>
      </c>
      <c r="W26" s="27" t="str">
        <f ca="1">'- H -'!B10</f>
        <v>FORGUESLAYA F.C.</v>
      </c>
      <c r="X26" s="32">
        <f>IF('- H -'!C10&lt;&gt;"",'- H -'!C10,"")</f>
        <v>4</v>
      </c>
      <c r="Y26" s="28"/>
      <c r="Z26" s="32">
        <f>IF('- H -'!E10&lt;&gt;"",'- H -'!E10,"")</f>
        <v>8</v>
      </c>
      <c r="AA26" s="17" t="str">
        <f ca="1">'- H -'!F10</f>
        <v>NARANJA MECÀNICA</v>
      </c>
    </row>
    <row r="27" spans="2:27" ht="4.5" customHeight="1" x14ac:dyDescent="0.2">
      <c r="B27" s="16"/>
      <c r="C27" s="18"/>
      <c r="D27" s="18"/>
      <c r="E27" s="18"/>
      <c r="F27" s="17"/>
      <c r="G27" s="16"/>
      <c r="H27" s="16"/>
      <c r="I27" s="16"/>
      <c r="J27" s="28"/>
      <c r="K27" s="28"/>
      <c r="L27" s="28"/>
      <c r="M27" s="17"/>
      <c r="N27" s="16"/>
      <c r="O27" s="16"/>
      <c r="P27" s="16"/>
      <c r="Q27" s="28"/>
      <c r="R27" s="28"/>
      <c r="S27" s="28"/>
      <c r="T27" s="17"/>
      <c r="W27" s="27"/>
      <c r="X27" s="28"/>
      <c r="Y27" s="28"/>
      <c r="Z27" s="28"/>
      <c r="AA27" s="17"/>
    </row>
    <row r="28" spans="2:27" x14ac:dyDescent="0.2">
      <c r="B28" s="16" t="str">
        <f ca="1">'- E -'!B11</f>
        <v>CIRCUITOS REVENGE II</v>
      </c>
      <c r="C28" s="32">
        <f>IF('- E -'!C11&lt;&gt;"",'- E -'!C11,"")</f>
        <v>5</v>
      </c>
      <c r="D28" s="18"/>
      <c r="E28" s="32">
        <f>IF('- E -'!E11&lt;&gt;"",'- E -'!E11,"")</f>
        <v>6</v>
      </c>
      <c r="F28" s="17" t="str">
        <f ca="1">'- E -'!F11</f>
        <v>RUSKAYA F.C.</v>
      </c>
      <c r="G28" s="16"/>
      <c r="H28" s="16"/>
      <c r="I28" s="16" t="str">
        <f ca="1">'- F -'!B11</f>
        <v>ELECTROQUÍMICA CITY</v>
      </c>
      <c r="J28" s="32">
        <f>IF('- F -'!C11&lt;&gt;"",'- F -'!C11,"")</f>
        <v>6</v>
      </c>
      <c r="K28" s="28"/>
      <c r="L28" s="32">
        <f>IF('- F -'!E11&lt;&gt;"",'- F -'!E11,"")</f>
        <v>1</v>
      </c>
      <c r="M28" s="17" t="str">
        <f ca="1">'- F -'!F11</f>
        <v>BOLTON WANDERES</v>
      </c>
      <c r="N28" s="16"/>
      <c r="O28" s="16"/>
      <c r="P28" s="16" t="str">
        <f ca="1">'- G -'!B11</f>
        <v>CHANGUA Y SUS CALADOS</v>
      </c>
      <c r="Q28" s="32">
        <f>IF('- G -'!C11&lt;&gt;"",'- G -'!C11,"")</f>
        <v>3</v>
      </c>
      <c r="R28" s="28"/>
      <c r="S28" s="32">
        <f>IF('- G -'!E11&lt;&gt;"",'- G -'!E11,"")</f>
        <v>0</v>
      </c>
      <c r="T28" s="17" t="str">
        <f ca="1">'- G -'!F11</f>
        <v>PARAPLÈJICO IRRACIONAL</v>
      </c>
      <c r="W28" s="27" t="str">
        <f ca="1">'- H -'!B11</f>
        <v>LOS POLLITOS RECERDOS</v>
      </c>
      <c r="X28" s="32">
        <f>IF('- H -'!C11&lt;&gt;"",'- H -'!C11,"")</f>
        <v>1</v>
      </c>
      <c r="Y28" s="28"/>
      <c r="Z28" s="32">
        <f>IF('- H -'!E11&lt;&gt;"",'- H -'!E11,"")</f>
        <v>4</v>
      </c>
      <c r="AA28" s="17" t="str">
        <f ca="1">'- H -'!F11</f>
        <v>RAÌZ DE MENOS UNO</v>
      </c>
    </row>
    <row r="29" spans="2:27" ht="9.75" customHeight="1" thickBot="1" x14ac:dyDescent="0.25"/>
    <row r="30" spans="2:27" ht="13.5" thickBot="1" x14ac:dyDescent="0.25">
      <c r="B30" s="755" t="s">
        <v>52</v>
      </c>
      <c r="C30" s="756"/>
      <c r="D30" s="756"/>
      <c r="E30" s="756"/>
      <c r="F30" s="757"/>
      <c r="W30" s="26"/>
      <c r="X30" s="26"/>
      <c r="Y30" s="26"/>
      <c r="Z30" s="26"/>
      <c r="AA30" s="26"/>
    </row>
    <row r="31" spans="2:27" ht="4.5" customHeight="1" thickBot="1" x14ac:dyDescent="0.25"/>
    <row r="32" spans="2:27" s="16" customFormat="1" ht="12.75" customHeight="1" thickBot="1" x14ac:dyDescent="0.25">
      <c r="B32" s="752"/>
      <c r="C32" s="752"/>
      <c r="E32" s="752"/>
      <c r="F32" s="752"/>
      <c r="I32" s="755" t="s">
        <v>0</v>
      </c>
      <c r="J32" s="756"/>
      <c r="K32" s="756"/>
      <c r="L32" s="756"/>
      <c r="M32" s="757"/>
    </row>
    <row r="33" spans="2:30" s="16" customFormat="1" ht="6" customHeight="1" x14ac:dyDescent="0.2">
      <c r="B33" s="745" t="str">
        <f ca="1">'Octavos de Final'!E7</f>
        <v>HANGOVER 69</v>
      </c>
      <c r="C33" s="731" t="str">
        <f>IF('Octavos de Final'!F7&lt;&gt;"",'Octavos de Final'!F7,"")</f>
        <v/>
      </c>
      <c r="D33" s="18"/>
      <c r="E33" s="742" t="str">
        <f>IF('Octavos de Final'!F9&lt;&gt;"",'Octavos de Final'!F9,"")</f>
        <v/>
      </c>
      <c r="F33" s="758" t="str">
        <f ca="1">'Octavos de Final'!E9</f>
        <v>ORINOQUÌA F.C</v>
      </c>
      <c r="G33" s="24"/>
    </row>
    <row r="34" spans="2:30" s="16" customFormat="1" ht="6" customHeight="1" x14ac:dyDescent="0.2">
      <c r="B34" s="746"/>
      <c r="C34" s="732"/>
      <c r="D34" s="18"/>
      <c r="E34" s="743"/>
      <c r="F34" s="759"/>
      <c r="G34" s="22"/>
    </row>
    <row r="35" spans="2:30" s="16" customFormat="1" ht="6" customHeight="1" x14ac:dyDescent="0.2">
      <c r="B35" s="18"/>
      <c r="F35" s="18"/>
      <c r="G35" s="23"/>
      <c r="H35" s="24"/>
      <c r="I35" s="745" t="str">
        <f ca="1">'Cuartos de Final'!E7</f>
        <v>GOF1</v>
      </c>
      <c r="J35" s="731" t="str">
        <f>IF('Cuartos de Final'!F7&lt;&gt;"",'Cuartos de Final'!F7,"")</f>
        <v/>
      </c>
      <c r="K35" s="28"/>
      <c r="L35" s="731" t="str">
        <f>IF('Cuartos de Final'!F9&lt;&gt;"",'Cuartos de Final'!F9,"")</f>
        <v/>
      </c>
      <c r="M35" s="733" t="str">
        <f ca="1">'Cuartos de Final'!E9</f>
        <v>GOF2</v>
      </c>
      <c r="N35" s="24"/>
      <c r="AA35" s="27"/>
    </row>
    <row r="36" spans="2:30" s="16" customFormat="1" ht="6" customHeight="1" thickBot="1" x14ac:dyDescent="0.25">
      <c r="B36" s="18"/>
      <c r="F36" s="18"/>
      <c r="G36" s="23"/>
      <c r="I36" s="746"/>
      <c r="J36" s="732"/>
      <c r="K36" s="28"/>
      <c r="L36" s="732"/>
      <c r="M36" s="734"/>
      <c r="N36" s="22"/>
    </row>
    <row r="37" spans="2:30" s="16" customFormat="1" ht="12.75" customHeight="1" thickBot="1" x14ac:dyDescent="0.25">
      <c r="B37" s="752"/>
      <c r="C37" s="752"/>
      <c r="E37" s="752"/>
      <c r="F37" s="752"/>
      <c r="G37" s="23"/>
      <c r="I37" s="33"/>
      <c r="J37" s="33"/>
      <c r="K37" s="33"/>
      <c r="L37" s="33"/>
      <c r="M37" s="33"/>
      <c r="N37" s="23"/>
      <c r="P37" s="755" t="s">
        <v>1</v>
      </c>
      <c r="Q37" s="756"/>
      <c r="R37" s="756"/>
      <c r="S37" s="756"/>
      <c r="T37" s="757"/>
    </row>
    <row r="38" spans="2:30" s="16" customFormat="1" ht="6" customHeight="1" x14ac:dyDescent="0.2">
      <c r="B38" s="745" t="str">
        <f ca="1">'Octavos de Final'!E11</f>
        <v>GORDITOS Y BONITOS</v>
      </c>
      <c r="C38" s="731" t="str">
        <f>IF('Octavos de Final'!F11&lt;&gt;"",'Octavos de Final'!F11,"")</f>
        <v/>
      </c>
      <c r="D38" s="18"/>
      <c r="E38" s="742" t="str">
        <f>IF('Octavos de Final'!F13&lt;&gt;"",'Octavos de Final'!F13,"")</f>
        <v/>
      </c>
      <c r="F38" s="758" t="str">
        <f ca="1">'Octavos de Final'!E13</f>
        <v>CITRATO DE METELO</v>
      </c>
      <c r="G38" s="21"/>
      <c r="I38" s="33"/>
      <c r="J38" s="33"/>
      <c r="K38" s="33"/>
      <c r="L38" s="33"/>
      <c r="M38" s="33"/>
      <c r="N38" s="23"/>
    </row>
    <row r="39" spans="2:30" s="16" customFormat="1" ht="6" customHeight="1" x14ac:dyDescent="0.2">
      <c r="B39" s="746"/>
      <c r="C39" s="732"/>
      <c r="D39" s="18"/>
      <c r="E39" s="743"/>
      <c r="F39" s="759"/>
      <c r="I39" s="33"/>
      <c r="J39" s="33"/>
      <c r="K39" s="33"/>
      <c r="L39" s="33"/>
      <c r="M39" s="33"/>
      <c r="N39" s="23"/>
    </row>
    <row r="40" spans="2:30" s="16" customFormat="1" ht="6" customHeight="1" x14ac:dyDescent="0.2">
      <c r="B40" s="18"/>
      <c r="F40" s="18"/>
      <c r="I40" s="33"/>
      <c r="J40" s="33"/>
      <c r="K40" s="33"/>
      <c r="L40" s="33"/>
      <c r="M40" s="33"/>
      <c r="N40" s="23"/>
      <c r="O40" s="24"/>
      <c r="P40" s="745" t="str">
        <f ca="1">Semifinal!E7</f>
        <v>GCFA</v>
      </c>
      <c r="Q40" s="731" t="str">
        <f>IF(Semifinal!F7&lt;&gt;"",Semifinal!F7,"")</f>
        <v/>
      </c>
      <c r="R40" s="28"/>
      <c r="S40" s="731" t="str">
        <f>IF(Semifinal!F9&lt;&gt;"",Semifinal!F9,"")</f>
        <v/>
      </c>
      <c r="T40" s="733" t="str">
        <f ca="1">Semifinal!E9</f>
        <v>GCFB</v>
      </c>
      <c r="U40" s="24"/>
    </row>
    <row r="41" spans="2:30" s="16" customFormat="1" ht="6" customHeight="1" x14ac:dyDescent="0.2">
      <c r="B41" s="18"/>
      <c r="F41" s="18"/>
      <c r="I41" s="33"/>
      <c r="J41" s="33"/>
      <c r="K41" s="33"/>
      <c r="L41" s="33"/>
      <c r="M41" s="33"/>
      <c r="N41" s="23"/>
      <c r="P41" s="746"/>
      <c r="Q41" s="732"/>
      <c r="R41" s="28"/>
      <c r="S41" s="732"/>
      <c r="T41" s="734"/>
      <c r="U41" s="22"/>
    </row>
    <row r="42" spans="2:30" s="16" customFormat="1" ht="12.75" customHeight="1" x14ac:dyDescent="0.2">
      <c r="B42" s="752"/>
      <c r="C42" s="752"/>
      <c r="E42" s="752"/>
      <c r="F42" s="752"/>
      <c r="I42" s="33"/>
      <c r="J42" s="33"/>
      <c r="K42" s="33"/>
      <c r="L42" s="33"/>
      <c r="M42" s="33"/>
      <c r="N42" s="23"/>
      <c r="P42" s="33"/>
      <c r="Q42" s="33"/>
      <c r="R42" s="33"/>
      <c r="S42" s="33"/>
      <c r="T42" s="33"/>
      <c r="U42" s="23"/>
    </row>
    <row r="43" spans="2:30" s="16" customFormat="1" ht="6" customHeight="1" x14ac:dyDescent="0.2">
      <c r="B43" s="745" t="str">
        <f ca="1">'Octavos de Final'!E23</f>
        <v>DEUS EX MACHINA</v>
      </c>
      <c r="C43" s="731" t="str">
        <f>IF('Octavos de Final'!F23&lt;&gt;"",'Octavos de Final'!F23,"")</f>
        <v/>
      </c>
      <c r="D43" s="18"/>
      <c r="E43" s="742" t="str">
        <f>IF('Octavos de Final'!F25&lt;&gt;"",'Octavos de Final'!F25,"")</f>
        <v/>
      </c>
      <c r="F43" s="758" t="str">
        <f>'Octavos de Final'!E25</f>
        <v>ANONIMOS F.C.</v>
      </c>
      <c r="G43" s="24"/>
      <c r="I43" s="33"/>
      <c r="J43" s="33"/>
      <c r="K43" s="33"/>
      <c r="L43" s="33"/>
      <c r="M43" s="33"/>
      <c r="N43" s="23"/>
      <c r="P43" s="33"/>
      <c r="Q43" s="33"/>
      <c r="R43" s="33"/>
      <c r="S43" s="33"/>
      <c r="T43" s="33"/>
      <c r="U43" s="23"/>
    </row>
    <row r="44" spans="2:30" s="16" customFormat="1" ht="6" customHeight="1" thickBot="1" x14ac:dyDescent="0.25">
      <c r="B44" s="746"/>
      <c r="C44" s="732"/>
      <c r="D44" s="18"/>
      <c r="E44" s="743"/>
      <c r="F44" s="759"/>
      <c r="G44" s="22"/>
      <c r="I44" s="33"/>
      <c r="J44" s="33"/>
      <c r="K44" s="33"/>
      <c r="L44" s="33"/>
      <c r="M44" s="33"/>
      <c r="N44" s="23"/>
      <c r="P44" s="33"/>
      <c r="Q44" s="33"/>
      <c r="R44" s="33"/>
      <c r="S44" s="33"/>
      <c r="T44" s="33"/>
      <c r="U44" s="23"/>
    </row>
    <row r="45" spans="2:30" s="16" customFormat="1" ht="6" customHeight="1" x14ac:dyDescent="0.2">
      <c r="B45" s="18"/>
      <c r="F45" s="18"/>
      <c r="G45" s="23"/>
      <c r="H45" s="24"/>
      <c r="I45" s="745" t="str">
        <f ca="1">'Cuartos de Final'!E11</f>
        <v>GOF5</v>
      </c>
      <c r="J45" s="731" t="str">
        <f>IF('Cuartos de Final'!F11&lt;&gt;"",'Cuartos de Final'!F11,"")</f>
        <v/>
      </c>
      <c r="K45" s="28"/>
      <c r="L45" s="731" t="str">
        <f>IF('Cuartos de Final'!F13&lt;&gt;"",'Cuartos de Final'!F13,"")</f>
        <v/>
      </c>
      <c r="M45" s="733" t="str">
        <f ca="1">'Cuartos de Final'!E13</f>
        <v>GOF6</v>
      </c>
      <c r="N45" s="21"/>
      <c r="P45" s="33"/>
      <c r="Q45" s="33"/>
      <c r="R45" s="33"/>
      <c r="S45" s="33"/>
      <c r="T45" s="33"/>
      <c r="U45" s="23"/>
      <c r="W45" s="735" t="s">
        <v>2</v>
      </c>
      <c r="X45" s="736"/>
      <c r="Y45" s="736"/>
      <c r="Z45" s="736"/>
      <c r="AA45" s="737"/>
      <c r="AC45" s="741"/>
      <c r="AD45" s="741"/>
    </row>
    <row r="46" spans="2:30" s="16" customFormat="1" ht="6" customHeight="1" thickBot="1" x14ac:dyDescent="0.25">
      <c r="B46" s="18"/>
      <c r="F46" s="18"/>
      <c r="G46" s="23"/>
      <c r="I46" s="746"/>
      <c r="J46" s="732"/>
      <c r="K46" s="28"/>
      <c r="L46" s="732"/>
      <c r="M46" s="734"/>
      <c r="P46" s="33"/>
      <c r="Q46" s="33"/>
      <c r="R46" s="33"/>
      <c r="S46" s="33"/>
      <c r="T46" s="33"/>
      <c r="U46" s="23"/>
      <c r="W46" s="738"/>
      <c r="X46" s="739"/>
      <c r="Y46" s="739"/>
      <c r="Z46" s="739"/>
      <c r="AA46" s="740"/>
      <c r="AC46" s="741"/>
      <c r="AD46" s="741"/>
    </row>
    <row r="47" spans="2:30" s="16" customFormat="1" ht="12.75" customHeight="1" x14ac:dyDescent="0.2">
      <c r="B47" s="752"/>
      <c r="C47" s="752"/>
      <c r="E47" s="752"/>
      <c r="F47" s="752"/>
      <c r="G47" s="23"/>
      <c r="I47" s="33"/>
      <c r="J47" s="33"/>
      <c r="K47" s="33"/>
      <c r="L47" s="33"/>
      <c r="M47" s="33"/>
      <c r="P47" s="33"/>
      <c r="Q47" s="33"/>
      <c r="R47" s="33"/>
      <c r="S47" s="33"/>
      <c r="T47" s="33"/>
      <c r="U47" s="23"/>
      <c r="AC47" s="744" t="s">
        <v>58</v>
      </c>
      <c r="AD47" s="744"/>
    </row>
    <row r="48" spans="2:30" s="16" customFormat="1" ht="6" customHeight="1" x14ac:dyDescent="0.2">
      <c r="B48" s="745" t="str">
        <f ca="1">'Octavos de Final'!E29</f>
        <v>ACADEMIA FÙTBOL CLUB</v>
      </c>
      <c r="C48" s="731" t="str">
        <f>IF('Octavos de Final'!F29&lt;&gt;"",'Octavos de Final'!F29,"")</f>
        <v/>
      </c>
      <c r="D48" s="18"/>
      <c r="E48" s="742" t="str">
        <f>IF('Octavos de Final'!F31&lt;&gt;"",'Octavos de Final'!F31,"")</f>
        <v/>
      </c>
      <c r="F48" s="758" t="str">
        <f ca="1">'Octavos de Final'!E31</f>
        <v>FORGUESLAYA F.C.</v>
      </c>
      <c r="G48" s="21"/>
      <c r="I48" s="33"/>
      <c r="J48" s="33"/>
      <c r="K48" s="33"/>
      <c r="L48" s="33"/>
      <c r="M48" s="33"/>
      <c r="P48" s="33"/>
      <c r="Q48" s="33"/>
      <c r="R48" s="33"/>
      <c r="S48" s="33"/>
      <c r="T48" s="33"/>
      <c r="U48" s="23"/>
      <c r="V48" s="20"/>
      <c r="W48" s="745" t="str">
        <f ca="1">FINAL!E9</f>
        <v>GSF1</v>
      </c>
      <c r="X48" s="731" t="str">
        <f>IF(FINAL!F9&lt;&gt;"",FINAL!F9,"")</f>
        <v/>
      </c>
      <c r="Y48" s="28"/>
      <c r="Z48" s="731" t="str">
        <f>IF(FINAL!F11&lt;&gt;"",FINAL!F11,"")</f>
        <v/>
      </c>
      <c r="AA48" s="733" t="e">
        <f ca="1">FINAL!E11</f>
        <v>#REF!</v>
      </c>
      <c r="AB48" s="34"/>
      <c r="AC48" s="742" t="e">
        <f ca="1">FINAL!J10</f>
        <v>#REF!</v>
      </c>
      <c r="AD48" s="742"/>
    </row>
    <row r="49" spans="2:30" s="16" customFormat="1" ht="6" customHeight="1" x14ac:dyDescent="0.2">
      <c r="B49" s="746"/>
      <c r="C49" s="732"/>
      <c r="D49" s="18"/>
      <c r="E49" s="743"/>
      <c r="F49" s="759"/>
      <c r="I49" s="33"/>
      <c r="J49" s="33"/>
      <c r="K49" s="33"/>
      <c r="L49" s="33"/>
      <c r="M49" s="33"/>
      <c r="P49" s="33"/>
      <c r="Q49" s="33"/>
      <c r="R49" s="33"/>
      <c r="S49" s="33"/>
      <c r="T49" s="33"/>
      <c r="U49" s="23"/>
      <c r="W49" s="746"/>
      <c r="X49" s="732"/>
      <c r="Y49" s="28"/>
      <c r="Z49" s="732"/>
      <c r="AA49" s="734"/>
      <c r="AB49" s="33"/>
      <c r="AC49" s="743"/>
      <c r="AD49" s="743"/>
    </row>
    <row r="50" spans="2:30" s="16" customFormat="1" ht="12.75" customHeight="1" x14ac:dyDescent="0.2">
      <c r="B50" s="18"/>
      <c r="F50" s="18"/>
      <c r="I50" s="33"/>
      <c r="J50" s="33"/>
      <c r="K50" s="33"/>
      <c r="L50" s="33"/>
      <c r="M50" s="33"/>
      <c r="P50" s="33"/>
      <c r="Q50" s="33"/>
      <c r="R50" s="33"/>
      <c r="S50" s="33"/>
      <c r="T50" s="33"/>
      <c r="U50" s="23"/>
    </row>
    <row r="51" spans="2:30" s="16" customFormat="1" ht="12.75" customHeight="1" x14ac:dyDescent="0.2">
      <c r="B51" s="18"/>
      <c r="F51" s="18"/>
      <c r="I51" s="33"/>
      <c r="J51" s="33"/>
      <c r="K51" s="33"/>
      <c r="L51" s="33"/>
      <c r="M51" s="33"/>
      <c r="P51" s="33"/>
      <c r="Q51" s="33"/>
      <c r="R51" s="33"/>
      <c r="S51" s="33"/>
      <c r="T51" s="33"/>
      <c r="U51" s="23"/>
      <c r="W51" s="748"/>
      <c r="X51" s="748"/>
      <c r="Y51" s="748"/>
      <c r="Z51" s="748"/>
      <c r="AA51" s="748"/>
    </row>
    <row r="52" spans="2:30" s="16" customFormat="1" ht="12.75" customHeight="1" x14ac:dyDescent="0.2">
      <c r="B52" s="752"/>
      <c r="C52" s="752"/>
      <c r="E52" s="752"/>
      <c r="F52" s="752"/>
      <c r="I52" s="33"/>
      <c r="J52" s="33"/>
      <c r="K52" s="33"/>
      <c r="L52" s="33"/>
      <c r="M52" s="33"/>
      <c r="P52" s="33"/>
      <c r="Q52" s="33"/>
      <c r="R52" s="33"/>
      <c r="S52" s="33"/>
      <c r="T52" s="33"/>
      <c r="U52" s="23"/>
      <c r="W52" s="19"/>
      <c r="X52" s="19"/>
      <c r="Y52" s="19"/>
      <c r="Z52" s="19"/>
      <c r="AA52" s="19"/>
    </row>
    <row r="53" spans="2:30" s="16" customFormat="1" ht="6" customHeight="1" x14ac:dyDescent="0.2">
      <c r="B53" s="745" t="str">
        <f ca="1">'Octavos de Final'!E15</f>
        <v>NARANJA MECANICA</v>
      </c>
      <c r="C53" s="731" t="str">
        <f>IF('Octavos de Final'!F15&lt;&gt;"",'Octavos de Final'!F15,"")</f>
        <v/>
      </c>
      <c r="D53" s="18"/>
      <c r="E53" s="742" t="str">
        <f>IF('Octavos de Final'!F17&lt;&gt;"",'Octavos de Final'!F17,"")</f>
        <v/>
      </c>
      <c r="F53" s="758" t="str">
        <f ca="1">'Octavos de Final'!E17</f>
        <v>AC MECANICA</v>
      </c>
      <c r="G53" s="24"/>
      <c r="I53" s="33"/>
      <c r="J53" s="33"/>
      <c r="K53" s="33"/>
      <c r="L53" s="33"/>
      <c r="M53" s="33"/>
      <c r="P53" s="33"/>
      <c r="Q53" s="33"/>
      <c r="R53" s="33"/>
      <c r="S53" s="33"/>
      <c r="T53" s="33"/>
      <c r="U53" s="23"/>
      <c r="V53" s="19"/>
      <c r="W53" s="749"/>
      <c r="X53" s="750"/>
      <c r="Y53" s="38"/>
      <c r="Z53" s="750"/>
      <c r="AA53" s="751"/>
    </row>
    <row r="54" spans="2:30" s="16" customFormat="1" ht="6" customHeight="1" x14ac:dyDescent="0.2">
      <c r="B54" s="746"/>
      <c r="C54" s="732"/>
      <c r="D54" s="18"/>
      <c r="E54" s="743"/>
      <c r="F54" s="759"/>
      <c r="G54" s="22"/>
      <c r="I54" s="33"/>
      <c r="J54" s="33"/>
      <c r="K54" s="33"/>
      <c r="L54" s="33"/>
      <c r="M54" s="33"/>
      <c r="P54" s="33"/>
      <c r="Q54" s="33"/>
      <c r="R54" s="33"/>
      <c r="S54" s="33"/>
      <c r="T54" s="33"/>
      <c r="U54" s="23"/>
      <c r="V54" s="19"/>
      <c r="W54" s="749"/>
      <c r="X54" s="750"/>
      <c r="Y54" s="38"/>
      <c r="Z54" s="750"/>
      <c r="AA54" s="751"/>
    </row>
    <row r="55" spans="2:30" s="16" customFormat="1" ht="6" customHeight="1" x14ac:dyDescent="0.2">
      <c r="B55" s="18"/>
      <c r="F55" s="18"/>
      <c r="G55" s="23"/>
      <c r="H55" s="24"/>
      <c r="I55" s="745" t="str">
        <f ca="1">'Cuartos de Final'!E15</f>
        <v>GOF3</v>
      </c>
      <c r="J55" s="731" t="str">
        <f>IF('Cuartos de Final'!F15&lt;&gt;"",'Cuartos de Final'!F15,"")</f>
        <v/>
      </c>
      <c r="K55" s="28"/>
      <c r="L55" s="731" t="str">
        <f>IF('Cuartos de Final'!F17&lt;&gt;"",'Cuartos de Final'!F17,"")</f>
        <v/>
      </c>
      <c r="M55" s="733" t="str">
        <f ca="1">'Cuartos de Final'!E17</f>
        <v>GOF4</v>
      </c>
      <c r="N55" s="24"/>
      <c r="P55" s="33"/>
      <c r="Q55" s="33"/>
      <c r="R55" s="33"/>
      <c r="S55" s="33"/>
      <c r="T55" s="33"/>
      <c r="U55" s="23"/>
    </row>
    <row r="56" spans="2:30" s="16" customFormat="1" ht="6" customHeight="1" x14ac:dyDescent="0.2">
      <c r="B56" s="18"/>
      <c r="F56" s="18"/>
      <c r="G56" s="23"/>
      <c r="I56" s="746"/>
      <c r="J56" s="732"/>
      <c r="K56" s="28"/>
      <c r="L56" s="732"/>
      <c r="M56" s="734"/>
      <c r="N56" s="22"/>
      <c r="P56" s="33"/>
      <c r="Q56" s="33"/>
      <c r="R56" s="33"/>
      <c r="S56" s="33"/>
      <c r="T56" s="33"/>
      <c r="U56" s="23"/>
    </row>
    <row r="57" spans="2:30" s="16" customFormat="1" ht="12.75" customHeight="1" x14ac:dyDescent="0.2">
      <c r="B57" s="752"/>
      <c r="C57" s="752"/>
      <c r="E57" s="752"/>
      <c r="F57" s="752"/>
      <c r="G57" s="23"/>
      <c r="I57" s="33"/>
      <c r="J57" s="33"/>
      <c r="K57" s="33"/>
      <c r="L57" s="33"/>
      <c r="M57" s="33"/>
      <c r="N57" s="23"/>
      <c r="P57" s="33"/>
      <c r="Q57" s="33"/>
      <c r="R57" s="33"/>
      <c r="S57" s="33"/>
      <c r="T57" s="33"/>
      <c r="U57" s="23"/>
    </row>
    <row r="58" spans="2:30" s="16" customFormat="1" ht="6" customHeight="1" x14ac:dyDescent="0.2">
      <c r="B58" s="745" t="str">
        <f ca="1">'Octavos de Final'!E19</f>
        <v>BAYERN NIUPI F.C.</v>
      </c>
      <c r="C58" s="731" t="str">
        <f>IF('Octavos de Final'!F19&lt;&gt;"",'Octavos de Final'!F19,"")</f>
        <v/>
      </c>
      <c r="D58" s="18"/>
      <c r="E58" s="731" t="str">
        <f>IF('Octavos de Final'!F21&lt;&gt;"",'Octavos de Final'!F21,"")</f>
        <v/>
      </c>
      <c r="F58" s="733" t="str">
        <f ca="1">'Octavos de Final'!E21</f>
        <v>CSK LA ROPA</v>
      </c>
      <c r="G58" s="21"/>
      <c r="I58" s="33"/>
      <c r="J58" s="33"/>
      <c r="K58" s="33"/>
      <c r="L58" s="33"/>
      <c r="M58" s="33"/>
      <c r="N58" s="23"/>
      <c r="P58" s="33"/>
      <c r="Q58" s="33"/>
      <c r="R58" s="33"/>
      <c r="S58" s="33"/>
      <c r="T58" s="33"/>
      <c r="U58" s="23"/>
    </row>
    <row r="59" spans="2:30" s="16" customFormat="1" ht="6" customHeight="1" x14ac:dyDescent="0.2">
      <c r="B59" s="746"/>
      <c r="C59" s="732"/>
      <c r="D59" s="18"/>
      <c r="E59" s="732"/>
      <c r="F59" s="734"/>
      <c r="I59" s="33"/>
      <c r="J59" s="33"/>
      <c r="K59" s="33"/>
      <c r="L59" s="33"/>
      <c r="M59" s="33"/>
      <c r="N59" s="23"/>
      <c r="P59" s="33"/>
      <c r="Q59" s="33"/>
      <c r="R59" s="33"/>
      <c r="S59" s="33"/>
      <c r="T59" s="33"/>
      <c r="U59" s="23"/>
    </row>
    <row r="60" spans="2:30" s="16" customFormat="1" ht="6" customHeight="1" x14ac:dyDescent="0.2">
      <c r="B60" s="18"/>
      <c r="F60" s="18"/>
      <c r="I60" s="33"/>
      <c r="J60" s="33"/>
      <c r="K60" s="33"/>
      <c r="L60" s="33"/>
      <c r="M60" s="33"/>
      <c r="N60" s="23"/>
      <c r="O60" s="24"/>
      <c r="P60" s="745" t="str">
        <f ca="1">Semifinal!E11</f>
        <v>GCFC</v>
      </c>
      <c r="Q60" s="731" t="str">
        <f>IF(Semifinal!F11&lt;&gt;"",Semifinal!F11,"")</f>
        <v/>
      </c>
      <c r="R60" s="28"/>
      <c r="S60" s="731" t="str">
        <f>IF(Semifinal!F13&lt;&gt;"",Semifinal!F13,"")</f>
        <v/>
      </c>
      <c r="T60" s="733" t="e">
        <f ca="1">Semifinal!E13</f>
        <v>#REF!</v>
      </c>
      <c r="U60" s="21"/>
      <c r="AA60" s="747" t="s">
        <v>54</v>
      </c>
      <c r="AB60" s="747"/>
      <c r="AC60" s="747"/>
    </row>
    <row r="61" spans="2:30" s="16" customFormat="1" ht="6" customHeight="1" x14ac:dyDescent="0.2">
      <c r="B61" s="18"/>
      <c r="F61" s="18"/>
      <c r="I61" s="33"/>
      <c r="J61" s="33"/>
      <c r="K61" s="33"/>
      <c r="L61" s="33"/>
      <c r="M61" s="33"/>
      <c r="N61" s="23"/>
      <c r="P61" s="746"/>
      <c r="Q61" s="732"/>
      <c r="R61" s="28"/>
      <c r="S61" s="732"/>
      <c r="T61" s="734"/>
      <c r="AA61" s="747"/>
      <c r="AB61" s="747"/>
      <c r="AC61" s="747"/>
    </row>
    <row r="62" spans="2:30" s="16" customFormat="1" ht="12.75" customHeight="1" x14ac:dyDescent="0.2">
      <c r="B62" s="752"/>
      <c r="C62" s="752"/>
      <c r="E62" s="752"/>
      <c r="F62" s="752"/>
      <c r="I62" s="33"/>
      <c r="J62" s="33"/>
      <c r="K62" s="33"/>
      <c r="L62" s="33"/>
      <c r="M62" s="33"/>
      <c r="N62" s="23"/>
    </row>
    <row r="63" spans="2:30" s="16" customFormat="1" ht="6" customHeight="1" x14ac:dyDescent="0.2">
      <c r="B63" s="745" t="e">
        <f>'Octavos de Final'!E33</f>
        <v>#REF!</v>
      </c>
      <c r="C63" s="731" t="str">
        <f>IF('Octavos de Final'!F33&lt;&gt;"",'Octavos de Final'!F33,"")</f>
        <v/>
      </c>
      <c r="D63" s="18"/>
      <c r="E63" s="731" t="str">
        <f>IF('Octavos de Final'!F35&lt;&gt;"",'Octavos de Final'!F35,"")</f>
        <v/>
      </c>
      <c r="F63" s="733" t="str">
        <f ca="1">'Octavos de Final'!E35</f>
        <v>RUSKAYA F.C.</v>
      </c>
      <c r="G63" s="24"/>
      <c r="I63" s="33"/>
      <c r="J63" s="33"/>
      <c r="K63" s="33"/>
      <c r="L63" s="33"/>
      <c r="M63" s="33"/>
      <c r="N63" s="23"/>
    </row>
    <row r="64" spans="2:30" s="16" customFormat="1" ht="6" customHeight="1" x14ac:dyDescent="0.2">
      <c r="B64" s="746"/>
      <c r="C64" s="732"/>
      <c r="D64" s="18"/>
      <c r="E64" s="732"/>
      <c r="F64" s="734"/>
      <c r="G64" s="22"/>
      <c r="I64" s="33"/>
      <c r="J64" s="33"/>
      <c r="K64" s="33"/>
      <c r="L64" s="33"/>
      <c r="M64" s="33"/>
      <c r="N64" s="23"/>
    </row>
    <row r="65" spans="2:14" s="16" customFormat="1" ht="6" customHeight="1" x14ac:dyDescent="0.2">
      <c r="B65" s="18"/>
      <c r="F65" s="18"/>
      <c r="G65" s="23"/>
      <c r="H65" s="24"/>
      <c r="I65" s="745" t="e">
        <f ca="1">'Cuartos de Final'!E19</f>
        <v>#REF!</v>
      </c>
      <c r="J65" s="731" t="str">
        <f>IF('Cuartos de Final'!F19&lt;&gt;"",'Cuartos de Final'!F19,"")</f>
        <v/>
      </c>
      <c r="K65" s="28"/>
      <c r="L65" s="731" t="str">
        <f>IF('Cuartos de Final'!F21&lt;&gt;"",'Cuartos de Final'!F21,"")</f>
        <v/>
      </c>
      <c r="M65" s="733" t="str">
        <f ca="1">'Cuartos de Final'!E21</f>
        <v>GOF8</v>
      </c>
      <c r="N65" s="21"/>
    </row>
    <row r="66" spans="2:14" s="16" customFormat="1" ht="6" customHeight="1" x14ac:dyDescent="0.2">
      <c r="B66" s="18"/>
      <c r="F66" s="18"/>
      <c r="G66" s="23"/>
      <c r="I66" s="746"/>
      <c r="J66" s="732"/>
      <c r="K66" s="28"/>
      <c r="L66" s="732"/>
      <c r="M66" s="734"/>
    </row>
    <row r="67" spans="2:14" s="16" customFormat="1" ht="12.75" customHeight="1" x14ac:dyDescent="0.2">
      <c r="B67" s="752"/>
      <c r="C67" s="752"/>
      <c r="E67" s="752"/>
      <c r="F67" s="752"/>
      <c r="G67" s="23"/>
    </row>
    <row r="68" spans="2:14" ht="6" customHeight="1" x14ac:dyDescent="0.2">
      <c r="B68" s="745" t="str">
        <f ca="1">'Octavos de Final'!E37</f>
        <v>RAÌZ DE MENOS UNO</v>
      </c>
      <c r="C68" s="753" t="str">
        <f>IF('Octavos de Final'!F37&lt;&gt;"",'Octavos de Final'!F37,"")</f>
        <v/>
      </c>
      <c r="D68" s="15"/>
      <c r="E68" s="753" t="str">
        <f>IF('Octavos de Final'!F39&lt;&gt;"",'Octavos de Final'!F39,"")</f>
        <v/>
      </c>
      <c r="F68" s="733" t="str">
        <f ca="1">'Octavos de Final'!E39</f>
        <v>CHANGUA Y SUS CALADOS</v>
      </c>
      <c r="G68" s="25"/>
    </row>
    <row r="69" spans="2:14" ht="6" customHeight="1" x14ac:dyDescent="0.2">
      <c r="B69" s="746"/>
      <c r="C69" s="754"/>
      <c r="D69" s="15"/>
      <c r="E69" s="754"/>
      <c r="F69" s="734"/>
    </row>
  </sheetData>
  <mergeCells count="97">
    <mergeCell ref="B30:F30"/>
    <mergeCell ref="I32:M32"/>
    <mergeCell ref="P37:T37"/>
    <mergeCell ref="W48:W49"/>
    <mergeCell ref="F38:F39"/>
    <mergeCell ref="E38:E39"/>
    <mergeCell ref="E33:E34"/>
    <mergeCell ref="F33:F34"/>
    <mergeCell ref="C33:C34"/>
    <mergeCell ref="B33:B34"/>
    <mergeCell ref="E32:F32"/>
    <mergeCell ref="B32:C32"/>
    <mergeCell ref="B38:B39"/>
    <mergeCell ref="F48:F49"/>
    <mergeCell ref="E48:E49"/>
    <mergeCell ref="E43:E44"/>
    <mergeCell ref="B37:C37"/>
    <mergeCell ref="E37:F37"/>
    <mergeCell ref="E42:F42"/>
    <mergeCell ref="E47:F47"/>
    <mergeCell ref="B42:C42"/>
    <mergeCell ref="B47:C47"/>
    <mergeCell ref="F43:F44"/>
    <mergeCell ref="C43:C44"/>
    <mergeCell ref="B43:B44"/>
    <mergeCell ref="C38:C39"/>
    <mergeCell ref="F58:F59"/>
    <mergeCell ref="E58:E59"/>
    <mergeCell ref="F53:F54"/>
    <mergeCell ref="E53:E54"/>
    <mergeCell ref="F68:F69"/>
    <mergeCell ref="E68:E69"/>
    <mergeCell ref="P2:T2"/>
    <mergeCell ref="W2:AA2"/>
    <mergeCell ref="B16:F16"/>
    <mergeCell ref="I16:M16"/>
    <mergeCell ref="P16:T16"/>
    <mergeCell ref="W16:AA16"/>
    <mergeCell ref="I2:M2"/>
    <mergeCell ref="B2:F2"/>
    <mergeCell ref="C53:C54"/>
    <mergeCell ref="B58:B59"/>
    <mergeCell ref="B53:B54"/>
    <mergeCell ref="C68:C69"/>
    <mergeCell ref="B68:B69"/>
    <mergeCell ref="C48:C49"/>
    <mergeCell ref="B48:B49"/>
    <mergeCell ref="I45:I46"/>
    <mergeCell ref="B62:C62"/>
    <mergeCell ref="B67:C67"/>
    <mergeCell ref="C63:C64"/>
    <mergeCell ref="B63:B64"/>
    <mergeCell ref="E52:F52"/>
    <mergeCell ref="E57:F57"/>
    <mergeCell ref="E62:F62"/>
    <mergeCell ref="E67:F67"/>
    <mergeCell ref="F63:F64"/>
    <mergeCell ref="E63:E64"/>
    <mergeCell ref="C58:C59"/>
    <mergeCell ref="B52:C52"/>
    <mergeCell ref="B57:C57"/>
    <mergeCell ref="T40:T41"/>
    <mergeCell ref="I35:I36"/>
    <mergeCell ref="J35:J36"/>
    <mergeCell ref="L35:L36"/>
    <mergeCell ref="M35:M36"/>
    <mergeCell ref="P40:P41"/>
    <mergeCell ref="Q40:Q41"/>
    <mergeCell ref="S40:S41"/>
    <mergeCell ref="I65:I66"/>
    <mergeCell ref="J65:J66"/>
    <mergeCell ref="L65:L66"/>
    <mergeCell ref="M65:M66"/>
    <mergeCell ref="M45:M46"/>
    <mergeCell ref="L45:L46"/>
    <mergeCell ref="L55:L56"/>
    <mergeCell ref="M55:M56"/>
    <mergeCell ref="J45:J46"/>
    <mergeCell ref="I55:I56"/>
    <mergeCell ref="J55:J56"/>
    <mergeCell ref="P60:P61"/>
    <mergeCell ref="Q60:Q61"/>
    <mergeCell ref="AA60:AC61"/>
    <mergeCell ref="W51:AA51"/>
    <mergeCell ref="W53:W54"/>
    <mergeCell ref="X53:X54"/>
    <mergeCell ref="Z53:Z54"/>
    <mergeCell ref="AA53:AA54"/>
    <mergeCell ref="S60:S61"/>
    <mergeCell ref="T60:T61"/>
    <mergeCell ref="Z48:Z49"/>
    <mergeCell ref="AA48:AA49"/>
    <mergeCell ref="W45:AA46"/>
    <mergeCell ref="AC45:AD46"/>
    <mergeCell ref="AC48:AD49"/>
    <mergeCell ref="AC47:AD47"/>
    <mergeCell ref="X48:X49"/>
  </mergeCells>
  <phoneticPr fontId="19" type="noConversion"/>
  <hyperlinks>
    <hyperlink ref="AA60:AC61" display="Menu Principal"/>
  </hyperlinks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BB62"/>
  <sheetViews>
    <sheetView workbookViewId="0">
      <pane xSplit="5" topLeftCell="F1" activePane="topRight" state="frozen"/>
      <selection activeCell="C56" sqref="C56"/>
      <selection pane="topRight" activeCell="Y14" sqref="Y14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41" x14ac:dyDescent="0.2">
      <c r="A2" s="760" t="s">
        <v>38</v>
      </c>
      <c r="B2" s="760"/>
      <c r="C2" s="760"/>
      <c r="D2" s="760"/>
      <c r="E2" s="760"/>
      <c r="G2" t="str">
        <f>IF('- A -'!Q7&lt;&gt;"",'- A -'!Q7,"")</f>
        <v>HANGOVER 69</v>
      </c>
      <c r="N2" t="str">
        <f>IF('- A -'!Q9&lt;&gt;"",'- A -'!Q9,"")</f>
        <v>ADEIN</v>
      </c>
      <c r="U2" t="str">
        <f>IF('- A -'!Q11&lt;&gt;"",'- A -'!Q11,"")</f>
        <v>AC MECANICA</v>
      </c>
      <c r="AB2" t="str">
        <f>IF('- A -'!Q13&lt;&gt;"",'- A -'!Q13,"")</f>
        <v>MyEF F.C.</v>
      </c>
      <c r="AI2" t="str">
        <f>IF('- A -'!Q15&lt;&gt;"",'- A -'!Q15,"")</f>
        <v>LA NARANJA MECANICA</v>
      </c>
    </row>
    <row r="3" spans="1:41" x14ac:dyDescent="0.2">
      <c r="F3" t="s">
        <v>57</v>
      </c>
      <c r="G3" t="s">
        <v>13</v>
      </c>
      <c r="H3" t="s">
        <v>15</v>
      </c>
      <c r="I3" t="s">
        <v>16</v>
      </c>
      <c r="J3" t="s">
        <v>17</v>
      </c>
      <c r="K3" t="s">
        <v>18</v>
      </c>
      <c r="L3" t="s">
        <v>19</v>
      </c>
      <c r="N3" t="s">
        <v>13</v>
      </c>
      <c r="O3" t="s">
        <v>15</v>
      </c>
      <c r="P3" t="s">
        <v>16</v>
      </c>
      <c r="Q3" t="s">
        <v>17</v>
      </c>
      <c r="R3" t="s">
        <v>18</v>
      </c>
      <c r="S3" t="s">
        <v>19</v>
      </c>
      <c r="U3" t="s">
        <v>13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B3" t="s">
        <v>13</v>
      </c>
      <c r="AC3" t="s">
        <v>15</v>
      </c>
      <c r="AD3" t="s">
        <v>16</v>
      </c>
      <c r="AE3" t="s">
        <v>17</v>
      </c>
      <c r="AF3" t="s">
        <v>18</v>
      </c>
      <c r="AG3" t="s">
        <v>19</v>
      </c>
      <c r="AI3" t="s">
        <v>13</v>
      </c>
      <c r="AJ3" t="s">
        <v>15</v>
      </c>
      <c r="AK3" t="s">
        <v>16</v>
      </c>
      <c r="AL3" t="s">
        <v>17</v>
      </c>
      <c r="AM3" t="s">
        <v>18</v>
      </c>
      <c r="AN3" t="s">
        <v>19</v>
      </c>
    </row>
    <row r="4" spans="1:41" x14ac:dyDescent="0.2">
      <c r="A4" s="2" t="str">
        <f ca="1">'- A -'!B6</f>
        <v>HANGOVER 69</v>
      </c>
      <c r="B4" s="1">
        <f>IF('- A -'!C6&lt;&gt;"",'- A -'!C6,"")</f>
        <v>3</v>
      </c>
      <c r="C4" s="1" t="str">
        <f>'- A -'!D6</f>
        <v>-</v>
      </c>
      <c r="D4" s="1">
        <f>IF('- A -'!E6&lt;&gt;"",'- A -'!E6,"")</f>
        <v>0</v>
      </c>
      <c r="E4" s="3" t="str">
        <f ca="1">'- A -'!F6</f>
        <v>ADEIN</v>
      </c>
      <c r="F4" s="1">
        <f>COUNTBLANK('- A -'!C6:'- A -'!E6)</f>
        <v>0</v>
      </c>
      <c r="G4">
        <f t="shared" ref="G4:G9" ca="1" si="0">IF(AND(F4=0,OR($A4=$G$2,$E4=$G$2)),1,0)</f>
        <v>1</v>
      </c>
      <c r="H4">
        <f t="shared" ref="H4:H9" ca="1" si="1">IF(AND(F4=0,OR(AND($A4=$G$2,$B4&gt;$D4),AND($E4=$G$2,$D4&gt;$B4))),1,0)</f>
        <v>1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0</v>
      </c>
      <c r="K4">
        <f t="shared" ref="K4:K9" ca="1" si="4">IF(F4&gt;0,0,IF($A4=$G$2,$B4,IF($E4=$G$2,$D4,0)))</f>
        <v>3</v>
      </c>
      <c r="L4">
        <f t="shared" ref="L4:L9" ca="1" si="5">IF(F4&gt;0,0,IF($A4=$G$2,$D4,IF($E4=$G$2,$B4,0)))</f>
        <v>0</v>
      </c>
      <c r="N4">
        <f t="shared" ref="N4:N9" ca="1" si="6">IF(AND(F4=0,OR($A4=$N$2,$E4=$N$2)),1,0)</f>
        <v>1</v>
      </c>
      <c r="O4">
        <f t="shared" ref="O4:O9" ca="1" si="7">IF(AND(F4=0,OR(AND($A4=$N$2,$B4&gt;$D4),AND($E4=$N$2,$D4&gt;$B4))),1,0)</f>
        <v>0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1</v>
      </c>
      <c r="R4">
        <f t="shared" ref="R4:R9" ca="1" si="10">IF(F4&gt;0,0,IF($A4=$N$2,$B4,IF($E4=$N$2,$D4,0)))</f>
        <v>0</v>
      </c>
      <c r="S4">
        <f t="shared" ref="S4:S9" ca="1" si="11">IF(F4&gt;0,0,IF($A4=$N$2,$D4,IF($E4=$N$2,$B4,0)))</f>
        <v>3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ca="1" si="16">IF(F4&gt;0,0,IF($A4=$U$2,$B4,IF($E4=$U$2,$D4,0)))</f>
        <v>0</v>
      </c>
      <c r="Z4">
        <f t="shared" ref="Z4:Z9" ca="1" si="17">IF(F4&gt;0,0,IF($A4=$U$2,$D4,IF($E4=$U$2,$B4,0)))</f>
        <v>0</v>
      </c>
      <c r="AB4">
        <f t="shared" ref="AB4:AB9" ca="1" si="18">IF(AND(F4=0,OR($A4=$AB$2,$E4=$AB$2)),1,0)</f>
        <v>0</v>
      </c>
      <c r="AC4">
        <f t="shared" ref="AC4:AC9" ca="1" si="19">IF(AND(F4=0,OR(AND($A4=$AB$2,$B4&gt;$D4),AND($E4=$AB$2,$D4&gt;$B4))),1,0)</f>
        <v>0</v>
      </c>
      <c r="AD4">
        <f t="shared" ref="AD4:AD9" ca="1" si="20">IF(AND(F4=0,AB4=1,$B4=$D4),1,0)</f>
        <v>0</v>
      </c>
      <c r="AE4">
        <f t="shared" ref="AE4:AE9" ca="1" si="21">IF(AND(F4=0,OR(AND($A4=$AB$2,$B4&lt;$D4),AND($E4=$AB$2,$D4&lt;$B4))),1,0)</f>
        <v>0</v>
      </c>
      <c r="AF4">
        <f t="shared" ref="AF4:AF9" ca="1" si="22">IF(F4&gt;0,0,IF($A4=$AB$2,$B4,IF($E4=$AB$2,$D4,0)))</f>
        <v>0</v>
      </c>
      <c r="AG4">
        <f t="shared" ref="AG4:AG9" ca="1" si="23">IF(F4&gt;0,0,IF($A4=$AB$2,$D4,IF($E4=$AB$2,$B4,0)))</f>
        <v>0</v>
      </c>
      <c r="AI4">
        <f ca="1">IF(AND(F4=0,OR($A4=$AI$2,$E4=$AI$2)),1,0)</f>
        <v>0</v>
      </c>
      <c r="AJ4">
        <f ca="1">IF(AND(F4=0,OR(AND($A4=$AI$2,$B4&gt;$D4),AND($E4=$AI$2,$D4&gt;$B4))),1,0)</f>
        <v>0</v>
      </c>
      <c r="AK4">
        <f ca="1">IF(AND(F4=0,AI4=1,$B4=$D4),1,0)</f>
        <v>0</v>
      </c>
      <c r="AL4">
        <f ca="1">IF(AND(F4=0,OR(AND($A4=$AI$2,$B4&lt;$D4),AND($E4=$AI$2,$D4&lt;$B4))),1,0)</f>
        <v>0</v>
      </c>
      <c r="AM4">
        <f ca="1">IF(F4&gt;0,0,IF($A4=$AI$2,$B4,IF($E4=$AI$2,$D4,0)))</f>
        <v>0</v>
      </c>
      <c r="AN4">
        <f ca="1">IF(F4&gt;0,0,IF($A4=$AI$2,$D4,IF($E4=$AI$2,$B4,0)))</f>
        <v>0</v>
      </c>
    </row>
    <row r="5" spans="1:41" x14ac:dyDescent="0.2">
      <c r="A5" s="2" t="str">
        <f ca="1">'- A -'!B7</f>
        <v>AC MECANICA</v>
      </c>
      <c r="B5" s="1">
        <f>IF('- A -'!C7&lt;&gt;"",'- A -'!C7,"")</f>
        <v>3</v>
      </c>
      <c r="C5" s="1" t="str">
        <f>'- A -'!D7</f>
        <v>-</v>
      </c>
      <c r="D5" s="1">
        <f>IF('- A -'!E7&lt;&gt;"",'- A -'!E7,"")</f>
        <v>0</v>
      </c>
      <c r="E5" s="3" t="str">
        <f ca="1">'- A -'!F7</f>
        <v>MyEF F.C.</v>
      </c>
      <c r="F5" s="1">
        <f>COUNTBLANK('- A -'!C7:'- A -'!E7)</f>
        <v>0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ca="1" si="4"/>
        <v>0</v>
      </c>
      <c r="L5">
        <f t="shared" ca="1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ca="1" si="10"/>
        <v>0</v>
      </c>
      <c r="S5">
        <f t="shared" ca="1" si="11"/>
        <v>0</v>
      </c>
      <c r="U5">
        <f t="shared" ca="1" si="12"/>
        <v>1</v>
      </c>
      <c r="V5">
        <f t="shared" ca="1" si="13"/>
        <v>1</v>
      </c>
      <c r="W5">
        <f t="shared" ca="1" si="14"/>
        <v>0</v>
      </c>
      <c r="X5">
        <f t="shared" ca="1" si="15"/>
        <v>0</v>
      </c>
      <c r="Y5">
        <f t="shared" ca="1" si="16"/>
        <v>3</v>
      </c>
      <c r="Z5">
        <f t="shared" ca="1" si="17"/>
        <v>0</v>
      </c>
      <c r="AB5">
        <f t="shared" ca="1" si="18"/>
        <v>1</v>
      </c>
      <c r="AC5">
        <f t="shared" ca="1" si="19"/>
        <v>0</v>
      </c>
      <c r="AD5">
        <f t="shared" ca="1" si="20"/>
        <v>0</v>
      </c>
      <c r="AE5">
        <f t="shared" ca="1" si="21"/>
        <v>1</v>
      </c>
      <c r="AF5">
        <f t="shared" ca="1" si="22"/>
        <v>0</v>
      </c>
      <c r="AG5">
        <f t="shared" ca="1" si="23"/>
        <v>3</v>
      </c>
      <c r="AI5">
        <f t="shared" ref="AI5:AI13" ca="1" si="24">IF(AND(F5=0,OR($A5=$AI$2,$E5=$AI$2)),1,0)</f>
        <v>0</v>
      </c>
      <c r="AJ5">
        <f t="shared" ref="AJ5:AJ13" ca="1" si="25">IF(AND(F5=0,OR(AND($A5=$AI$2,$B5&gt;$D5),AND($E5=$AI$2,$D5&gt;$B5))),1,0)</f>
        <v>0</v>
      </c>
      <c r="AK5">
        <f t="shared" ref="AK5:AK13" ca="1" si="26">IF(AND(F5=0,AI5=1,$B5=$D5),1,0)</f>
        <v>0</v>
      </c>
      <c r="AL5">
        <f t="shared" ref="AL5:AL13" ca="1" si="27">IF(AND(F5=0,OR(AND($A5=$AI$2,$B5&lt;$D5),AND($E5=$AI$2,$D5&lt;$B5))),1,0)</f>
        <v>0</v>
      </c>
      <c r="AM5">
        <f t="shared" ref="AM5:AM13" ca="1" si="28">IF(F5&gt;0,0,IF($A5=$AI$2,$B5,IF($E5=$AI$2,$D5,0)))</f>
        <v>0</v>
      </c>
      <c r="AN5">
        <f t="shared" ref="AN5:AN13" ca="1" si="29">IF(F5&gt;0,0,IF($A5=$AI$2,$D5,IF($E5=$AI$2,$B5,0)))</f>
        <v>0</v>
      </c>
    </row>
    <row r="6" spans="1:41" x14ac:dyDescent="0.2">
      <c r="A6" s="2" t="str">
        <f ca="1">'- A -'!B8</f>
        <v>HANGOVER 69</v>
      </c>
      <c r="B6" s="1">
        <f>IF('- A -'!C8&lt;&gt;"",'- A -'!C8,"")</f>
        <v>3</v>
      </c>
      <c r="C6" s="1" t="str">
        <f>'- A -'!D8</f>
        <v>-</v>
      </c>
      <c r="D6" s="1">
        <f>IF('- A -'!E8&lt;&gt;"",'- A -'!E8,"")</f>
        <v>0</v>
      </c>
      <c r="E6" s="3" t="str">
        <f ca="1">'- A -'!F8</f>
        <v>AC MECANICA</v>
      </c>
      <c r="F6" s="1">
        <f>COUNTBLANK('- A -'!C8:'- A -'!E8)</f>
        <v>0</v>
      </c>
      <c r="G6">
        <f t="shared" ca="1" si="0"/>
        <v>1</v>
      </c>
      <c r="H6">
        <f t="shared" ca="1" si="1"/>
        <v>1</v>
      </c>
      <c r="I6">
        <f t="shared" ca="1" si="2"/>
        <v>0</v>
      </c>
      <c r="J6">
        <f t="shared" ca="1" si="3"/>
        <v>0</v>
      </c>
      <c r="K6">
        <f t="shared" ca="1" si="4"/>
        <v>3</v>
      </c>
      <c r="L6">
        <f t="shared" ca="1" si="5"/>
        <v>0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ca="1" si="10"/>
        <v>0</v>
      </c>
      <c r="S6">
        <f t="shared" ca="1" si="11"/>
        <v>0</v>
      </c>
      <c r="U6">
        <f t="shared" ca="1" si="12"/>
        <v>1</v>
      </c>
      <c r="V6">
        <f t="shared" ca="1" si="13"/>
        <v>0</v>
      </c>
      <c r="W6">
        <f t="shared" ca="1" si="14"/>
        <v>0</v>
      </c>
      <c r="X6">
        <f t="shared" ca="1" si="15"/>
        <v>1</v>
      </c>
      <c r="Y6">
        <f t="shared" ca="1" si="16"/>
        <v>0</v>
      </c>
      <c r="Z6">
        <f t="shared" ca="1" si="17"/>
        <v>3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ca="1" si="22"/>
        <v>0</v>
      </c>
      <c r="AG6">
        <f t="shared" ca="1" si="23"/>
        <v>0</v>
      </c>
      <c r="AI6">
        <f t="shared" ca="1" si="24"/>
        <v>0</v>
      </c>
      <c r="AJ6">
        <f t="shared" ca="1" si="25"/>
        <v>0</v>
      </c>
      <c r="AK6">
        <f t="shared" ca="1" si="26"/>
        <v>0</v>
      </c>
      <c r="AL6">
        <f t="shared" ca="1" si="27"/>
        <v>0</v>
      </c>
      <c r="AM6">
        <f t="shared" ca="1" si="28"/>
        <v>0</v>
      </c>
      <c r="AN6">
        <f t="shared" ca="1" si="29"/>
        <v>0</v>
      </c>
    </row>
    <row r="7" spans="1:41" x14ac:dyDescent="0.2">
      <c r="A7" s="2" t="str">
        <f ca="1">'- A -'!B9</f>
        <v>ADEIN</v>
      </c>
      <c r="B7" s="1">
        <f>IF('- A -'!C9&lt;&gt;"",'- A -'!C9,"")</f>
        <v>0</v>
      </c>
      <c r="C7" s="1" t="str">
        <f>'- A -'!D9</f>
        <v>-</v>
      </c>
      <c r="D7" s="1">
        <f>IF('- A -'!E9&lt;&gt;"",'- A -'!E9,"")</f>
        <v>3</v>
      </c>
      <c r="E7" s="3" t="str">
        <f ca="1">'- A -'!F9</f>
        <v>LA NARANJA MECANICA</v>
      </c>
      <c r="F7" s="1">
        <f>COUNTBLANK('- A -'!C9:'- A -'!E9)</f>
        <v>0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ca="1" si="4"/>
        <v>0</v>
      </c>
      <c r="L7">
        <f t="shared" ca="1" si="5"/>
        <v>0</v>
      </c>
      <c r="N7">
        <f t="shared" ca="1" si="6"/>
        <v>1</v>
      </c>
      <c r="O7">
        <f t="shared" ca="1" si="7"/>
        <v>0</v>
      </c>
      <c r="P7">
        <f t="shared" ca="1" si="8"/>
        <v>0</v>
      </c>
      <c r="Q7">
        <f t="shared" ca="1" si="9"/>
        <v>1</v>
      </c>
      <c r="R7">
        <f t="shared" ca="1" si="10"/>
        <v>0</v>
      </c>
      <c r="S7">
        <f t="shared" ca="1" si="11"/>
        <v>3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ca="1" si="16"/>
        <v>0</v>
      </c>
      <c r="Z7">
        <f t="shared" ca="1" si="17"/>
        <v>0</v>
      </c>
      <c r="AB7">
        <f t="shared" ca="1" si="18"/>
        <v>0</v>
      </c>
      <c r="AC7">
        <f t="shared" ca="1" si="19"/>
        <v>0</v>
      </c>
      <c r="AD7">
        <f t="shared" ca="1" si="20"/>
        <v>0</v>
      </c>
      <c r="AE7">
        <f t="shared" ca="1" si="21"/>
        <v>0</v>
      </c>
      <c r="AF7">
        <f t="shared" ca="1" si="22"/>
        <v>0</v>
      </c>
      <c r="AG7">
        <f t="shared" ca="1" si="23"/>
        <v>0</v>
      </c>
      <c r="AI7">
        <f t="shared" ca="1" si="24"/>
        <v>1</v>
      </c>
      <c r="AJ7">
        <f t="shared" ca="1" si="25"/>
        <v>1</v>
      </c>
      <c r="AK7">
        <f t="shared" ca="1" si="26"/>
        <v>0</v>
      </c>
      <c r="AL7">
        <f t="shared" ca="1" si="27"/>
        <v>0</v>
      </c>
      <c r="AM7">
        <f t="shared" ca="1" si="28"/>
        <v>3</v>
      </c>
      <c r="AN7">
        <f t="shared" ca="1" si="29"/>
        <v>0</v>
      </c>
    </row>
    <row r="8" spans="1:41" x14ac:dyDescent="0.2">
      <c r="A8" s="2" t="str">
        <f ca="1">'- A -'!B10</f>
        <v>HANGOVER 69</v>
      </c>
      <c r="B8" s="1">
        <f>IF('- A -'!C10&lt;&gt;"",'- A -'!C10,"")</f>
        <v>9</v>
      </c>
      <c r="C8" s="1" t="str">
        <f>'- A -'!D10</f>
        <v>-</v>
      </c>
      <c r="D8" s="1">
        <f>IF('- A -'!E10&lt;&gt;"",'- A -'!E10,"")</f>
        <v>0</v>
      </c>
      <c r="E8" s="3" t="str">
        <f ca="1">'- A -'!F10</f>
        <v>LA NARANJA MECANICA</v>
      </c>
      <c r="F8" s="1">
        <f>COUNTBLANK('- A -'!C10:'- A -'!E10)</f>
        <v>0</v>
      </c>
      <c r="G8">
        <f t="shared" ca="1" si="0"/>
        <v>1</v>
      </c>
      <c r="H8">
        <f t="shared" ca="1" si="1"/>
        <v>1</v>
      </c>
      <c r="I8">
        <f t="shared" ca="1" si="2"/>
        <v>0</v>
      </c>
      <c r="J8">
        <f t="shared" ca="1" si="3"/>
        <v>0</v>
      </c>
      <c r="K8">
        <f t="shared" ca="1" si="4"/>
        <v>9</v>
      </c>
      <c r="L8">
        <f t="shared" ca="1" si="5"/>
        <v>0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ca="1" si="10"/>
        <v>0</v>
      </c>
      <c r="S8">
        <f t="shared" ca="1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ca="1" si="16"/>
        <v>0</v>
      </c>
      <c r="Z8">
        <f t="shared" ca="1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ca="1" si="22"/>
        <v>0</v>
      </c>
      <c r="AG8">
        <f t="shared" ca="1" si="23"/>
        <v>0</v>
      </c>
      <c r="AI8">
        <f t="shared" ca="1" si="24"/>
        <v>1</v>
      </c>
      <c r="AJ8">
        <f t="shared" ca="1" si="25"/>
        <v>0</v>
      </c>
      <c r="AK8">
        <f t="shared" ca="1" si="26"/>
        <v>0</v>
      </c>
      <c r="AL8">
        <f t="shared" ca="1" si="27"/>
        <v>1</v>
      </c>
      <c r="AM8">
        <f t="shared" ca="1" si="28"/>
        <v>0</v>
      </c>
      <c r="AN8">
        <f t="shared" ca="1" si="29"/>
        <v>9</v>
      </c>
    </row>
    <row r="9" spans="1:41" x14ac:dyDescent="0.2">
      <c r="A9" s="2" t="str">
        <f ca="1">'- A -'!B11</f>
        <v>ADEIN</v>
      </c>
      <c r="B9" s="1">
        <f>IF('- A -'!C11&lt;&gt;"",'- A -'!C11,"")</f>
        <v>0</v>
      </c>
      <c r="C9" s="1" t="str">
        <f>'- A -'!D11</f>
        <v>-</v>
      </c>
      <c r="D9" s="1">
        <f>IF('- A -'!E11&lt;&gt;"",'- A -'!E11,"")</f>
        <v>3</v>
      </c>
      <c r="E9" s="3" t="str">
        <f ca="1">'- A -'!F11</f>
        <v>MyEF F.C.</v>
      </c>
      <c r="F9" s="1">
        <f>COUNTBLANK('- A -'!C11:'- A -'!E11)</f>
        <v>0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ca="1" si="4"/>
        <v>0</v>
      </c>
      <c r="L9">
        <f t="shared" ca="1" si="5"/>
        <v>0</v>
      </c>
      <c r="N9">
        <f t="shared" ca="1" si="6"/>
        <v>1</v>
      </c>
      <c r="O9">
        <f t="shared" ca="1" si="7"/>
        <v>0</v>
      </c>
      <c r="P9">
        <f t="shared" ca="1" si="8"/>
        <v>0</v>
      </c>
      <c r="Q9">
        <f t="shared" ca="1" si="9"/>
        <v>1</v>
      </c>
      <c r="R9">
        <f t="shared" ca="1" si="10"/>
        <v>0</v>
      </c>
      <c r="S9">
        <f t="shared" ca="1" si="11"/>
        <v>3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ca="1" si="16"/>
        <v>0</v>
      </c>
      <c r="Z9">
        <f t="shared" ca="1" si="17"/>
        <v>0</v>
      </c>
      <c r="AB9">
        <f t="shared" ca="1" si="18"/>
        <v>1</v>
      </c>
      <c r="AC9">
        <f t="shared" ca="1" si="19"/>
        <v>1</v>
      </c>
      <c r="AD9">
        <f t="shared" ca="1" si="20"/>
        <v>0</v>
      </c>
      <c r="AE9">
        <f t="shared" ca="1" si="21"/>
        <v>0</v>
      </c>
      <c r="AF9">
        <f t="shared" ca="1" si="22"/>
        <v>3</v>
      </c>
      <c r="AG9">
        <f t="shared" ca="1" si="23"/>
        <v>0</v>
      </c>
      <c r="AI9">
        <f t="shared" ca="1" si="24"/>
        <v>0</v>
      </c>
      <c r="AJ9">
        <f t="shared" ca="1" si="25"/>
        <v>0</v>
      </c>
      <c r="AK9">
        <f t="shared" ca="1" si="26"/>
        <v>0</v>
      </c>
      <c r="AL9">
        <f t="shared" ca="1" si="27"/>
        <v>0</v>
      </c>
      <c r="AM9">
        <f t="shared" ca="1" si="28"/>
        <v>0</v>
      </c>
      <c r="AN9">
        <f t="shared" ca="1" si="29"/>
        <v>0</v>
      </c>
    </row>
    <row r="10" spans="1:41" x14ac:dyDescent="0.2">
      <c r="A10" s="2" t="str">
        <f ca="1">'- A -'!B12</f>
        <v>HANGOVER 69</v>
      </c>
      <c r="B10" s="1">
        <f>IF('- A -'!C12&lt;&gt;"",'- A -'!C12,"")</f>
        <v>3</v>
      </c>
      <c r="C10" s="1" t="str">
        <f>'- A -'!D8</f>
        <v>-</v>
      </c>
      <c r="D10" s="1">
        <f>IF('- A -'!E12&lt;&gt;"",'- A -'!E12,"")</f>
        <v>1</v>
      </c>
      <c r="E10" s="3" t="str">
        <f ca="1">'- A -'!F12</f>
        <v>MyEF F.C.</v>
      </c>
      <c r="F10" s="1">
        <f>COUNTBLANK('- A -'!C12:'- A -'!E12)</f>
        <v>0</v>
      </c>
      <c r="G10">
        <f ca="1">IF(AND(F10=0,OR($A10=$G$2,$E10=$G$2)),1,0)</f>
        <v>1</v>
      </c>
      <c r="H10">
        <f ca="1">IF(AND(F10=0,OR(AND($A10=$G$2,$B10&gt;$D10),AND($E10=$G$2,$D10&gt;$B10))),1,0)</f>
        <v>1</v>
      </c>
      <c r="I10">
        <f ca="1">IF(AND(F10=0,G10=1,$B10=$D10),1,0)</f>
        <v>0</v>
      </c>
      <c r="J10">
        <f ca="1">IF(AND(F10=0,OR(AND($A10=$G$2,$B10&lt;$D10),AND($E10=$G$2,$D10&lt;$B10))),1,0)</f>
        <v>0</v>
      </c>
      <c r="K10">
        <f ca="1">IF(F10&gt;0,0,IF($A10=$G$2,$B10,IF($E10=$G$2,$D10,0)))</f>
        <v>3</v>
      </c>
      <c r="L10">
        <f ca="1">IF(F10&gt;0,0,IF($A10=$G$2,$D10,IF($E10=$G$2,$B10,0)))</f>
        <v>1</v>
      </c>
      <c r="N10">
        <f ca="1">IF(AND(F10=0,OR($A10=$N$2,$E10=$N$2)),1,0)</f>
        <v>0</v>
      </c>
      <c r="O10">
        <f ca="1">IF(AND(F10=0,OR(AND($A10=$N$2,$B10&gt;$D10),AND($E10=$N$2,$D10&gt;$B10))),1,0)</f>
        <v>0</v>
      </c>
      <c r="P10">
        <f ca="1">IF(AND(F10=0,N10=1,$B10=$D10),1,0)</f>
        <v>0</v>
      </c>
      <c r="Q10">
        <f ca="1">IF(AND(F10=0,OR(AND($A10=$N$2,$B10&lt;$D10),AND($E10=$N$2,$D10&lt;$B10))),1,0)</f>
        <v>0</v>
      </c>
      <c r="R10">
        <f ca="1">IF(F10&gt;0,0,IF($A10=$N$2,$B10,IF($E10=$N$2,$D10,0)))</f>
        <v>0</v>
      </c>
      <c r="S10">
        <f ca="1">IF(F10&gt;0,0,IF($A10=$N$2,$D10,IF($E10=$N$2,$B10,0)))</f>
        <v>0</v>
      </c>
      <c r="U10">
        <f ca="1">IF(AND(F10=0,OR($A10=$U$2,$E10=$U$2)),1,0)</f>
        <v>0</v>
      </c>
      <c r="V10">
        <f ca="1">IF(AND(F10=0,OR(AND($A10=$U$2,$B10&gt;$D10),AND($E10=$U$2,$D10&gt;$B10))),1,0)</f>
        <v>0</v>
      </c>
      <c r="W10">
        <f ca="1">IF(AND(F10=0,U10=1,$B10=$D10),1,0)</f>
        <v>0</v>
      </c>
      <c r="X10">
        <f ca="1">IF(AND(F10=0,OR(AND($A10=$U$2,$B10&lt;$D10),AND($E10=$U$2,$D10&lt;$B10))),1,0)</f>
        <v>0</v>
      </c>
      <c r="Y10">
        <f ca="1">IF(F10&gt;0,0,IF($A10=$U$2,$B10,IF($E10=$U$2,$D10,0)))</f>
        <v>0</v>
      </c>
      <c r="Z10">
        <f ca="1">IF(F10&gt;0,0,IF($A10=$U$2,$D10,IF($E10=$U$2,$B10,0)))</f>
        <v>0</v>
      </c>
      <c r="AB10">
        <f ca="1">IF(AND(F10=0,OR($A10=$AB$2,$E10=$AB$2)),1,0)</f>
        <v>1</v>
      </c>
      <c r="AC10">
        <f ca="1">IF(AND(F10=0,OR(AND($A10=$AB$2,$B10&gt;$D10),AND($E10=$AB$2,$D10&gt;$B10))),1,0)</f>
        <v>0</v>
      </c>
      <c r="AD10">
        <f ca="1">IF(AND(F10=0,AB10=1,$B10=$D10),1,0)</f>
        <v>0</v>
      </c>
      <c r="AE10">
        <f ca="1">IF(AND(F10=0,OR(AND($A10=$AB$2,$B10&lt;$D10),AND($E10=$AB$2,$D10&lt;$B10))),1,0)</f>
        <v>1</v>
      </c>
      <c r="AF10">
        <f ca="1">IF(F10&gt;0,0,IF($A10=$AB$2,$B10,IF($E10=$AB$2,$D10,0)))</f>
        <v>1</v>
      </c>
      <c r="AG10">
        <f ca="1">IF(F10&gt;0,0,IF($A10=$AB$2,$D10,IF($E10=$AB$2,$B10,0)))</f>
        <v>3</v>
      </c>
      <c r="AI10">
        <f t="shared" ca="1" si="24"/>
        <v>0</v>
      </c>
      <c r="AJ10">
        <f t="shared" ca="1" si="25"/>
        <v>0</v>
      </c>
      <c r="AK10">
        <f t="shared" ca="1" si="26"/>
        <v>0</v>
      </c>
      <c r="AL10">
        <f t="shared" ca="1" si="27"/>
        <v>0</v>
      </c>
      <c r="AM10">
        <f t="shared" ca="1" si="28"/>
        <v>0</v>
      </c>
      <c r="AN10">
        <f t="shared" ca="1" si="29"/>
        <v>0</v>
      </c>
    </row>
    <row r="11" spans="1:41" x14ac:dyDescent="0.2">
      <c r="A11" s="2" t="str">
        <f ca="1">'- A -'!B13</f>
        <v>AC MECANICA</v>
      </c>
      <c r="B11" s="1">
        <f>IF('- A -'!C13&lt;&gt;"",'- A -'!C13,"")</f>
        <v>3</v>
      </c>
      <c r="C11" s="1" t="str">
        <f>'- A -'!D9</f>
        <v>-</v>
      </c>
      <c r="D11" s="1">
        <f>IF('- A -'!E13&lt;&gt;"",'- A -'!E13,"")</f>
        <v>0</v>
      </c>
      <c r="E11" s="3" t="str">
        <f ca="1">'- A -'!F13</f>
        <v>LA NARANJA MECANICA</v>
      </c>
      <c r="F11" s="1">
        <f>COUNTBLANK('- A -'!C13:'- A -'!E13)</f>
        <v>0</v>
      </c>
      <c r="G11">
        <f ca="1">IF(AND(F11=0,OR($A11=$G$2,$E11=$G$2)),1,0)</f>
        <v>0</v>
      </c>
      <c r="H11">
        <f ca="1">IF(AND(F11=0,OR(AND($A11=$G$2,$B11&gt;$D11),AND($E11=$G$2,$D11&gt;$B11))),1,0)</f>
        <v>0</v>
      </c>
      <c r="I11">
        <f ca="1">IF(AND(F11=0,G11=1,$B11=$D11),1,0)</f>
        <v>0</v>
      </c>
      <c r="J11">
        <f ca="1">IF(AND(F11=0,OR(AND($A11=$G$2,$B11&lt;$D11),AND($E11=$G$2,$D11&lt;$B11))),1,0)</f>
        <v>0</v>
      </c>
      <c r="K11">
        <f ca="1">IF(F11&gt;0,0,IF($A11=$G$2,$B11,IF($E11=$G$2,$D11,0)))</f>
        <v>0</v>
      </c>
      <c r="L11">
        <f ca="1">IF(F11&gt;0,0,IF($A11=$G$2,$D11,IF($E11=$G$2,$B11,0)))</f>
        <v>0</v>
      </c>
      <c r="N11">
        <f ca="1">IF(AND(F11=0,OR($A11=$N$2,$E11=$N$2)),1,0)</f>
        <v>0</v>
      </c>
      <c r="O11">
        <f ca="1">IF(AND(F11=0,OR(AND($A11=$N$2,$B11&gt;$D11),AND($E11=$N$2,$D11&gt;$B11))),1,0)</f>
        <v>0</v>
      </c>
      <c r="P11">
        <f ca="1">IF(AND(F11=0,N11=1,$B11=$D11),1,0)</f>
        <v>0</v>
      </c>
      <c r="Q11">
        <f ca="1">IF(AND(F11=0,OR(AND($A11=$N$2,$B11&lt;$D11),AND($E11=$N$2,$D11&lt;$B11))),1,0)</f>
        <v>0</v>
      </c>
      <c r="R11">
        <f ca="1">IF(F11&gt;0,0,IF($A11=$N$2,$B11,IF($E11=$N$2,$D11,0)))</f>
        <v>0</v>
      </c>
      <c r="S11">
        <f ca="1">IF(F11&gt;0,0,IF($A11=$N$2,$D11,IF($E11=$N$2,$B11,0)))</f>
        <v>0</v>
      </c>
      <c r="U11">
        <f ca="1">IF(AND(F11=0,OR($A11=$U$2,$E11=$U$2)),1,0)</f>
        <v>1</v>
      </c>
      <c r="V11">
        <f ca="1">IF(AND(F11=0,OR(AND($A11=$U$2,$B11&gt;$D11),AND($E11=$U$2,$D11&gt;$B11))),1,0)</f>
        <v>1</v>
      </c>
      <c r="W11">
        <f ca="1">IF(AND(F11=0,U11=1,$B11=$D11),1,0)</f>
        <v>0</v>
      </c>
      <c r="X11">
        <f ca="1">IF(AND(F11=0,OR(AND($A11=$U$2,$B11&lt;$D11),AND($E11=$U$2,$D11&lt;$B11))),1,0)</f>
        <v>0</v>
      </c>
      <c r="Y11">
        <f ca="1">IF(F11&gt;0,0,IF($A11=$U$2,$B11,IF($E11=$U$2,$D11,0)))</f>
        <v>3</v>
      </c>
      <c r="Z11">
        <f ca="1">IF(F11&gt;0,0,IF($A11=$U$2,$D11,IF($E11=$U$2,$B11,0)))</f>
        <v>0</v>
      </c>
      <c r="AB11">
        <f ca="1">IF(AND(F11=0,OR($A11=$AB$2,$E11=$AB$2)),1,0)</f>
        <v>0</v>
      </c>
      <c r="AC11">
        <f ca="1">IF(AND(F11=0,OR(AND($A11=$AB$2,$B11&gt;$D11),AND($E11=$AB$2,$D11&gt;$B11))),1,0)</f>
        <v>0</v>
      </c>
      <c r="AD11">
        <f ca="1">IF(AND(F11=0,AB11=1,$B11=$D11),1,0)</f>
        <v>0</v>
      </c>
      <c r="AE11">
        <f ca="1">IF(AND(F11=0,OR(AND($A11=$AB$2,$B11&lt;$D11),AND($E11=$AB$2,$D11&lt;$B11))),1,0)</f>
        <v>0</v>
      </c>
      <c r="AF11">
        <f ca="1">IF(F11&gt;0,0,IF($A11=$AB$2,$B11,IF($E11=$AB$2,$D11,0)))</f>
        <v>0</v>
      </c>
      <c r="AG11">
        <f ca="1">IF(F11&gt;0,0,IF($A11=$AB$2,$D11,IF($E11=$AB$2,$B11,0)))</f>
        <v>0</v>
      </c>
      <c r="AI11">
        <f t="shared" ca="1" si="24"/>
        <v>1</v>
      </c>
      <c r="AJ11">
        <f t="shared" ca="1" si="25"/>
        <v>0</v>
      </c>
      <c r="AK11">
        <f t="shared" ca="1" si="26"/>
        <v>0</v>
      </c>
      <c r="AL11">
        <f t="shared" ca="1" si="27"/>
        <v>1</v>
      </c>
      <c r="AM11">
        <f t="shared" ca="1" si="28"/>
        <v>0</v>
      </c>
      <c r="AN11">
        <f t="shared" ca="1" si="29"/>
        <v>3</v>
      </c>
    </row>
    <row r="12" spans="1:41" x14ac:dyDescent="0.2">
      <c r="A12" s="2" t="str">
        <f ca="1">'- A -'!B14</f>
        <v>ADEIN</v>
      </c>
      <c r="B12" s="1">
        <f>IF('- A -'!C14&lt;&gt;"",'- A -'!C14,"")</f>
        <v>0</v>
      </c>
      <c r="C12" s="1" t="str">
        <f>'- A -'!D10</f>
        <v>-</v>
      </c>
      <c r="D12" s="1">
        <f>IF('- A -'!E14&lt;&gt;"",'- A -'!E14,"")</f>
        <v>3</v>
      </c>
      <c r="E12" s="3" t="str">
        <f ca="1">'- A -'!F14</f>
        <v>AC MECANICA</v>
      </c>
      <c r="F12" s="1">
        <f>COUNTBLANK('- A -'!C14:'- A -'!E14)</f>
        <v>0</v>
      </c>
      <c r="G12">
        <f ca="1">IF(AND(F12=0,OR($A12=$G$2,$E12=$G$2)),1,0)</f>
        <v>0</v>
      </c>
      <c r="H12">
        <f ca="1">IF(AND(F12=0,OR(AND($A12=$G$2,$B12&gt;$D12),AND($E12=$G$2,$D12&gt;$B12))),1,0)</f>
        <v>0</v>
      </c>
      <c r="I12">
        <f ca="1">IF(AND(F12=0,G12=1,$B12=$D12),1,0)</f>
        <v>0</v>
      </c>
      <c r="J12">
        <f ca="1">IF(AND(F12=0,OR(AND($A12=$G$2,$B12&lt;$D12),AND($E12=$G$2,$D12&lt;$B12))),1,0)</f>
        <v>0</v>
      </c>
      <c r="K12">
        <f ca="1">IF(F12&gt;0,0,IF($A12=$G$2,$B12,IF($E12=$G$2,$D12,0)))</f>
        <v>0</v>
      </c>
      <c r="L12">
        <f ca="1">IF(F12&gt;0,0,IF($A12=$G$2,$D12,IF($E12=$G$2,$B12,0)))</f>
        <v>0</v>
      </c>
      <c r="N12">
        <f ca="1">IF(AND(F12=0,OR($A12=$N$2,$E12=$N$2)),1,0)</f>
        <v>1</v>
      </c>
      <c r="O12">
        <f ca="1">IF(AND(F12=0,OR(AND($A12=$N$2,$B12&gt;$D12),AND($E12=$N$2,$D12&gt;$B12))),1,0)</f>
        <v>0</v>
      </c>
      <c r="P12">
        <f ca="1">IF(AND(F12=0,N12=1,$B12=$D12),1,0)</f>
        <v>0</v>
      </c>
      <c r="Q12">
        <f ca="1">IF(AND(F12=0,OR(AND($A12=$N$2,$B12&lt;$D12),AND($E12=$N$2,$D12&lt;$B12))),1,0)</f>
        <v>1</v>
      </c>
      <c r="R12">
        <f ca="1">IF(F12&gt;0,0,IF($A12=$N$2,$B12,IF($E12=$N$2,$D12,0)))</f>
        <v>0</v>
      </c>
      <c r="S12">
        <f ca="1">IF(F12&gt;0,0,IF($A12=$N$2,$D12,IF($E12=$N$2,$B12,0)))</f>
        <v>3</v>
      </c>
      <c r="U12">
        <f ca="1">IF(AND(F12=0,OR($A12=$U$2,$E12=$U$2)),1,0)</f>
        <v>1</v>
      </c>
      <c r="V12">
        <f ca="1">IF(AND(F12=0,OR(AND($A12=$U$2,$B12&gt;$D12),AND($E12=$U$2,$D12&gt;$B12))),1,0)</f>
        <v>1</v>
      </c>
      <c r="W12">
        <f ca="1">IF(AND(F12=0,U12=1,$B12=$D12),1,0)</f>
        <v>0</v>
      </c>
      <c r="X12">
        <f ca="1">IF(AND(F12=0,OR(AND($A12=$U$2,$B12&lt;$D12),AND($E12=$U$2,$D12&lt;$B12))),1,0)</f>
        <v>0</v>
      </c>
      <c r="Y12">
        <f ca="1">IF(F12&gt;0,0,IF($A12=$U$2,$B12,IF($E12=$U$2,$D12,0)))</f>
        <v>3</v>
      </c>
      <c r="Z12">
        <f ca="1">IF(F12&gt;0,0,IF($A12=$U$2,$D12,IF($E12=$U$2,$B12,0)))</f>
        <v>0</v>
      </c>
      <c r="AB12">
        <f ca="1">IF(AND(F12=0,OR($A12=$AB$2,$E12=$AB$2)),1,0)</f>
        <v>0</v>
      </c>
      <c r="AC12">
        <f ca="1">IF(AND(F12=0,OR(AND($A12=$AB$2,$B12&gt;$D12),AND($E12=$AB$2,$D12&gt;$B12))),1,0)</f>
        <v>0</v>
      </c>
      <c r="AD12">
        <f ca="1">IF(AND(F12=0,AB12=1,$B12=$D12),1,0)</f>
        <v>0</v>
      </c>
      <c r="AE12">
        <f ca="1">IF(AND(F12=0,OR(AND($A12=$AB$2,$B12&lt;$D12),AND($E12=$AB$2,$D12&lt;$B12))),1,0)</f>
        <v>0</v>
      </c>
      <c r="AF12">
        <f ca="1">IF(F12&gt;0,0,IF($A12=$AB$2,$B12,IF($E12=$AB$2,$D12,0)))</f>
        <v>0</v>
      </c>
      <c r="AG12">
        <f ca="1">IF(F12&gt;0,0,IF($A12=$AB$2,$D12,IF($E12=$AB$2,$B12,0)))</f>
        <v>0</v>
      </c>
      <c r="AI12">
        <f t="shared" ca="1" si="24"/>
        <v>0</v>
      </c>
      <c r="AJ12">
        <f t="shared" ca="1" si="25"/>
        <v>0</v>
      </c>
      <c r="AK12">
        <f t="shared" ca="1" si="26"/>
        <v>0</v>
      </c>
      <c r="AL12">
        <f t="shared" ca="1" si="27"/>
        <v>0</v>
      </c>
      <c r="AM12">
        <f t="shared" ca="1" si="28"/>
        <v>0</v>
      </c>
      <c r="AN12">
        <f t="shared" ca="1" si="29"/>
        <v>0</v>
      </c>
    </row>
    <row r="13" spans="1:41" x14ac:dyDescent="0.2">
      <c r="A13" s="2" t="str">
        <f ca="1">'- A -'!B15</f>
        <v>MyEF F.C.</v>
      </c>
      <c r="B13" s="1">
        <f>IF('- A -'!C15&lt;&gt;"",'- A -'!C15,"")</f>
        <v>2</v>
      </c>
      <c r="C13" s="1" t="str">
        <f>'- A -'!D11</f>
        <v>-</v>
      </c>
      <c r="D13" s="1">
        <f>IF('- A -'!E15&lt;&gt;"",'- A -'!E15,"")</f>
        <v>1</v>
      </c>
      <c r="E13" s="3" t="str">
        <f ca="1">'- A -'!F15</f>
        <v>LA NARANJA MECANICA</v>
      </c>
      <c r="F13" s="1">
        <f>COUNTBLANK('- A -'!C15:'- A -'!E15)</f>
        <v>0</v>
      </c>
      <c r="G13">
        <f ca="1">IF(AND(F13=0,OR($A13=$G$2,$E13=$G$2)),1,0)</f>
        <v>0</v>
      </c>
      <c r="H13">
        <f ca="1">IF(AND(F13=0,OR(AND($A13=$G$2,$B13&gt;$D13),AND($E13=$G$2,$D13&gt;$B13))),1,0)</f>
        <v>0</v>
      </c>
      <c r="I13">
        <f ca="1">IF(AND(F13=0,G13=1,$B13=$D13),1,0)</f>
        <v>0</v>
      </c>
      <c r="J13">
        <f ca="1">IF(AND(F13=0,OR(AND($A13=$G$2,$B13&lt;$D13),AND($E13=$G$2,$D13&lt;$B13))),1,0)</f>
        <v>0</v>
      </c>
      <c r="K13">
        <f ca="1">IF(F13&gt;0,0,IF($A13=$G$2,$B13,IF($E13=$G$2,$D13,0)))</f>
        <v>0</v>
      </c>
      <c r="L13">
        <f ca="1">IF(F13&gt;0,0,IF($A13=$G$2,$D13,IF($E13=$G$2,$B13,0)))</f>
        <v>0</v>
      </c>
      <c r="N13">
        <f ca="1">IF(AND(F13=0,OR($A13=$N$2,$E13=$N$2)),1,0)</f>
        <v>0</v>
      </c>
      <c r="O13">
        <f ca="1">IF(AND(F13=0,OR(AND($A13=$N$2,$B13&gt;$D13),AND($E13=$N$2,$D13&gt;$B13))),1,0)</f>
        <v>0</v>
      </c>
      <c r="P13">
        <f ca="1">IF(AND(F13=0,N13=1,$B13=$D13),1,0)</f>
        <v>0</v>
      </c>
      <c r="Q13">
        <f ca="1">IF(AND(F13=0,OR(AND($A13=$N$2,$B13&lt;$D13),AND($E13=$N$2,$D13&lt;$B13))),1,0)</f>
        <v>0</v>
      </c>
      <c r="R13">
        <f ca="1">IF(F13&gt;0,0,IF($A13=$N$2,$B13,IF($E13=$N$2,$D13,0)))</f>
        <v>0</v>
      </c>
      <c r="S13">
        <f ca="1">IF(F13&gt;0,0,IF($A13=$N$2,$D13,IF($E13=$N$2,$B13,0)))</f>
        <v>0</v>
      </c>
      <c r="U13">
        <f ca="1">IF(AND(F13=0,OR($A13=$U$2,$E13=$U$2)),1,0)</f>
        <v>0</v>
      </c>
      <c r="V13">
        <f ca="1">IF(AND(F13=0,OR(AND($A13=$U$2,$B13&gt;$D13),AND($E13=$U$2,$D13&gt;$B13))),1,0)</f>
        <v>0</v>
      </c>
      <c r="W13">
        <f ca="1">IF(AND(F13=0,U13=1,$B13=$D13),1,0)</f>
        <v>0</v>
      </c>
      <c r="X13">
        <f ca="1">IF(AND(F13=0,OR(AND($A13=$U$2,$B13&lt;$D13),AND($E13=$U$2,$D13&lt;$B13))),1,0)</f>
        <v>0</v>
      </c>
      <c r="Y13">
        <f ca="1">IF(F13&gt;0,0,IF($A13=$U$2,$B13,IF($E13=$U$2,$D13,0)))</f>
        <v>0</v>
      </c>
      <c r="Z13">
        <f ca="1">IF(F13&gt;0,0,IF($A13=$U$2,$D13,IF($E13=$U$2,$B13,0)))</f>
        <v>0</v>
      </c>
      <c r="AB13">
        <f ca="1">IF(AND(F13=0,OR($A13=$AB$2,$E13=$AB$2)),1,0)</f>
        <v>1</v>
      </c>
      <c r="AC13">
        <f ca="1">IF(AND(F13=0,OR(AND($A13=$AB$2,$B13&gt;$D13),AND($E13=$AB$2,$D13&gt;$B13))),1,0)</f>
        <v>1</v>
      </c>
      <c r="AD13">
        <f ca="1">IF(AND(F13=0,AB13=1,$B13=$D13),1,0)</f>
        <v>0</v>
      </c>
      <c r="AE13">
        <f ca="1">IF(AND(F13=0,OR(AND($A13=$AB$2,$B13&lt;$D13),AND($E13=$AB$2,$D13&lt;$B13))),1,0)</f>
        <v>0</v>
      </c>
      <c r="AF13">
        <f ca="1">IF(F13&gt;0,0,IF($A13=$AB$2,$B13,IF($E13=$AB$2,$D13,0)))</f>
        <v>2</v>
      </c>
      <c r="AG13">
        <f ca="1">IF(F13&gt;0,0,IF($A13=$AB$2,$D13,IF($E13=$AB$2,$B13,0)))</f>
        <v>1</v>
      </c>
      <c r="AI13">
        <f t="shared" ca="1" si="24"/>
        <v>1</v>
      </c>
      <c r="AJ13">
        <f t="shared" ca="1" si="25"/>
        <v>0</v>
      </c>
      <c r="AK13">
        <f t="shared" ca="1" si="26"/>
        <v>0</v>
      </c>
      <c r="AL13">
        <f t="shared" ca="1" si="27"/>
        <v>1</v>
      </c>
      <c r="AM13">
        <f t="shared" ca="1" si="28"/>
        <v>1</v>
      </c>
      <c r="AN13">
        <f t="shared" ca="1" si="29"/>
        <v>2</v>
      </c>
    </row>
    <row r="14" spans="1:41" x14ac:dyDescent="0.2">
      <c r="A14" s="2"/>
      <c r="B14" s="1"/>
      <c r="C14" s="1"/>
      <c r="D14" s="1"/>
      <c r="E14" s="3"/>
      <c r="G14">
        <f t="shared" ref="G14:L14" ca="1" si="30">SUM(G4:G13)</f>
        <v>4</v>
      </c>
      <c r="H14">
        <f t="shared" ca="1" si="30"/>
        <v>4</v>
      </c>
      <c r="I14">
        <f t="shared" ca="1" si="30"/>
        <v>0</v>
      </c>
      <c r="J14">
        <f t="shared" ca="1" si="30"/>
        <v>0</v>
      </c>
      <c r="K14">
        <f t="shared" ca="1" si="30"/>
        <v>18</v>
      </c>
      <c r="L14">
        <f t="shared" ca="1" si="30"/>
        <v>1</v>
      </c>
      <c r="M14">
        <f ca="1">H14*3+I14*2+J14</f>
        <v>12</v>
      </c>
      <c r="N14">
        <f t="shared" ref="N14:S14" ca="1" si="31">SUM(N4:N13)</f>
        <v>4</v>
      </c>
      <c r="O14">
        <f t="shared" ca="1" si="31"/>
        <v>0</v>
      </c>
      <c r="P14">
        <f t="shared" ca="1" si="31"/>
        <v>0</v>
      </c>
      <c r="Q14">
        <f t="shared" ca="1" si="31"/>
        <v>4</v>
      </c>
      <c r="R14">
        <f t="shared" ca="1" si="31"/>
        <v>0</v>
      </c>
      <c r="S14">
        <f t="shared" ca="1" si="31"/>
        <v>12</v>
      </c>
      <c r="T14">
        <f ca="1">O14*3+P14*2+Q14</f>
        <v>4</v>
      </c>
      <c r="U14">
        <f t="shared" ref="U14:Z14" ca="1" si="32">SUM(U4:U13)</f>
        <v>4</v>
      </c>
      <c r="V14">
        <f t="shared" ca="1" si="32"/>
        <v>3</v>
      </c>
      <c r="W14">
        <f t="shared" ca="1" si="32"/>
        <v>0</v>
      </c>
      <c r="X14">
        <f t="shared" ca="1" si="32"/>
        <v>1</v>
      </c>
      <c r="Y14">
        <f t="shared" ca="1" si="32"/>
        <v>9</v>
      </c>
      <c r="Z14">
        <f t="shared" ca="1" si="32"/>
        <v>3</v>
      </c>
      <c r="AA14">
        <f ca="1">V14*3+W14*2+X14</f>
        <v>10</v>
      </c>
      <c r="AB14">
        <f t="shared" ref="AB14:AG14" ca="1" si="33">SUM(AB4:AB13)</f>
        <v>4</v>
      </c>
      <c r="AC14">
        <f t="shared" ca="1" si="33"/>
        <v>2</v>
      </c>
      <c r="AD14">
        <f t="shared" ca="1" si="33"/>
        <v>0</v>
      </c>
      <c r="AE14">
        <f t="shared" ca="1" si="33"/>
        <v>2</v>
      </c>
      <c r="AF14">
        <f t="shared" ca="1" si="33"/>
        <v>6</v>
      </c>
      <c r="AG14">
        <f t="shared" ca="1" si="33"/>
        <v>7</v>
      </c>
      <c r="AH14">
        <f ca="1">AC14*3+AD14*2+AE14</f>
        <v>8</v>
      </c>
      <c r="AI14">
        <f t="shared" ref="AI14:AN14" ca="1" si="34">SUM(AI4:AI13)</f>
        <v>4</v>
      </c>
      <c r="AJ14">
        <f t="shared" ca="1" si="34"/>
        <v>1</v>
      </c>
      <c r="AK14">
        <f t="shared" ca="1" si="34"/>
        <v>0</v>
      </c>
      <c r="AL14">
        <f t="shared" ca="1" si="34"/>
        <v>3</v>
      </c>
      <c r="AM14">
        <f t="shared" ca="1" si="34"/>
        <v>4</v>
      </c>
      <c r="AN14">
        <f t="shared" ca="1" si="34"/>
        <v>14</v>
      </c>
      <c r="AO14">
        <f ca="1">AJ14*3+AK14*2+AL14</f>
        <v>6</v>
      </c>
    </row>
    <row r="15" spans="1:41" x14ac:dyDescent="0.2">
      <c r="A15" s="2"/>
      <c r="B15" s="1"/>
      <c r="C15" s="1"/>
      <c r="D15" s="1"/>
      <c r="E15" s="3"/>
    </row>
    <row r="16" spans="1:41" x14ac:dyDescent="0.2">
      <c r="A16" s="2"/>
      <c r="B16" s="1"/>
      <c r="C16" s="1"/>
      <c r="D16" s="1"/>
      <c r="E16" s="3"/>
    </row>
    <row r="17" spans="1:52" x14ac:dyDescent="0.2">
      <c r="A17" s="2"/>
      <c r="B17" s="1"/>
      <c r="C17" s="1"/>
      <c r="D17" s="1"/>
      <c r="E17" s="3"/>
    </row>
    <row r="20" spans="1:52" x14ac:dyDescent="0.2">
      <c r="F20" t="s">
        <v>36</v>
      </c>
    </row>
    <row r="21" spans="1:52" x14ac:dyDescent="0.2">
      <c r="G21" t="s">
        <v>13</v>
      </c>
      <c r="H21" t="s">
        <v>15</v>
      </c>
      <c r="I21" t="s">
        <v>16</v>
      </c>
      <c r="J21" t="s">
        <v>17</v>
      </c>
      <c r="K21" t="s">
        <v>18</v>
      </c>
      <c r="L21" t="s">
        <v>19</v>
      </c>
      <c r="M21" t="s">
        <v>14</v>
      </c>
      <c r="O21" t="s">
        <v>20</v>
      </c>
      <c r="S21" t="s">
        <v>21</v>
      </c>
      <c r="W21" t="s">
        <v>22</v>
      </c>
      <c r="AA21" t="s">
        <v>77</v>
      </c>
      <c r="AE21" t="s">
        <v>23</v>
      </c>
      <c r="AI21" t="s">
        <v>24</v>
      </c>
      <c r="AM21" t="s">
        <v>78</v>
      </c>
      <c r="AQ21" t="s">
        <v>25</v>
      </c>
      <c r="AU21" t="s">
        <v>79</v>
      </c>
      <c r="AY21" t="s">
        <v>80</v>
      </c>
    </row>
    <row r="22" spans="1:52" x14ac:dyDescent="0.2">
      <c r="F22" t="str">
        <f>G2</f>
        <v>HANGOVER 69</v>
      </c>
      <c r="G22">
        <f t="shared" ref="G22:M22" ca="1" si="35">G14</f>
        <v>4</v>
      </c>
      <c r="H22">
        <f t="shared" ca="1" si="35"/>
        <v>4</v>
      </c>
      <c r="I22">
        <f t="shared" ca="1" si="35"/>
        <v>0</v>
      </c>
      <c r="J22">
        <f t="shared" ca="1" si="35"/>
        <v>0</v>
      </c>
      <c r="K22">
        <f t="shared" ca="1" si="35"/>
        <v>18</v>
      </c>
      <c r="L22">
        <f t="shared" ca="1" si="35"/>
        <v>1</v>
      </c>
      <c r="M22">
        <f t="shared" ca="1" si="35"/>
        <v>12</v>
      </c>
      <c r="O22" t="str">
        <f ca="1">IF($M22&gt;=$M23,$F22,$F23)</f>
        <v>HANGOVER 69</v>
      </c>
      <c r="P22">
        <f ca="1">VLOOKUP(O22,$F$22:$M$31,8,FALSE)</f>
        <v>12</v>
      </c>
      <c r="S22" t="str">
        <f ca="1">IF($P22&gt;=$P24,$O22,$O24)</f>
        <v>HANGOVER 69</v>
      </c>
      <c r="T22">
        <f ca="1">VLOOKUP(S22,$O$22:$P$31,2,FALSE)</f>
        <v>12</v>
      </c>
      <c r="W22" t="str">
        <f ca="1">IF($T22&gt;=$T25,$S22,$S25)</f>
        <v>HANGOVER 69</v>
      </c>
      <c r="X22">
        <f ca="1">VLOOKUP(W22,$S$22:$T$31,2,FALSE)</f>
        <v>12</v>
      </c>
      <c r="AA22" t="str">
        <f ca="1">IF($X22&gt;=$X26,$W22,$W26)</f>
        <v>HANGOVER 69</v>
      </c>
      <c r="AB22">
        <f ca="1">VLOOKUP(AA22,W22:X31,2,FALSE)</f>
        <v>12</v>
      </c>
      <c r="AE22" t="str">
        <f ca="1">AA22</f>
        <v>HANGOVER 69</v>
      </c>
      <c r="AF22">
        <f ca="1">VLOOKUP(AE22,AA22:AB31,2,FALSE)</f>
        <v>12</v>
      </c>
      <c r="AI22" t="str">
        <f ca="1">AE22</f>
        <v>HANGOVER 69</v>
      </c>
      <c r="AJ22">
        <f ca="1">VLOOKUP(AI22,AE22:AF31,2,FALSE)</f>
        <v>12</v>
      </c>
      <c r="AM22" t="str">
        <f ca="1">AI22</f>
        <v>HANGOVER 69</v>
      </c>
      <c r="AN22">
        <f ca="1">VLOOKUP(AM22,AI22:AJ31,2,FALSE)</f>
        <v>12</v>
      </c>
      <c r="AQ22" t="str">
        <f ca="1">AM22</f>
        <v>HANGOVER 69</v>
      </c>
      <c r="AR22">
        <f ca="1">VLOOKUP(AQ22,AM22:AN31,2,FALSE)</f>
        <v>12</v>
      </c>
      <c r="AU22" t="str">
        <f ca="1">AQ22</f>
        <v>HANGOVER 69</v>
      </c>
      <c r="AV22">
        <f ca="1">VLOOKUP(AU22,AQ22:AR31,2,FALSE)</f>
        <v>12</v>
      </c>
      <c r="AY22" t="str">
        <f ca="1">AU22</f>
        <v>HANGOVER 69</v>
      </c>
      <c r="AZ22">
        <f ca="1">VLOOKUP(AY22,AU22:AV31,2,FALSE)</f>
        <v>12</v>
      </c>
    </row>
    <row r="23" spans="1:52" x14ac:dyDescent="0.2">
      <c r="F23" t="str">
        <f>N2</f>
        <v>ADEIN</v>
      </c>
      <c r="G23">
        <f t="shared" ref="G23:L23" ca="1" si="36">N14</f>
        <v>4</v>
      </c>
      <c r="H23">
        <f t="shared" ca="1" si="36"/>
        <v>0</v>
      </c>
      <c r="I23">
        <f t="shared" ca="1" si="36"/>
        <v>0</v>
      </c>
      <c r="J23">
        <f t="shared" ca="1" si="36"/>
        <v>4</v>
      </c>
      <c r="K23">
        <f t="shared" ca="1" si="36"/>
        <v>0</v>
      </c>
      <c r="L23">
        <f t="shared" ca="1" si="36"/>
        <v>12</v>
      </c>
      <c r="M23">
        <f ca="1">T14</f>
        <v>4</v>
      </c>
      <c r="O23" t="str">
        <f ca="1">IF($M23&lt;=$M22,$F23,$F22)</f>
        <v>ADEIN</v>
      </c>
      <c r="P23">
        <f ca="1">VLOOKUP(O23,$F$22:$M$31,8,FALSE)</f>
        <v>4</v>
      </c>
      <c r="S23" t="str">
        <f ca="1">O23</f>
        <v>ADEIN</v>
      </c>
      <c r="T23">
        <f ca="1">VLOOKUP(S23,$O$22:$P$31,2,FALSE)</f>
        <v>4</v>
      </c>
      <c r="W23" t="str">
        <f ca="1">S23</f>
        <v>ADEIN</v>
      </c>
      <c r="X23">
        <f ca="1">VLOOKUP(W23,$S$22:$T$31,2,FALSE)</f>
        <v>4</v>
      </c>
      <c r="AA23" t="str">
        <f ca="1">W23</f>
        <v>ADEIN</v>
      </c>
      <c r="AB23">
        <f ca="1">VLOOKUP(AA23,W22:X31,2,FALSE)</f>
        <v>4</v>
      </c>
      <c r="AE23" t="str">
        <f ca="1">IF($AB23&gt;=$AB24,$AA23,$AA24)</f>
        <v>AC MECANICA</v>
      </c>
      <c r="AF23">
        <f ca="1">VLOOKUP(AE23,AA22:AB31,2,FALSE)</f>
        <v>10</v>
      </c>
      <c r="AI23" t="str">
        <f ca="1">IF($AF23&gt;=$AF25,$AE23,$AE25)</f>
        <v>AC MECANICA</v>
      </c>
      <c r="AJ23">
        <f ca="1">VLOOKUP(AI23,AE22:AF31,2,FALSE)</f>
        <v>10</v>
      </c>
      <c r="AM23" t="str">
        <f ca="1">IF($AJ23&gt;=$AJ26,$AI23,$AI26)</f>
        <v>AC MECANICA</v>
      </c>
      <c r="AN23">
        <f ca="1">VLOOKUP(AM23,AI22:AJ31,2,FALSE)</f>
        <v>10</v>
      </c>
      <c r="AQ23" t="str">
        <f ca="1">AM23</f>
        <v>AC MECANICA</v>
      </c>
      <c r="AR23">
        <f ca="1">VLOOKUP(AQ23,AM22:AN31,2,FALSE)</f>
        <v>10</v>
      </c>
      <c r="AU23" t="str">
        <f ca="1">AQ23</f>
        <v>AC MECANICA</v>
      </c>
      <c r="AV23">
        <f ca="1">VLOOKUP(AU23,AQ22:AR31,2,FALSE)</f>
        <v>10</v>
      </c>
      <c r="AY23" t="str">
        <f ca="1">AU23</f>
        <v>AC MECANICA</v>
      </c>
      <c r="AZ23">
        <f ca="1">VLOOKUP(AY23,AU22:AV31,2,FALSE)</f>
        <v>10</v>
      </c>
    </row>
    <row r="24" spans="1:52" x14ac:dyDescent="0.2">
      <c r="F24" t="str">
        <f>U2</f>
        <v>AC MECANICA</v>
      </c>
      <c r="G24">
        <f t="shared" ref="G24:M24" ca="1" si="37">U14</f>
        <v>4</v>
      </c>
      <c r="H24">
        <f t="shared" ca="1" si="37"/>
        <v>3</v>
      </c>
      <c r="I24">
        <f t="shared" ca="1" si="37"/>
        <v>0</v>
      </c>
      <c r="J24">
        <f t="shared" ca="1" si="37"/>
        <v>1</v>
      </c>
      <c r="K24">
        <f t="shared" ca="1" si="37"/>
        <v>9</v>
      </c>
      <c r="L24">
        <f t="shared" ca="1" si="37"/>
        <v>3</v>
      </c>
      <c r="M24">
        <f t="shared" ca="1" si="37"/>
        <v>10</v>
      </c>
      <c r="O24" t="str">
        <f>F24</f>
        <v>AC MECANICA</v>
      </c>
      <c r="P24">
        <f ca="1">VLOOKUP(O24,$F$22:$M$31,8,FALSE)</f>
        <v>10</v>
      </c>
      <c r="S24" t="str">
        <f ca="1">IF($P24&lt;=$P22,$O24,$O22)</f>
        <v>AC MECANICA</v>
      </c>
      <c r="T24">
        <f ca="1">VLOOKUP(S24,$O$22:$P$31,2,FALSE)</f>
        <v>10</v>
      </c>
      <c r="W24" t="str">
        <f ca="1">S24</f>
        <v>AC MECANICA</v>
      </c>
      <c r="X24">
        <f ca="1">VLOOKUP(W24,$S$22:$T$31,2,FALSE)</f>
        <v>10</v>
      </c>
      <c r="AA24" t="str">
        <f ca="1">W24</f>
        <v>AC MECANICA</v>
      </c>
      <c r="AB24">
        <f ca="1">VLOOKUP(AA24,W22:X31,2,FALSE)</f>
        <v>10</v>
      </c>
      <c r="AE24" t="str">
        <f ca="1">IF($AB24&lt;=$AB23,$AA24,$AA23)</f>
        <v>ADEIN</v>
      </c>
      <c r="AF24">
        <f ca="1">VLOOKUP(AE24,AA22:AB31,2,FALSE)</f>
        <v>4</v>
      </c>
      <c r="AI24" t="str">
        <f ca="1">AE24</f>
        <v>ADEIN</v>
      </c>
      <c r="AJ24">
        <f ca="1">VLOOKUP(AI24,AE22:AF31,2,FALSE)</f>
        <v>4</v>
      </c>
      <c r="AM24" t="str">
        <f ca="1">AI24</f>
        <v>ADEIN</v>
      </c>
      <c r="AN24">
        <f ca="1">VLOOKUP(AM24,AI22:AJ31,2,FALSE)</f>
        <v>4</v>
      </c>
      <c r="AQ24" t="str">
        <f ca="1">IF($AN24&gt;=$AN25,$AM24,$AM25)</f>
        <v>MyEF F.C.</v>
      </c>
      <c r="AR24">
        <f ca="1">VLOOKUP(AQ24,AM22:AN31,2,FALSE)</f>
        <v>8</v>
      </c>
      <c r="AU24" t="str">
        <f ca="1">IF($AR24&gt;=$AR26,$AQ24,$AQ26)</f>
        <v>MyEF F.C.</v>
      </c>
      <c r="AV24">
        <f ca="1">VLOOKUP(AU24,AQ22:AR31,2,FALSE)</f>
        <v>8</v>
      </c>
      <c r="AY24" t="str">
        <f ca="1">AU24</f>
        <v>MyEF F.C.</v>
      </c>
      <c r="AZ24">
        <f ca="1">VLOOKUP(AY24,AU22:AV31,2,FALSE)</f>
        <v>8</v>
      </c>
    </row>
    <row r="25" spans="1:52" x14ac:dyDescent="0.2">
      <c r="F25" t="str">
        <f>AB2</f>
        <v>MyEF F.C.</v>
      </c>
      <c r="G25">
        <f t="shared" ref="G25:M25" ca="1" si="38">AB14</f>
        <v>4</v>
      </c>
      <c r="H25">
        <f t="shared" ca="1" si="38"/>
        <v>2</v>
      </c>
      <c r="I25">
        <f t="shared" ca="1" si="38"/>
        <v>0</v>
      </c>
      <c r="J25">
        <f t="shared" ca="1" si="38"/>
        <v>2</v>
      </c>
      <c r="K25">
        <f t="shared" ca="1" si="38"/>
        <v>6</v>
      </c>
      <c r="L25">
        <f t="shared" ca="1" si="38"/>
        <v>7</v>
      </c>
      <c r="M25">
        <f t="shared" ca="1" si="38"/>
        <v>8</v>
      </c>
      <c r="O25" t="str">
        <f>F25</f>
        <v>MyEF F.C.</v>
      </c>
      <c r="P25">
        <f ca="1">VLOOKUP(O25,$F$22:$M$31,8,FALSE)</f>
        <v>8</v>
      </c>
      <c r="S25" t="str">
        <f>O25</f>
        <v>MyEF F.C.</v>
      </c>
      <c r="T25">
        <f ca="1">VLOOKUP(S25,$O$22:$P$31,2,FALSE)</f>
        <v>8</v>
      </c>
      <c r="W25" t="str">
        <f ca="1">IF($T25&lt;=$T22,$S25,$S22)</f>
        <v>MyEF F.C.</v>
      </c>
      <c r="X25">
        <f ca="1">VLOOKUP(W25,$S$22:$T$31,2,FALSE)</f>
        <v>8</v>
      </c>
      <c r="AA25" t="str">
        <f ca="1">W25</f>
        <v>MyEF F.C.</v>
      </c>
      <c r="AB25">
        <f ca="1">VLOOKUP(AA25,W22:X31,2,FALSE)</f>
        <v>8</v>
      </c>
      <c r="AE25" t="str">
        <f ca="1">AA25</f>
        <v>MyEF F.C.</v>
      </c>
      <c r="AF25">
        <f ca="1">VLOOKUP(AE25,AA22:AB31,2,FALSE)</f>
        <v>8</v>
      </c>
      <c r="AI25" t="str">
        <f ca="1">IF($AF25&lt;=$AF23,$AE25,$AE23)</f>
        <v>MyEF F.C.</v>
      </c>
      <c r="AJ25">
        <f ca="1">VLOOKUP(AI25,AE22:AF31,2,FALSE)</f>
        <v>8</v>
      </c>
      <c r="AM25" t="str">
        <f ca="1">AI25</f>
        <v>MyEF F.C.</v>
      </c>
      <c r="AN25">
        <f ca="1">VLOOKUP(AM25,AI22:AJ31,2,FALSE)</f>
        <v>8</v>
      </c>
      <c r="AQ25" t="str">
        <f ca="1">IF($AN25&lt;=$AN24,$AM25,$AM24)</f>
        <v>ADEIN</v>
      </c>
      <c r="AR25">
        <f ca="1">VLOOKUP(AQ25,AM22:AN31,2,FALSE)</f>
        <v>4</v>
      </c>
      <c r="AU25" t="str">
        <f ca="1">AQ25</f>
        <v>ADEIN</v>
      </c>
      <c r="AV25">
        <f ca="1">VLOOKUP(AU25,AQ22:AR31,2,FALSE)</f>
        <v>4</v>
      </c>
      <c r="AY25" t="str">
        <f ca="1">IF($AV25&gt;=$AV26,$AU25,$AU26)</f>
        <v>LA NARANJA MECANICA</v>
      </c>
      <c r="AZ25">
        <f ca="1">VLOOKUP(AY25,AU22:AV31,2,FALSE)</f>
        <v>6</v>
      </c>
    </row>
    <row r="26" spans="1:52" x14ac:dyDescent="0.2">
      <c r="F26" t="str">
        <f>AI2</f>
        <v>LA NARANJA MECANICA</v>
      </c>
      <c r="G26">
        <f ca="1">AI14</f>
        <v>4</v>
      </c>
      <c r="H26">
        <f t="shared" ref="H26:M26" ca="1" si="39">AJ14</f>
        <v>1</v>
      </c>
      <c r="I26">
        <f t="shared" ca="1" si="39"/>
        <v>0</v>
      </c>
      <c r="J26">
        <f t="shared" ca="1" si="39"/>
        <v>3</v>
      </c>
      <c r="K26">
        <f t="shared" ca="1" si="39"/>
        <v>4</v>
      </c>
      <c r="L26">
        <f t="shared" ca="1" si="39"/>
        <v>14</v>
      </c>
      <c r="M26">
        <f t="shared" ca="1" si="39"/>
        <v>6</v>
      </c>
      <c r="O26" t="str">
        <f>F26</f>
        <v>LA NARANJA MECANICA</v>
      </c>
      <c r="P26">
        <f ca="1">VLOOKUP(O26,$F$22:$M$31,8,FALSE)</f>
        <v>6</v>
      </c>
      <c r="S26" t="str">
        <f>O26</f>
        <v>LA NARANJA MECANICA</v>
      </c>
      <c r="T26">
        <f ca="1">VLOOKUP(S26,$O$22:$P$31,2,FALSE)</f>
        <v>6</v>
      </c>
      <c r="W26" t="str">
        <f>S26</f>
        <v>LA NARANJA MECANICA</v>
      </c>
      <c r="X26">
        <f ca="1">VLOOKUP(W26,$S$22:$T$31,2,FALSE)</f>
        <v>6</v>
      </c>
      <c r="AA26" t="str">
        <f ca="1">IF($X26&lt;=$X22,$W26,$W22)</f>
        <v>LA NARANJA MECANICA</v>
      </c>
      <c r="AB26">
        <f ca="1">VLOOKUP(AA26,W22:X31,2,FALSE)</f>
        <v>6</v>
      </c>
      <c r="AE26" t="str">
        <f ca="1">AA26</f>
        <v>LA NARANJA MECANICA</v>
      </c>
      <c r="AF26">
        <f ca="1">VLOOKUP(AE26,AA22:AB31,2,FALSE)</f>
        <v>6</v>
      </c>
      <c r="AI26" t="str">
        <f ca="1">AE26</f>
        <v>LA NARANJA MECANICA</v>
      </c>
      <c r="AJ26">
        <f ca="1">VLOOKUP(AI26,AE22:AF31,2,FALSE)</f>
        <v>6</v>
      </c>
      <c r="AM26" t="str">
        <f ca="1">IF($AJ26&lt;=$AJ23,$AI26,$AI23)</f>
        <v>LA NARANJA MECANICA</v>
      </c>
      <c r="AN26">
        <f ca="1">VLOOKUP(AM26,AI22:AJ31,2,FALSE)</f>
        <v>6</v>
      </c>
      <c r="AQ26" t="str">
        <f ca="1">AM26</f>
        <v>LA NARANJA MECANICA</v>
      </c>
      <c r="AR26">
        <f ca="1">VLOOKUP(AQ26,AM22:AN31,2,FALSE)</f>
        <v>6</v>
      </c>
      <c r="AU26" t="str">
        <f ca="1">IF($AR26&lt;=$AR24,$AQ26,$AQ24)</f>
        <v>LA NARANJA MECANICA</v>
      </c>
      <c r="AV26">
        <f ca="1">VLOOKUP(AU26,AQ22:AR31,2,FALSE)</f>
        <v>6</v>
      </c>
      <c r="AY26" t="str">
        <f ca="1">IF(AV26&lt;=AV25,AU26,AU25)</f>
        <v>ADEIN</v>
      </c>
      <c r="AZ26">
        <f ca="1">VLOOKUP(AY26,AU22:AV31,2,FALSE)</f>
        <v>4</v>
      </c>
    </row>
    <row r="34" spans="6:54" x14ac:dyDescent="0.2">
      <c r="F34" t="str">
        <f ca="1">AY22</f>
        <v>HANGOVER 69</v>
      </c>
      <c r="J34">
        <f ca="1">AZ22</f>
        <v>12</v>
      </c>
      <c r="K34">
        <f ca="1">VLOOKUP(AI22,$F$22:$M$31,6,FALSE)</f>
        <v>18</v>
      </c>
      <c r="L34">
        <f ca="1">VLOOKUP(AI22,$F$22:$M$31,7,FALSE)</f>
        <v>1</v>
      </c>
      <c r="M34">
        <f ca="1">K34-L34</f>
        <v>17</v>
      </c>
      <c r="O34" t="str">
        <f ca="1">IF(AND($J34=$J35,$M35&gt;$M34),$F35,$F34)</f>
        <v>HANGOVER 69</v>
      </c>
      <c r="P34">
        <f ca="1">VLOOKUP(O34,$F$34:$M$43,5,FALSE)</f>
        <v>12</v>
      </c>
      <c r="Q34">
        <f ca="1">VLOOKUP(O34,$F$34:$M$43,8,FALSE)</f>
        <v>17</v>
      </c>
      <c r="S34" t="str">
        <f ca="1">IF(AND(P34=P36,Q36&gt;Q34),O36,O34)</f>
        <v>HANGOVER 69</v>
      </c>
      <c r="T34">
        <f ca="1">VLOOKUP(S34,$O$34:$Q$43,2,FALSE)</f>
        <v>12</v>
      </c>
      <c r="U34">
        <f ca="1">VLOOKUP(S34,$O$34:$Q$43,3,FALSE)</f>
        <v>17</v>
      </c>
      <c r="W34" t="str">
        <f ca="1">IF(AND(T34=T37,U37&gt;U34),S37,S34)</f>
        <v>HANGOVER 69</v>
      </c>
      <c r="X34">
        <f ca="1">VLOOKUP(W34,$S$34:$U$43,2,FALSE)</f>
        <v>12</v>
      </c>
      <c r="Y34">
        <f ca="1">VLOOKUP(W34,$S$34:$U$43,3,FALSE)</f>
        <v>17</v>
      </c>
      <c r="AA34" t="str">
        <f ca="1">IF(AND(X34=X38,Y38&gt;Y34),W38,W34)</f>
        <v>HANGOVER 69</v>
      </c>
      <c r="AB34">
        <f ca="1">VLOOKUP(AA34,W34:Y43,2,FALSE)</f>
        <v>12</v>
      </c>
      <c r="AC34">
        <f ca="1">VLOOKUP(AA34,W34:Y43,3,FALSE)</f>
        <v>17</v>
      </c>
      <c r="AE34" t="str">
        <f ca="1">AA34</f>
        <v>HANGOVER 69</v>
      </c>
      <c r="AF34">
        <f ca="1">VLOOKUP(AE34,AA34:AC43,2,FALSE)</f>
        <v>12</v>
      </c>
      <c r="AG34">
        <f ca="1">VLOOKUP(AE34,AA34:AC43,3,FALSE)</f>
        <v>17</v>
      </c>
      <c r="AI34" t="str">
        <f ca="1">AE34</f>
        <v>HANGOVER 69</v>
      </c>
      <c r="AJ34">
        <f ca="1">VLOOKUP(AI34,AE34:AG43,2,FALSE)</f>
        <v>12</v>
      </c>
      <c r="AK34">
        <f ca="1">VLOOKUP(AI34,AE34:AG43,3,FALSE)</f>
        <v>17</v>
      </c>
      <c r="AM34" t="str">
        <f ca="1">AI34</f>
        <v>HANGOVER 69</v>
      </c>
      <c r="AN34">
        <f ca="1">VLOOKUP(AM34,AI34:AK43,2,FALSE)</f>
        <v>12</v>
      </c>
      <c r="AO34">
        <f ca="1">VLOOKUP(AM34,AI34:AK43,3,FALSE)</f>
        <v>17</v>
      </c>
      <c r="AQ34" t="str">
        <f ca="1">AM34</f>
        <v>HANGOVER 69</v>
      </c>
      <c r="AR34">
        <f ca="1">VLOOKUP(AQ34,AM34:AO43,2,FALSE)</f>
        <v>12</v>
      </c>
      <c r="AS34">
        <f ca="1">VLOOKUP(AQ34,AM34:AO43,3,FALSE)</f>
        <v>17</v>
      </c>
      <c r="AU34" t="str">
        <f ca="1">AQ34</f>
        <v>HANGOVER 69</v>
      </c>
      <c r="AV34">
        <f ca="1">VLOOKUP(AU34,AQ34:AS43,2,FALSE)</f>
        <v>12</v>
      </c>
      <c r="AW34">
        <f ca="1">VLOOKUP(AU34,AQ34:AS43,3,FALSE)</f>
        <v>17</v>
      </c>
      <c r="AY34" t="str">
        <f ca="1">AU34</f>
        <v>HANGOVER 69</v>
      </c>
      <c r="AZ34">
        <f ca="1">VLOOKUP(AY34,AU34:AW43,2,FALSE)</f>
        <v>12</v>
      </c>
      <c r="BA34">
        <f ca="1">VLOOKUP(AY34,AU34:AW43,3,FALSE)</f>
        <v>17</v>
      </c>
    </row>
    <row r="35" spans="6:54" x14ac:dyDescent="0.2">
      <c r="F35" t="str">
        <f ca="1">AY23</f>
        <v>AC MECANICA</v>
      </c>
      <c r="J35">
        <f ca="1">AZ23</f>
        <v>10</v>
      </c>
      <c r="K35">
        <f ca="1">VLOOKUP(AI23,$F$22:$M$31,6,FALSE)</f>
        <v>9</v>
      </c>
      <c r="L35">
        <f ca="1">VLOOKUP(AI23,$F$22:$M$31,7,FALSE)</f>
        <v>3</v>
      </c>
      <c r="M35">
        <f ca="1">K35-L35</f>
        <v>6</v>
      </c>
      <c r="O35" t="str">
        <f ca="1">IF(AND($J34=$J35,$M35&gt;$M34),$F34,$F35)</f>
        <v>AC MECANICA</v>
      </c>
      <c r="P35">
        <f ca="1">VLOOKUP(O35,$F$34:$M$43,5,FALSE)</f>
        <v>10</v>
      </c>
      <c r="Q35">
        <f ca="1">VLOOKUP(O35,$F$34:$M$43,8,FALSE)</f>
        <v>6</v>
      </c>
      <c r="S35" t="str">
        <f ca="1">O35</f>
        <v>AC MECANICA</v>
      </c>
      <c r="T35">
        <f ca="1">VLOOKUP(S35,$O$34:$Q$43,2,FALSE)</f>
        <v>10</v>
      </c>
      <c r="U35">
        <f ca="1">VLOOKUP(S35,$O$34:$Q$43,3,FALSE)</f>
        <v>6</v>
      </c>
      <c r="W35" t="str">
        <f ca="1">S35</f>
        <v>AC MECANICA</v>
      </c>
      <c r="X35">
        <f ca="1">VLOOKUP(W35,$S$34:$U$43,2,FALSE)</f>
        <v>10</v>
      </c>
      <c r="Y35">
        <f ca="1">VLOOKUP(W35,$S$34:$U$43,3,FALSE)</f>
        <v>6</v>
      </c>
      <c r="AA35" t="str">
        <f ca="1">W35</f>
        <v>AC MECANICA</v>
      </c>
      <c r="AB35">
        <f ca="1">VLOOKUP(AA35,W34:Y43,2,FALSE)</f>
        <v>10</v>
      </c>
      <c r="AC35">
        <f ca="1">VLOOKUP(AA35,W34:Y43,3,FALSE)</f>
        <v>6</v>
      </c>
      <c r="AE35" t="str">
        <f ca="1">IF(AND(AB35=AB36,AC36&gt;AC35),AA36,AA35)</f>
        <v>AC MECANICA</v>
      </c>
      <c r="AF35">
        <f ca="1">VLOOKUP(AE35,AA34:AC43,2,FALSE)</f>
        <v>10</v>
      </c>
      <c r="AG35">
        <f ca="1">VLOOKUP(AE35,AA34:AC43,3,FALSE)</f>
        <v>6</v>
      </c>
      <c r="AI35" t="str">
        <f ca="1">IF(AND(AF35=AF37,AG37&gt;AG35),AE37,AE35)</f>
        <v>AC MECANICA</v>
      </c>
      <c r="AJ35">
        <f ca="1">VLOOKUP(AI35,AE34:AG43,2,FALSE)</f>
        <v>10</v>
      </c>
      <c r="AK35">
        <f ca="1">VLOOKUP(AI35,AE34:AG43,3,FALSE)</f>
        <v>6</v>
      </c>
      <c r="AM35" t="str">
        <f ca="1">IF(AND(AJ35=AJ38,AK38&gt;AK35),AI38,AI35)</f>
        <v>AC MECANICA</v>
      </c>
      <c r="AN35">
        <f ca="1">VLOOKUP(AM35,AI34:AK43,2,FALSE)</f>
        <v>10</v>
      </c>
      <c r="AO35">
        <f ca="1">VLOOKUP(AM35,AI34:AK43,3,FALSE)</f>
        <v>6</v>
      </c>
      <c r="AQ35" t="str">
        <f ca="1">AM35</f>
        <v>AC MECANICA</v>
      </c>
      <c r="AR35">
        <f ca="1">VLOOKUP(AQ35,AM34:AO43,2,FALSE)</f>
        <v>10</v>
      </c>
      <c r="AS35">
        <f ca="1">VLOOKUP(AQ35,AM34:AO43,3,FALSE)</f>
        <v>6</v>
      </c>
      <c r="AU35" t="str">
        <f ca="1">AQ35</f>
        <v>AC MECANICA</v>
      </c>
      <c r="AV35">
        <f ca="1">VLOOKUP(AU35,AQ34:AS43,2,FALSE)</f>
        <v>10</v>
      </c>
      <c r="AW35">
        <f ca="1">VLOOKUP(AU35,AQ34:AS43,3,FALSE)</f>
        <v>6</v>
      </c>
      <c r="AY35" t="str">
        <f ca="1">AU35</f>
        <v>AC MECANICA</v>
      </c>
      <c r="AZ35">
        <f ca="1">VLOOKUP(AY35,AU34:AW43,2,FALSE)</f>
        <v>10</v>
      </c>
      <c r="BA35">
        <f ca="1">VLOOKUP(AY35,AU34:AW43,3,FALSE)</f>
        <v>6</v>
      </c>
    </row>
    <row r="36" spans="6:54" x14ac:dyDescent="0.2">
      <c r="F36" t="str">
        <f ca="1">AY24</f>
        <v>MyEF F.C.</v>
      </c>
      <c r="J36">
        <f ca="1">AZ24</f>
        <v>8</v>
      </c>
      <c r="K36">
        <f ca="1">VLOOKUP(AI24,$F$22:$M$31,6,FALSE)</f>
        <v>0</v>
      </c>
      <c r="L36">
        <f ca="1">VLOOKUP(AI24,$F$22:$M$31,7,FALSE)</f>
        <v>12</v>
      </c>
      <c r="M36">
        <f ca="1">K36-L36</f>
        <v>-12</v>
      </c>
      <c r="O36" t="str">
        <f ca="1">F36</f>
        <v>MyEF F.C.</v>
      </c>
      <c r="P36">
        <f ca="1">VLOOKUP(O36,$F$34:$M$43,5,FALSE)</f>
        <v>8</v>
      </c>
      <c r="Q36">
        <f ca="1">VLOOKUP(O36,$F$34:$M$43,8,FALSE)</f>
        <v>-12</v>
      </c>
      <c r="S36" t="str">
        <f ca="1">IF(AND($P34=P36,Q36&gt;Q34),O34,O36)</f>
        <v>MyEF F.C.</v>
      </c>
      <c r="T36">
        <f ca="1">VLOOKUP(S36,$O$34:$Q$43,2,FALSE)</f>
        <v>8</v>
      </c>
      <c r="U36">
        <f ca="1">VLOOKUP(S36,$O$34:$Q$43,3,FALSE)</f>
        <v>-12</v>
      </c>
      <c r="W36" t="str">
        <f ca="1">S36</f>
        <v>MyEF F.C.</v>
      </c>
      <c r="X36">
        <f ca="1">VLOOKUP(W36,$S$34:$U$43,2,FALSE)</f>
        <v>8</v>
      </c>
      <c r="Y36">
        <f ca="1">VLOOKUP(W36,$S$34:$U$43,3,FALSE)</f>
        <v>-12</v>
      </c>
      <c r="AA36" t="str">
        <f ca="1">W36</f>
        <v>MyEF F.C.</v>
      </c>
      <c r="AB36">
        <f ca="1">VLOOKUP(AA36,W34:Y43,2,FALSE)</f>
        <v>8</v>
      </c>
      <c r="AC36">
        <f ca="1">VLOOKUP(AA36,W34:Y43,3,FALSE)</f>
        <v>-12</v>
      </c>
      <c r="AE36" t="str">
        <f ca="1">IF(AND(AB35=AB36,AC36&gt;AC35),AA35,AA36)</f>
        <v>MyEF F.C.</v>
      </c>
      <c r="AF36">
        <f ca="1">VLOOKUP(AE36,AA34:AC43,2,FALSE)</f>
        <v>8</v>
      </c>
      <c r="AG36">
        <f ca="1">VLOOKUP(AE36,AA34:AC43,3,FALSE)</f>
        <v>-12</v>
      </c>
      <c r="AI36" t="str">
        <f ca="1">AE36</f>
        <v>MyEF F.C.</v>
      </c>
      <c r="AJ36">
        <f ca="1">VLOOKUP(AI36,AE34:AG43,2,FALSE)</f>
        <v>8</v>
      </c>
      <c r="AK36">
        <f ca="1">VLOOKUP(AI36,AE34:AG43,3,FALSE)</f>
        <v>-12</v>
      </c>
      <c r="AM36" t="str">
        <f ca="1">AI36</f>
        <v>MyEF F.C.</v>
      </c>
      <c r="AN36">
        <f ca="1">VLOOKUP(AM36,AI34:AK43,2,FALSE)</f>
        <v>8</v>
      </c>
      <c r="AO36">
        <f ca="1">VLOOKUP(AM36,AI34:AK43,3,FALSE)</f>
        <v>-12</v>
      </c>
      <c r="AQ36" t="str">
        <f ca="1">IF(AND(AN36=AN37,AO37&gt;AO36),AM37,AM36)</f>
        <v>MyEF F.C.</v>
      </c>
      <c r="AR36">
        <f ca="1">VLOOKUP(AQ36,AM34:AO43,2,FALSE)</f>
        <v>8</v>
      </c>
      <c r="AS36">
        <f ca="1">VLOOKUP(AQ36,AM34:AO43,3,FALSE)</f>
        <v>-12</v>
      </c>
      <c r="AU36" t="str">
        <f ca="1">IF(AND(AR36=AR38,AS38&gt;AS36),AQ38,AQ36)</f>
        <v>MyEF F.C.</v>
      </c>
      <c r="AV36">
        <f ca="1">VLOOKUP(AU36,AQ34:AS43,2,FALSE)</f>
        <v>8</v>
      </c>
      <c r="AW36">
        <f ca="1">VLOOKUP(AU36,AQ34:AS43,3,FALSE)</f>
        <v>-12</v>
      </c>
      <c r="AY36" t="str">
        <f ca="1">AU36</f>
        <v>MyEF F.C.</v>
      </c>
      <c r="AZ36">
        <f ca="1">VLOOKUP(AY36,AU34:AW43,2,FALSE)</f>
        <v>8</v>
      </c>
      <c r="BA36">
        <f ca="1">VLOOKUP(AY36,AU34:AW43,3,FALSE)</f>
        <v>-12</v>
      </c>
    </row>
    <row r="37" spans="6:54" x14ac:dyDescent="0.2">
      <c r="F37" t="str">
        <f ca="1">AY25</f>
        <v>LA NARANJA MECANICA</v>
      </c>
      <c r="J37">
        <f ca="1">AZ25</f>
        <v>6</v>
      </c>
      <c r="K37">
        <f ca="1">VLOOKUP(AI25,$F$22:$M$31,6,FALSE)</f>
        <v>6</v>
      </c>
      <c r="L37">
        <f ca="1">VLOOKUP(AI25,$F$22:$M$31,7,FALSE)</f>
        <v>7</v>
      </c>
      <c r="M37">
        <f ca="1">K37-L37</f>
        <v>-1</v>
      </c>
      <c r="O37" t="str">
        <f ca="1">F37</f>
        <v>LA NARANJA MECANICA</v>
      </c>
      <c r="P37">
        <f ca="1">VLOOKUP(O37,$F$34:$M$43,5,FALSE)</f>
        <v>6</v>
      </c>
      <c r="Q37">
        <f ca="1">VLOOKUP(O37,$F$34:$M$43,8,FALSE)</f>
        <v>-1</v>
      </c>
      <c r="S37" t="str">
        <f ca="1">O37</f>
        <v>LA NARANJA MECANICA</v>
      </c>
      <c r="T37">
        <f ca="1">VLOOKUP(S37,$O$34:$Q$43,2,FALSE)</f>
        <v>6</v>
      </c>
      <c r="U37">
        <f ca="1">VLOOKUP(S37,$O$34:$Q$43,3,FALSE)</f>
        <v>-1</v>
      </c>
      <c r="W37" t="str">
        <f ca="1">IF(AND(T34=T37,U37&gt;U34),S34,S37)</f>
        <v>LA NARANJA MECANICA</v>
      </c>
      <c r="X37">
        <f ca="1">VLOOKUP(W37,$S$34:$U$43,2,FALSE)</f>
        <v>6</v>
      </c>
      <c r="Y37">
        <f ca="1">VLOOKUP(W37,$S$34:$U$43,3,FALSE)</f>
        <v>-1</v>
      </c>
      <c r="AA37" t="str">
        <f ca="1">W37</f>
        <v>LA NARANJA MECANICA</v>
      </c>
      <c r="AB37">
        <f ca="1">VLOOKUP(AA37,W34:Y43,2,FALSE)</f>
        <v>6</v>
      </c>
      <c r="AC37">
        <f ca="1">VLOOKUP(AA37,W34:Y43,3,FALSE)</f>
        <v>-1</v>
      </c>
      <c r="AE37" t="str">
        <f ca="1">AA37</f>
        <v>LA NARANJA MECANICA</v>
      </c>
      <c r="AF37">
        <f ca="1">VLOOKUP(AE37,AA34:AC43,2,FALSE)</f>
        <v>6</v>
      </c>
      <c r="AG37">
        <f ca="1">VLOOKUP(AE37,AA34:AC43,3,FALSE)</f>
        <v>-1</v>
      </c>
      <c r="AI37" t="str">
        <f ca="1">IF(AND(AF35=AF37,AG37&gt;AG35),AE35,AE37)</f>
        <v>LA NARANJA MECANICA</v>
      </c>
      <c r="AJ37">
        <f ca="1">VLOOKUP(AI37,AE34:AG43,2,FALSE)</f>
        <v>6</v>
      </c>
      <c r="AK37">
        <f ca="1">VLOOKUP(AI37,AE34:AG43,3,FALSE)</f>
        <v>-1</v>
      </c>
      <c r="AM37" t="str">
        <f ca="1">AI37</f>
        <v>LA NARANJA MECANICA</v>
      </c>
      <c r="AN37">
        <f ca="1">VLOOKUP(AM37,AI34:AK43,2,FALSE)</f>
        <v>6</v>
      </c>
      <c r="AO37">
        <f ca="1">VLOOKUP(AM37,AI34:AK43,3,FALSE)</f>
        <v>-1</v>
      </c>
      <c r="AQ37" t="str">
        <f ca="1">IF(AND(AN36=AN37,AO37&gt;AO36),AM36,AM37)</f>
        <v>LA NARANJA MECANICA</v>
      </c>
      <c r="AR37">
        <f ca="1">VLOOKUP(AQ37,AM34:AO43,2,FALSE)</f>
        <v>6</v>
      </c>
      <c r="AS37">
        <f ca="1">VLOOKUP(AQ37,AM34:AO43,3,FALSE)</f>
        <v>-1</v>
      </c>
      <c r="AU37" t="str">
        <f ca="1">AQ37</f>
        <v>LA NARANJA MECANICA</v>
      </c>
      <c r="AV37">
        <f ca="1">VLOOKUP(AU37,AQ34:AS43,2,FALSE)</f>
        <v>6</v>
      </c>
      <c r="AW37">
        <f ca="1">VLOOKUP(AU37,AQ34:AS43,3,FALSE)</f>
        <v>-1</v>
      </c>
      <c r="AY37" t="str">
        <f ca="1">IF(AND(AV37=AV38,AW38&gt;AW37),AU38,AU37)</f>
        <v>LA NARANJA MECANICA</v>
      </c>
      <c r="AZ37">
        <f ca="1">VLOOKUP(AY37,AU34:AW43,2,FALSE)</f>
        <v>6</v>
      </c>
      <c r="BA37">
        <f ca="1">VLOOKUP(AY37,AU34:AW43,3,FALSE)</f>
        <v>-1</v>
      </c>
    </row>
    <row r="38" spans="6:54" x14ac:dyDescent="0.2">
      <c r="F38" t="str">
        <f ca="1">AY26</f>
        <v>ADEIN</v>
      </c>
      <c r="J38">
        <f ca="1">AZ26</f>
        <v>4</v>
      </c>
      <c r="K38">
        <f ca="1">VLOOKUP(AI26,$F$22:$M$31,6,FALSE)</f>
        <v>4</v>
      </c>
      <c r="L38">
        <f ca="1">VLOOKUP(AI26,$F$22:$M$31,7,FALSE)</f>
        <v>14</v>
      </c>
      <c r="M38">
        <f ca="1">K38-L38</f>
        <v>-10</v>
      </c>
      <c r="O38" t="str">
        <f ca="1">F38</f>
        <v>ADEIN</v>
      </c>
      <c r="P38">
        <f ca="1">VLOOKUP(O38,$F$34:$M$43,5,FALSE)</f>
        <v>4</v>
      </c>
      <c r="Q38">
        <f ca="1">VLOOKUP(O38,$F$34:$M$43,8,FALSE)</f>
        <v>-10</v>
      </c>
      <c r="S38" t="str">
        <f ca="1">O38</f>
        <v>ADEIN</v>
      </c>
      <c r="T38">
        <f ca="1">VLOOKUP(S38,$O$34:$Q$43,2,FALSE)</f>
        <v>4</v>
      </c>
      <c r="U38">
        <f ca="1">VLOOKUP(S38,$O$34:$Q$43,3,FALSE)</f>
        <v>-10</v>
      </c>
      <c r="W38" t="str">
        <f ca="1">S38</f>
        <v>ADEIN</v>
      </c>
      <c r="X38">
        <f ca="1">VLOOKUP(W38,$S$34:$U$43,2,FALSE)</f>
        <v>4</v>
      </c>
      <c r="Y38">
        <f ca="1">VLOOKUP(W38,$S$34:$U$43,3,FALSE)</f>
        <v>-10</v>
      </c>
      <c r="AA38" t="str">
        <f ca="1">IF(AND(X34=X38,Y38&gt;Y34),W34,W38)</f>
        <v>ADEIN</v>
      </c>
      <c r="AB38">
        <f ca="1">VLOOKUP(AA38,W34:Y43,2,FALSE)</f>
        <v>4</v>
      </c>
      <c r="AC38">
        <f ca="1">VLOOKUP(AA38,W34:Y43,3,FALSE)</f>
        <v>-10</v>
      </c>
      <c r="AE38" t="str">
        <f ca="1">AA38</f>
        <v>ADEIN</v>
      </c>
      <c r="AF38">
        <f ca="1">VLOOKUP(AE38,AA34:AC43,2,FALSE)</f>
        <v>4</v>
      </c>
      <c r="AG38">
        <f ca="1">VLOOKUP(AE38,AA34:AC43,3,FALSE)</f>
        <v>-10</v>
      </c>
      <c r="AI38" t="str">
        <f ca="1">AE38</f>
        <v>ADEIN</v>
      </c>
      <c r="AJ38">
        <f ca="1">VLOOKUP(AI38,AE34:AG43,2,FALSE)</f>
        <v>4</v>
      </c>
      <c r="AK38">
        <f ca="1">VLOOKUP(AI38,AE34:AG43,3,FALSE)</f>
        <v>-10</v>
      </c>
      <c r="AM38" t="str">
        <f ca="1">IF(AND(AJ35=AJ38,AK38&gt;AK35),AI35,AI38)</f>
        <v>ADEIN</v>
      </c>
      <c r="AN38">
        <f ca="1">VLOOKUP(AM38,AI34:AK43,2,FALSE)</f>
        <v>4</v>
      </c>
      <c r="AO38">
        <f ca="1">VLOOKUP(AM38,AI34:AK43,3,FALSE)</f>
        <v>-10</v>
      </c>
      <c r="AQ38" t="str">
        <f ca="1">AM38</f>
        <v>ADEIN</v>
      </c>
      <c r="AR38">
        <f ca="1">VLOOKUP(AQ38,AM34:AO43,2,FALSE)</f>
        <v>4</v>
      </c>
      <c r="AS38">
        <f ca="1">VLOOKUP(AQ38,AM34:AO43,3,FALSE)</f>
        <v>-10</v>
      </c>
      <c r="AU38" t="str">
        <f ca="1">IF(AND(AR36=AR38,AS38&gt;AS36),AQ36,AQ38)</f>
        <v>ADEIN</v>
      </c>
      <c r="AV38">
        <f ca="1">VLOOKUP(AU38,AQ34:AS43,2,FALSE)</f>
        <v>4</v>
      </c>
      <c r="AW38">
        <f ca="1">VLOOKUP(AU38,AQ34:AS43,3,FALSE)</f>
        <v>-10</v>
      </c>
      <c r="AY38" t="str">
        <f ca="1">IF(AND(AV37=AV38,AW38&gt;AW37),AU37,AU38)</f>
        <v>ADEIN</v>
      </c>
      <c r="AZ38">
        <f ca="1">VLOOKUP(AY38,AU34:AW43,2,FALSE)</f>
        <v>4</v>
      </c>
      <c r="BA38">
        <f ca="1">VLOOKUP(AY38,AU34:AW43,3,FALSE)</f>
        <v>-10</v>
      </c>
    </row>
    <row r="46" spans="6:54" x14ac:dyDescent="0.2">
      <c r="F46" t="str">
        <f ca="1">AY34</f>
        <v>HANGOVER 69</v>
      </c>
      <c r="J46">
        <f ca="1">VLOOKUP(F46,$F$22:$M$31,8,FALSE)</f>
        <v>12</v>
      </c>
      <c r="K46">
        <f ca="1">VLOOKUP(F46,$F$22:$M$31,6,FALSE)</f>
        <v>18</v>
      </c>
      <c r="L46">
        <f ca="1">VLOOKUP(F46,$F$22:$M$31,7,FALSE)</f>
        <v>1</v>
      </c>
      <c r="M46">
        <f ca="1">K46-L46</f>
        <v>17</v>
      </c>
      <c r="O46" t="str">
        <f ca="1">IF(AND(J46=J47,M46=M47,K47&gt;K46),F47,F46)</f>
        <v>HANGOVER 69</v>
      </c>
      <c r="P46">
        <f ca="1">VLOOKUP(O46,$F$46:$M$55,5,FALSE)</f>
        <v>12</v>
      </c>
      <c r="Q46">
        <f ca="1">VLOOKUP(O46,$F$46:$M$55,8,FALSE)</f>
        <v>17</v>
      </c>
      <c r="R46">
        <f ca="1">VLOOKUP(O46,$F$46:$M$55,6,FALSE)</f>
        <v>18</v>
      </c>
      <c r="S46" t="str">
        <f ca="1">IF(AND(P46=P48,Q46=Q48,R48&gt;R46),O48,O46)</f>
        <v>HANGOVER 69</v>
      </c>
      <c r="T46">
        <f ca="1">VLOOKUP(S46,$O$46:$R$55,2,FALSE)</f>
        <v>12</v>
      </c>
      <c r="U46">
        <f ca="1">VLOOKUP(S46,$O$46:$R$55,3,FALSE)</f>
        <v>17</v>
      </c>
      <c r="V46">
        <f ca="1">VLOOKUP(S46,$O$46:$R$55,4,FALSE)</f>
        <v>18</v>
      </c>
      <c r="W46" t="str">
        <f ca="1">IF(AND(T46=T49,U46=U49,V49&gt;V46),S49,S46)</f>
        <v>HANGOVER 69</v>
      </c>
      <c r="X46">
        <f ca="1">VLOOKUP(W46,$S$46:$V$55,2,FALSE)</f>
        <v>12</v>
      </c>
      <c r="Y46">
        <f ca="1">VLOOKUP(W46,$S$46:$V$55,3,FALSE)</f>
        <v>17</v>
      </c>
      <c r="Z46">
        <f ca="1">VLOOKUP(W46,$S$46:$V$55,4,FALSE)</f>
        <v>18</v>
      </c>
      <c r="AA46" t="str">
        <f ca="1">IF(AND(X46=X50,Y46=Y50,Z50&gt;Z46),W50,W46)</f>
        <v>HANGOVER 69</v>
      </c>
      <c r="AB46">
        <f ca="1">VLOOKUP(AA46,W46:Z55,2,FALSE)</f>
        <v>12</v>
      </c>
      <c r="AC46">
        <f ca="1">VLOOKUP(AA46,W46:Z55,3,FALSE)</f>
        <v>17</v>
      </c>
      <c r="AD46">
        <f ca="1">VLOOKUP(AA46,W46:Z55,4,FALSE)</f>
        <v>18</v>
      </c>
      <c r="AE46" t="str">
        <f ca="1">AA46</f>
        <v>HANGOVER 69</v>
      </c>
      <c r="AF46">
        <f ca="1">VLOOKUP(AE46,AA46:AD55,2,FALSE)</f>
        <v>12</v>
      </c>
      <c r="AG46">
        <f ca="1">VLOOKUP(AE46,AA46:AD55,3,FALSE)</f>
        <v>17</v>
      </c>
      <c r="AH46">
        <f ca="1">VLOOKUP(AE46,AA46:AD55,4,FALSE)</f>
        <v>18</v>
      </c>
      <c r="AI46" t="str">
        <f ca="1">AE46</f>
        <v>HANGOVER 69</v>
      </c>
      <c r="AJ46">
        <f ca="1">VLOOKUP(AI46,AE46:AH55,2,FALSE)</f>
        <v>12</v>
      </c>
      <c r="AK46">
        <f ca="1">VLOOKUP(AI46,AE46:AH55,3,FALSE)</f>
        <v>17</v>
      </c>
      <c r="AL46">
        <f ca="1">VLOOKUP(AI46,AE46:AH55,4,FALSE)</f>
        <v>18</v>
      </c>
      <c r="AM46" t="str">
        <f ca="1">AI46</f>
        <v>HANGOVER 69</v>
      </c>
      <c r="AN46">
        <f ca="1">VLOOKUP(AM46,AI46:AL55,2,FALSE)</f>
        <v>12</v>
      </c>
      <c r="AO46">
        <f ca="1">VLOOKUP(AM46,AI46:AL55,3,FALSE)</f>
        <v>17</v>
      </c>
      <c r="AP46">
        <f ca="1">VLOOKUP(AM46,AI46:AL55,4,FALSE)</f>
        <v>18</v>
      </c>
      <c r="AQ46" t="str">
        <f ca="1">AM46</f>
        <v>HANGOVER 69</v>
      </c>
      <c r="AR46">
        <f ca="1">VLOOKUP(AQ46,AM46:AP55,2,FALSE)</f>
        <v>12</v>
      </c>
      <c r="AS46">
        <f ca="1">VLOOKUP(AQ46,AM46:AP55,3,FALSE)</f>
        <v>17</v>
      </c>
      <c r="AT46">
        <f ca="1">VLOOKUP(AQ46,AM46:AP55,4,FALSE)</f>
        <v>18</v>
      </c>
      <c r="AU46" t="str">
        <f ca="1">AQ46</f>
        <v>HANGOVER 69</v>
      </c>
      <c r="AV46">
        <f ca="1">VLOOKUP(AU46,AQ46:AT55,2,FALSE)</f>
        <v>12</v>
      </c>
      <c r="AW46">
        <f ca="1">VLOOKUP(AU46,AQ46:AT55,3,FALSE)</f>
        <v>17</v>
      </c>
      <c r="AX46">
        <f ca="1">VLOOKUP(AU46,AQ46:AT55,4,FALSE)</f>
        <v>18</v>
      </c>
      <c r="AY46" t="str">
        <f ca="1">AU46</f>
        <v>HANGOVER 69</v>
      </c>
      <c r="AZ46">
        <f ca="1">VLOOKUP(AY46,AU46:AX55,2,FALSE)</f>
        <v>12</v>
      </c>
      <c r="BA46">
        <f ca="1">VLOOKUP(AY46,AU46:AX55,3,FALSE)</f>
        <v>17</v>
      </c>
      <c r="BB46">
        <f ca="1">VLOOKUP(AY46,AU46:AX55,4,FALSE)</f>
        <v>18</v>
      </c>
    </row>
    <row r="47" spans="6:54" x14ac:dyDescent="0.2">
      <c r="F47" t="str">
        <f ca="1">AY35</f>
        <v>AC MECANICA</v>
      </c>
      <c r="J47">
        <f ca="1">VLOOKUP(F47,$F$22:$M$31,8,FALSE)</f>
        <v>10</v>
      </c>
      <c r="K47">
        <f ca="1">VLOOKUP(F47,$F$22:$M$31,6,FALSE)</f>
        <v>9</v>
      </c>
      <c r="L47">
        <f ca="1">VLOOKUP(F47,$F$22:$M$31,7,FALSE)</f>
        <v>3</v>
      </c>
      <c r="M47">
        <f ca="1">K47-L47</f>
        <v>6</v>
      </c>
      <c r="O47" t="str">
        <f ca="1">IF(AND(J46=J47,M46=M47,K47&gt;K46),F46,F47)</f>
        <v>AC MECANICA</v>
      </c>
      <c r="P47">
        <f ca="1">VLOOKUP(O47,$F$46:$M$55,5,FALSE)</f>
        <v>10</v>
      </c>
      <c r="Q47">
        <f ca="1">VLOOKUP(O47,$F$46:$M$55,8,FALSE)</f>
        <v>6</v>
      </c>
      <c r="R47">
        <f ca="1">VLOOKUP(O47,$F$46:$M$55,6,FALSE)</f>
        <v>9</v>
      </c>
      <c r="S47" t="str">
        <f ca="1">O47</f>
        <v>AC MECANICA</v>
      </c>
      <c r="T47">
        <f ca="1">VLOOKUP(S47,$O$46:$R$55,2,FALSE)</f>
        <v>10</v>
      </c>
      <c r="U47">
        <f ca="1">VLOOKUP(S47,$O$46:$R$55,3,FALSE)</f>
        <v>6</v>
      </c>
      <c r="V47">
        <f ca="1">VLOOKUP(S47,$O$46:$R$55,4,FALSE)</f>
        <v>9</v>
      </c>
      <c r="W47" t="str">
        <f ca="1">S47</f>
        <v>AC MECANICA</v>
      </c>
      <c r="X47">
        <f ca="1">VLOOKUP(W47,$S$46:$V$55,2,FALSE)</f>
        <v>10</v>
      </c>
      <c r="Y47">
        <f ca="1">VLOOKUP(W47,$S$46:$V$55,3,FALSE)</f>
        <v>6</v>
      </c>
      <c r="Z47">
        <f ca="1">VLOOKUP(W47,$S$46:$V$55,4,FALSE)</f>
        <v>9</v>
      </c>
      <c r="AA47" t="str">
        <f ca="1">W47</f>
        <v>AC MECANICA</v>
      </c>
      <c r="AB47">
        <f ca="1">VLOOKUP(AA47,W46:Z55,2,FALSE)</f>
        <v>10</v>
      </c>
      <c r="AC47">
        <f ca="1">VLOOKUP(AA47,W46:Z55,3,FALSE)</f>
        <v>6</v>
      </c>
      <c r="AD47">
        <f ca="1">VLOOKUP(AA47,W46:Z55,4,FALSE)</f>
        <v>9</v>
      </c>
      <c r="AE47" t="str">
        <f ca="1">IF(AND(AB47=AB48,AC47=AC48,AD48&gt;AD47),AA48,AA47)</f>
        <v>AC MECANICA</v>
      </c>
      <c r="AF47">
        <f ca="1">VLOOKUP(AE47,AA46:AD55,2,FALSE)</f>
        <v>10</v>
      </c>
      <c r="AG47">
        <f ca="1">VLOOKUP(AE47,AA46:AD55,3,FALSE)</f>
        <v>6</v>
      </c>
      <c r="AH47">
        <f ca="1">VLOOKUP(AE47,AA46:AD55,4,FALSE)</f>
        <v>9</v>
      </c>
      <c r="AI47" t="str">
        <f ca="1">IF(AND(AF47=AF49,AG47=AG49,AH49&gt;AH47),AE49,AE47)</f>
        <v>AC MECANICA</v>
      </c>
      <c r="AJ47">
        <f ca="1">VLOOKUP(AI47,AE46:AH55,2,FALSE)</f>
        <v>10</v>
      </c>
      <c r="AK47">
        <f ca="1">VLOOKUP(AI47,AE46:AH55,3,FALSE)</f>
        <v>6</v>
      </c>
      <c r="AL47">
        <f ca="1">VLOOKUP(AI47,AE46:AH55,4,FALSE)</f>
        <v>9</v>
      </c>
      <c r="AM47" t="str">
        <f ca="1">IF(AND(AJ47=AJ50,AK47=AK50,AL50&gt;AL47),AI50,AI47)</f>
        <v>AC MECANICA</v>
      </c>
      <c r="AN47">
        <f ca="1">VLOOKUP(AM47,AI46:AL55,2,FALSE)</f>
        <v>10</v>
      </c>
      <c r="AO47">
        <f ca="1">VLOOKUP(AM47,AI46:AL55,3,FALSE)</f>
        <v>6</v>
      </c>
      <c r="AP47">
        <f ca="1">VLOOKUP(AM47,AI46:AL55,4,FALSE)</f>
        <v>9</v>
      </c>
      <c r="AQ47" t="str">
        <f ca="1">AM47</f>
        <v>AC MECANICA</v>
      </c>
      <c r="AR47">
        <f ca="1">VLOOKUP(AQ47,AM46:AP55,2,FALSE)</f>
        <v>10</v>
      </c>
      <c r="AS47">
        <f ca="1">VLOOKUP(AQ47,AM46:AP55,3,FALSE)</f>
        <v>6</v>
      </c>
      <c r="AT47">
        <f ca="1">VLOOKUP(AQ47,AM46:AP55,4,FALSE)</f>
        <v>9</v>
      </c>
      <c r="AU47" t="str">
        <f ca="1">AQ47</f>
        <v>AC MECANICA</v>
      </c>
      <c r="AV47">
        <f ca="1">VLOOKUP(AU47,AQ46:AT55,2,FALSE)</f>
        <v>10</v>
      </c>
      <c r="AW47">
        <f ca="1">VLOOKUP(AU47,AQ46:AT55,3,FALSE)</f>
        <v>6</v>
      </c>
      <c r="AX47">
        <f ca="1">VLOOKUP(AU47,AQ46:AT55,4,FALSE)</f>
        <v>9</v>
      </c>
      <c r="AY47" t="str">
        <f ca="1">AU47</f>
        <v>AC MECANICA</v>
      </c>
      <c r="AZ47">
        <f ca="1">VLOOKUP(AY47,AU46:AX55,2,FALSE)</f>
        <v>10</v>
      </c>
      <c r="BA47">
        <f ca="1">VLOOKUP(AY47,AU46:AX55,3,FALSE)</f>
        <v>6</v>
      </c>
      <c r="BB47">
        <f ca="1">VLOOKUP(AY47,AU46:AX55,4,FALSE)</f>
        <v>9</v>
      </c>
    </row>
    <row r="48" spans="6:54" x14ac:dyDescent="0.2">
      <c r="F48" t="str">
        <f ca="1">AY36</f>
        <v>MyEF F.C.</v>
      </c>
      <c r="J48">
        <f ca="1">VLOOKUP(F48,$F$22:$M$31,8,FALSE)</f>
        <v>8</v>
      </c>
      <c r="K48">
        <f ca="1">VLOOKUP(F48,$F$22:$M$31,6,FALSE)</f>
        <v>6</v>
      </c>
      <c r="L48">
        <f ca="1">VLOOKUP(F48,$F$22:$M$31,7,FALSE)</f>
        <v>7</v>
      </c>
      <c r="M48">
        <f ca="1">K48-L48</f>
        <v>-1</v>
      </c>
      <c r="O48" t="str">
        <f ca="1">F48</f>
        <v>MyEF F.C.</v>
      </c>
      <c r="P48">
        <f ca="1">VLOOKUP(O48,$F$46:$M$55,5,FALSE)</f>
        <v>8</v>
      </c>
      <c r="Q48">
        <f ca="1">VLOOKUP(O48,$F$46:$M$55,8,FALSE)</f>
        <v>-1</v>
      </c>
      <c r="R48">
        <f ca="1">VLOOKUP(O48,$F$46:$M$55,6,FALSE)</f>
        <v>6</v>
      </c>
      <c r="S48" t="str">
        <f ca="1">IF(AND(P46=P48,Q46=Q48,R48&gt;R46),O46,O48)</f>
        <v>MyEF F.C.</v>
      </c>
      <c r="T48">
        <f ca="1">VLOOKUP(S48,$O$46:$R$55,2,FALSE)</f>
        <v>8</v>
      </c>
      <c r="U48">
        <f ca="1">VLOOKUP(S48,$O$46:$R$55,3,FALSE)</f>
        <v>-1</v>
      </c>
      <c r="V48">
        <f ca="1">VLOOKUP(S48,$O$46:$R$55,4,FALSE)</f>
        <v>6</v>
      </c>
      <c r="W48" t="str">
        <f ca="1">S48</f>
        <v>MyEF F.C.</v>
      </c>
      <c r="X48">
        <f ca="1">VLOOKUP(W48,$S$46:$V$55,2,FALSE)</f>
        <v>8</v>
      </c>
      <c r="Y48">
        <f ca="1">VLOOKUP(W48,$S$46:$V$55,3,FALSE)</f>
        <v>-1</v>
      </c>
      <c r="Z48">
        <f ca="1">VLOOKUP(W48,$S$46:$V$55,4,FALSE)</f>
        <v>6</v>
      </c>
      <c r="AA48" t="str">
        <f ca="1">W48</f>
        <v>MyEF F.C.</v>
      </c>
      <c r="AB48">
        <f ca="1">VLOOKUP(AA48,W46:Z55,2,FALSE)</f>
        <v>8</v>
      </c>
      <c r="AC48">
        <f ca="1">VLOOKUP(AA48,W46:Z55,3,FALSE)</f>
        <v>-1</v>
      </c>
      <c r="AD48">
        <f ca="1">VLOOKUP(AA48,W46:Z55,4,FALSE)</f>
        <v>6</v>
      </c>
      <c r="AE48" t="str">
        <f ca="1">IF(AND(AB47=AB48,AC47=AC48,AD48&gt;AD47),AA47,AA48)</f>
        <v>MyEF F.C.</v>
      </c>
      <c r="AF48">
        <f ca="1">VLOOKUP(AE48,AA46:AD55,2,FALSE)</f>
        <v>8</v>
      </c>
      <c r="AG48">
        <f ca="1">VLOOKUP(AE48,AA46:AD55,3,FALSE)</f>
        <v>-1</v>
      </c>
      <c r="AH48">
        <f ca="1">VLOOKUP(AE48,AA46:AD55,4,FALSE)</f>
        <v>6</v>
      </c>
      <c r="AI48" t="str">
        <f ca="1">AE48</f>
        <v>MyEF F.C.</v>
      </c>
      <c r="AJ48">
        <f ca="1">VLOOKUP(AI48,AE46:AH55,2,FALSE)</f>
        <v>8</v>
      </c>
      <c r="AK48">
        <f ca="1">VLOOKUP(AI48,AE46:AH55,3,FALSE)</f>
        <v>-1</v>
      </c>
      <c r="AL48">
        <f ca="1">VLOOKUP(AI48,AE46:AH55,4,FALSE)</f>
        <v>6</v>
      </c>
      <c r="AM48" t="str">
        <f ca="1">AI48</f>
        <v>MyEF F.C.</v>
      </c>
      <c r="AN48">
        <f ca="1">VLOOKUP(AM48,AI46:AL55,2,FALSE)</f>
        <v>8</v>
      </c>
      <c r="AO48">
        <f ca="1">VLOOKUP(AM48,AI46:AL55,3,FALSE)</f>
        <v>-1</v>
      </c>
      <c r="AP48">
        <f ca="1">VLOOKUP(AM48,AI46:AL55,4,FALSE)</f>
        <v>6</v>
      </c>
      <c r="AQ48" t="str">
        <f ca="1">IF(AND(AN48=AN49,AO48=AO49,AP49&gt;AP48),AM49,AM48)</f>
        <v>MyEF F.C.</v>
      </c>
      <c r="AR48">
        <f ca="1">VLOOKUP(AQ48,AM46:AP55,2,FALSE)</f>
        <v>8</v>
      </c>
      <c r="AS48">
        <f ca="1">VLOOKUP(AQ48,AM46:AP55,3,FALSE)</f>
        <v>-1</v>
      </c>
      <c r="AT48">
        <f ca="1">VLOOKUP(AQ48,AM46:AP55,4,FALSE)</f>
        <v>6</v>
      </c>
      <c r="AU48" t="str">
        <f ca="1">IF(AND(AR48=AR50,AS48=AS50,AT50&gt;AT48),AQ50,AQ48)</f>
        <v>MyEF F.C.</v>
      </c>
      <c r="AV48">
        <f ca="1">VLOOKUP(AU48,AQ46:AT55,2,FALSE)</f>
        <v>8</v>
      </c>
      <c r="AW48">
        <f ca="1">VLOOKUP(AU48,AQ46:AT55,3,FALSE)</f>
        <v>-1</v>
      </c>
      <c r="AX48">
        <f ca="1">VLOOKUP(AU48,AQ46:AT55,4,FALSE)</f>
        <v>6</v>
      </c>
      <c r="AY48" t="str">
        <f ca="1">AU48</f>
        <v>MyEF F.C.</v>
      </c>
      <c r="AZ48">
        <f ca="1">VLOOKUP(AY48,AU46:AX55,2,FALSE)</f>
        <v>8</v>
      </c>
      <c r="BA48">
        <f ca="1">VLOOKUP(AY48,AU46:AX55,3,FALSE)</f>
        <v>-1</v>
      </c>
      <c r="BB48">
        <f ca="1">VLOOKUP(AY48,AU46:AX55,4,FALSE)</f>
        <v>6</v>
      </c>
    </row>
    <row r="49" spans="6:54" x14ac:dyDescent="0.2">
      <c r="F49" t="str">
        <f ca="1">AY37</f>
        <v>LA NARANJA MECANICA</v>
      </c>
      <c r="J49">
        <f ca="1">VLOOKUP(F49,$F$22:$M$31,8,FALSE)</f>
        <v>6</v>
      </c>
      <c r="K49">
        <f ca="1">VLOOKUP(F49,$F$22:$M$31,6,FALSE)</f>
        <v>4</v>
      </c>
      <c r="L49">
        <f ca="1">VLOOKUP(F49,$F$22:$M$31,7,FALSE)</f>
        <v>14</v>
      </c>
      <c r="M49">
        <f ca="1">K49-L49</f>
        <v>-10</v>
      </c>
      <c r="O49" t="str">
        <f ca="1">F49</f>
        <v>LA NARANJA MECANICA</v>
      </c>
      <c r="P49">
        <f ca="1">VLOOKUP(O49,$F$46:$M$55,5,FALSE)</f>
        <v>6</v>
      </c>
      <c r="Q49">
        <f ca="1">VLOOKUP(O49,$F$46:$M$55,8,FALSE)</f>
        <v>-10</v>
      </c>
      <c r="R49">
        <f ca="1">VLOOKUP(O49,$F$46:$M$55,6,FALSE)</f>
        <v>4</v>
      </c>
      <c r="S49" t="str">
        <f ca="1">O49</f>
        <v>LA NARANJA MECANICA</v>
      </c>
      <c r="T49">
        <f ca="1">VLOOKUP(S49,$O$46:$R$55,2,FALSE)</f>
        <v>6</v>
      </c>
      <c r="U49">
        <f ca="1">VLOOKUP(S49,$O$46:$R$55,3,FALSE)</f>
        <v>-10</v>
      </c>
      <c r="V49">
        <f ca="1">VLOOKUP(S49,$O$46:$R$55,4,FALSE)</f>
        <v>4</v>
      </c>
      <c r="W49" t="str">
        <f ca="1">IF(AND(T46=T49,U46=U49,V49&gt;V46),S46,S49)</f>
        <v>LA NARANJA MECANICA</v>
      </c>
      <c r="X49">
        <f ca="1">VLOOKUP(W49,$S$46:$V$55,2,FALSE)</f>
        <v>6</v>
      </c>
      <c r="Y49">
        <f ca="1">VLOOKUP(W49,$S$46:$V$55,3,FALSE)</f>
        <v>-10</v>
      </c>
      <c r="Z49">
        <f ca="1">VLOOKUP(W49,$S$46:$V$55,4,FALSE)</f>
        <v>4</v>
      </c>
      <c r="AA49" t="str">
        <f ca="1">W49</f>
        <v>LA NARANJA MECANICA</v>
      </c>
      <c r="AB49">
        <f ca="1">VLOOKUP(AA49,W46:Z55,2,FALSE)</f>
        <v>6</v>
      </c>
      <c r="AC49">
        <f ca="1">VLOOKUP(AA49,W46:Z55,3,FALSE)</f>
        <v>-10</v>
      </c>
      <c r="AD49">
        <f ca="1">VLOOKUP(AA49,W46:Z55,4,FALSE)</f>
        <v>4</v>
      </c>
      <c r="AE49" t="str">
        <f ca="1">AA49</f>
        <v>LA NARANJA MECANICA</v>
      </c>
      <c r="AF49">
        <f ca="1">VLOOKUP(AE49,AA46:AD55,2,FALSE)</f>
        <v>6</v>
      </c>
      <c r="AG49">
        <f ca="1">VLOOKUP(AE49,AA46:AD55,3,FALSE)</f>
        <v>-10</v>
      </c>
      <c r="AH49">
        <f ca="1">VLOOKUP(AE49,AA46:AD55,4,FALSE)</f>
        <v>4</v>
      </c>
      <c r="AI49" t="str">
        <f ca="1">IF(AND(AF47=AF49,AG47=AG49,AH49&gt;AH47),AE47,AE49)</f>
        <v>LA NARANJA MECANICA</v>
      </c>
      <c r="AJ49">
        <f ca="1">VLOOKUP(AI49,AE46:AH55,2,FALSE)</f>
        <v>6</v>
      </c>
      <c r="AK49">
        <f ca="1">VLOOKUP(AI49,AE46:AH55,3,FALSE)</f>
        <v>-10</v>
      </c>
      <c r="AL49">
        <f ca="1">VLOOKUP(AI49,AE46:AH55,4,FALSE)</f>
        <v>4</v>
      </c>
      <c r="AM49" t="str">
        <f ca="1">AI49</f>
        <v>LA NARANJA MECANICA</v>
      </c>
      <c r="AN49">
        <f ca="1">VLOOKUP(AM49,AI46:AL55,2,FALSE)</f>
        <v>6</v>
      </c>
      <c r="AO49">
        <f ca="1">VLOOKUP(AM49,AI46:AL55,3,FALSE)</f>
        <v>-10</v>
      </c>
      <c r="AP49">
        <f ca="1">VLOOKUP(AM49,AI46:AL55,4,FALSE)</f>
        <v>4</v>
      </c>
      <c r="AQ49" t="str">
        <f ca="1">IF(AND(AN48=AN49,AO48=AO49,AP49&gt;AP48),AM48,AM49)</f>
        <v>LA NARANJA MECANICA</v>
      </c>
      <c r="AR49">
        <f ca="1">VLOOKUP(AQ49,AM46:AP55,2,FALSE)</f>
        <v>6</v>
      </c>
      <c r="AS49">
        <f ca="1">VLOOKUP(AQ49,AM46:AP55,3,FALSE)</f>
        <v>-10</v>
      </c>
      <c r="AT49">
        <f ca="1">VLOOKUP(AQ49,AM46:AP55,4,FALSE)</f>
        <v>4</v>
      </c>
      <c r="AU49" t="str">
        <f ca="1">AQ49</f>
        <v>LA NARANJA MECANICA</v>
      </c>
      <c r="AV49">
        <f ca="1">VLOOKUP(AU49,AQ46:AT55,2,FALSE)</f>
        <v>6</v>
      </c>
      <c r="AW49">
        <f ca="1">VLOOKUP(AU49,AQ46:AT55,3,FALSE)</f>
        <v>-10</v>
      </c>
      <c r="AX49">
        <f ca="1">VLOOKUP(AU49,AQ46:AT55,4,FALSE)</f>
        <v>4</v>
      </c>
      <c r="AY49" t="str">
        <f ca="1">IF(AND(AV49=AV50,AW49=AW50,AX50&gt;AX49),AU50,AU49)</f>
        <v>LA NARANJA MECANICA</v>
      </c>
      <c r="AZ49">
        <f ca="1">VLOOKUP(AY49,AU46:AX55,2,FALSE)</f>
        <v>6</v>
      </c>
      <c r="BA49">
        <f ca="1">VLOOKUP(AY49,AU46:AX55,3,FALSE)</f>
        <v>-10</v>
      </c>
      <c r="BB49">
        <f ca="1">VLOOKUP(AY49,AU46:AX55,4,FALSE)</f>
        <v>4</v>
      </c>
    </row>
    <row r="50" spans="6:54" x14ac:dyDescent="0.2">
      <c r="F50" t="str">
        <f ca="1">AY38</f>
        <v>ADEIN</v>
      </c>
      <c r="J50">
        <f ca="1">VLOOKUP(F50,$F$22:$M$31,8,FALSE)</f>
        <v>4</v>
      </c>
      <c r="K50">
        <f ca="1">VLOOKUP(F50,$F$22:$M$31,6,FALSE)</f>
        <v>0</v>
      </c>
      <c r="L50">
        <f ca="1">VLOOKUP(F50,$F$22:$M$31,7,FALSE)</f>
        <v>12</v>
      </c>
      <c r="M50">
        <f ca="1">K50-L50</f>
        <v>-12</v>
      </c>
      <c r="O50" t="str">
        <f ca="1">F50</f>
        <v>ADEIN</v>
      </c>
      <c r="P50">
        <f ca="1">VLOOKUP(O50,$F$46:$M$55,5,FALSE)</f>
        <v>4</v>
      </c>
      <c r="Q50">
        <f ca="1">VLOOKUP(O50,$F$46:$M$55,8,FALSE)</f>
        <v>-12</v>
      </c>
      <c r="R50">
        <f ca="1">VLOOKUP(O50,$F$46:$M$55,6,FALSE)</f>
        <v>0</v>
      </c>
      <c r="S50" t="str">
        <f ca="1">O50</f>
        <v>ADEIN</v>
      </c>
      <c r="T50">
        <f ca="1">VLOOKUP(S50,$O$46:$R$55,2,FALSE)</f>
        <v>4</v>
      </c>
      <c r="U50">
        <f ca="1">VLOOKUP(S50,$O$46:$R$55,3,FALSE)</f>
        <v>-12</v>
      </c>
      <c r="V50">
        <f ca="1">VLOOKUP(S50,$O$46:$R$55,4,FALSE)</f>
        <v>0</v>
      </c>
      <c r="W50" t="str">
        <f ca="1">S50</f>
        <v>ADEIN</v>
      </c>
      <c r="X50">
        <f ca="1">VLOOKUP(W50,$S$46:$V$55,2,FALSE)</f>
        <v>4</v>
      </c>
      <c r="Y50">
        <f ca="1">VLOOKUP(W50,$S$46:$V$55,3,FALSE)</f>
        <v>-12</v>
      </c>
      <c r="Z50">
        <f ca="1">VLOOKUP(W50,$S$46:$V$55,4,FALSE)</f>
        <v>0</v>
      </c>
      <c r="AA50" t="str">
        <f ca="1">IF(AND(X46=X50,Y46=Y50,Z50&gt;Z46),W46,W50)</f>
        <v>ADEIN</v>
      </c>
      <c r="AB50">
        <f ca="1">VLOOKUP(AA50,W46:Z55,2,FALSE)</f>
        <v>4</v>
      </c>
      <c r="AC50">
        <f ca="1">VLOOKUP(AA50,W46:Z55,3,FALSE)</f>
        <v>-12</v>
      </c>
      <c r="AD50">
        <f ca="1">VLOOKUP(AA50,W46:Z55,4,FALSE)</f>
        <v>0</v>
      </c>
      <c r="AE50" t="str">
        <f ca="1">AA50</f>
        <v>ADEIN</v>
      </c>
      <c r="AF50">
        <f ca="1">VLOOKUP(AE50,AA46:AD55,2,FALSE)</f>
        <v>4</v>
      </c>
      <c r="AG50">
        <f ca="1">VLOOKUP(AE50,AA46:AD55,3,FALSE)</f>
        <v>-12</v>
      </c>
      <c r="AH50">
        <f ca="1">VLOOKUP(AE50,AA46:AD55,4,FALSE)</f>
        <v>0</v>
      </c>
      <c r="AI50" t="str">
        <f ca="1">AE50</f>
        <v>ADEIN</v>
      </c>
      <c r="AJ50">
        <f ca="1">VLOOKUP(AI50,AE46:AH55,2,FALSE)</f>
        <v>4</v>
      </c>
      <c r="AK50">
        <f ca="1">VLOOKUP(AI50,AE46:AH55,3,FALSE)</f>
        <v>-12</v>
      </c>
      <c r="AL50">
        <f ca="1">VLOOKUP(AI50,AE46:AH55,4,FALSE)</f>
        <v>0</v>
      </c>
      <c r="AM50" t="str">
        <f ca="1">IF(AND(AJ47=AJ50,AK47=AK50,AL50&gt;AL47),AI47,AI50)</f>
        <v>ADEIN</v>
      </c>
      <c r="AN50">
        <f ca="1">VLOOKUP(AM50,AI46:AL55,2,FALSE)</f>
        <v>4</v>
      </c>
      <c r="AO50">
        <f ca="1">VLOOKUP(AM50,AI46:AL55,3,FALSE)</f>
        <v>-12</v>
      </c>
      <c r="AP50">
        <f ca="1">VLOOKUP(AM50,AI46:AL55,4,FALSE)</f>
        <v>0</v>
      </c>
      <c r="AQ50" t="str">
        <f ca="1">AM50</f>
        <v>ADEIN</v>
      </c>
      <c r="AR50">
        <f ca="1">VLOOKUP(AQ50,AM46:AP55,2,FALSE)</f>
        <v>4</v>
      </c>
      <c r="AS50">
        <f ca="1">VLOOKUP(AQ50,AM46:AP55,3,FALSE)</f>
        <v>-12</v>
      </c>
      <c r="AT50">
        <f ca="1">VLOOKUP(AQ50,AM46:AP55,4,FALSE)</f>
        <v>0</v>
      </c>
      <c r="AU50" t="str">
        <f ca="1">IF(AND(AR48=AR50,AS48=AS50,AT50&gt;AT48),AQ48,AQ50)</f>
        <v>ADEIN</v>
      </c>
      <c r="AV50">
        <f ca="1">VLOOKUP(AU50,AQ46:AT55,2,FALSE)</f>
        <v>4</v>
      </c>
      <c r="AW50">
        <f ca="1">VLOOKUP(AU50,AQ46:AT55,3,FALSE)</f>
        <v>-12</v>
      </c>
      <c r="AX50">
        <f ca="1">VLOOKUP(AU50,AQ46:AT55,4,FALSE)</f>
        <v>0</v>
      </c>
      <c r="AY50" t="str">
        <f ca="1">IF(AND(AV49=AV50,AW49=AW50,AX50&gt;AX49),AU49,AU50)</f>
        <v>ADEIN</v>
      </c>
      <c r="AZ50">
        <f ca="1">VLOOKUP(AY50,AU46:AX55,2,FALSE)</f>
        <v>4</v>
      </c>
      <c r="BA50">
        <f ca="1">VLOOKUP(AY50,AU46:AX55,3,FALSE)</f>
        <v>-12</v>
      </c>
      <c r="BB50">
        <f ca="1">VLOOKUP(AY50,AU46:AX55,4,FALSE)</f>
        <v>0</v>
      </c>
    </row>
    <row r="57" spans="6:54" x14ac:dyDescent="0.2">
      <c r="F57" t="s">
        <v>37</v>
      </c>
    </row>
    <row r="58" spans="6:54" x14ac:dyDescent="0.2">
      <c r="F58" t="str">
        <f ca="1">AY46</f>
        <v>HANGOVER 69</v>
      </c>
      <c r="G58">
        <f ca="1">VLOOKUP(F58,$F$22:$M$31,2,FALSE)</f>
        <v>4</v>
      </c>
      <c r="H58">
        <f ca="1">VLOOKUP(F58,$F$22:$M$31,3,FALSE)</f>
        <v>4</v>
      </c>
      <c r="I58">
        <f ca="1">VLOOKUP(F58,$F$22:$M$31,4,FALSE)</f>
        <v>0</v>
      </c>
      <c r="J58">
        <f ca="1">VLOOKUP(F58,$F$22:$M$31,5,FALSE)</f>
        <v>0</v>
      </c>
      <c r="K58">
        <f ca="1">VLOOKUP(F58,$F$22:$M$31,6,FALSE)</f>
        <v>18</v>
      </c>
      <c r="L58">
        <f ca="1">VLOOKUP(F58,$F$22:$M$31,7,FALSE)</f>
        <v>1</v>
      </c>
      <c r="M58">
        <f ca="1">VLOOKUP(F58,$F$22:$M$31,8,FALSE)</f>
        <v>12</v>
      </c>
    </row>
    <row r="59" spans="6:54" x14ac:dyDescent="0.2">
      <c r="F59" t="str">
        <f ca="1">AY47</f>
        <v>AC MECANICA</v>
      </c>
      <c r="G59">
        <f ca="1">VLOOKUP(F59,$F$22:$M$31,2,FALSE)</f>
        <v>4</v>
      </c>
      <c r="H59">
        <f ca="1">VLOOKUP(F59,$F$22:$M$31,3,FALSE)</f>
        <v>3</v>
      </c>
      <c r="I59">
        <f ca="1">VLOOKUP(F59,$F$22:$M$31,4,FALSE)</f>
        <v>0</v>
      </c>
      <c r="J59">
        <f ca="1">VLOOKUP(F59,$F$22:$M$31,5,FALSE)</f>
        <v>1</v>
      </c>
      <c r="K59">
        <f ca="1">VLOOKUP(F59,$F$22:$M$31,6,FALSE)</f>
        <v>9</v>
      </c>
      <c r="L59">
        <f ca="1">VLOOKUP(F59,$F$22:$M$31,7,FALSE)</f>
        <v>3</v>
      </c>
      <c r="M59">
        <f ca="1">VLOOKUP(F59,$F$22:$M$31,8,FALSE)</f>
        <v>10</v>
      </c>
    </row>
    <row r="60" spans="6:54" x14ac:dyDescent="0.2">
      <c r="F60" t="str">
        <f ca="1">AY48</f>
        <v>MyEF F.C.</v>
      </c>
      <c r="G60">
        <f ca="1">VLOOKUP(F60,$F$22:$M$31,2,FALSE)</f>
        <v>4</v>
      </c>
      <c r="H60">
        <f ca="1">VLOOKUP(F60,$F$22:$M$31,3,FALSE)</f>
        <v>2</v>
      </c>
      <c r="I60">
        <f ca="1">VLOOKUP(F60,$F$22:$M$31,4,FALSE)</f>
        <v>0</v>
      </c>
      <c r="J60">
        <f ca="1">VLOOKUP(F60,$F$22:$M$31,5,FALSE)</f>
        <v>2</v>
      </c>
      <c r="K60">
        <f ca="1">VLOOKUP(F60,$F$22:$M$31,6,FALSE)</f>
        <v>6</v>
      </c>
      <c r="L60">
        <f ca="1">VLOOKUP(F60,$F$22:$M$31,7,FALSE)</f>
        <v>7</v>
      </c>
      <c r="M60">
        <f ca="1">VLOOKUP(F60,$F$22:$M$31,8,FALSE)</f>
        <v>8</v>
      </c>
    </row>
    <row r="61" spans="6:54" x14ac:dyDescent="0.2">
      <c r="F61" t="str">
        <f ca="1">AY49</f>
        <v>LA NARANJA MECANICA</v>
      </c>
      <c r="G61">
        <f ca="1">VLOOKUP(F61,$F$22:$M$31,2,FALSE)</f>
        <v>4</v>
      </c>
      <c r="H61">
        <f ca="1">VLOOKUP(F61,$F$22:$M$31,3,FALSE)</f>
        <v>1</v>
      </c>
      <c r="I61">
        <f ca="1">VLOOKUP(F61,$F$22:$M$31,4,FALSE)</f>
        <v>0</v>
      </c>
      <c r="J61">
        <f ca="1">VLOOKUP(F61,$F$22:$M$31,5,FALSE)</f>
        <v>3</v>
      </c>
      <c r="K61">
        <f ca="1">VLOOKUP(F61,$F$22:$M$31,6,FALSE)</f>
        <v>4</v>
      </c>
      <c r="L61">
        <f ca="1">VLOOKUP(F61,$F$22:$M$31,7,FALSE)</f>
        <v>14</v>
      </c>
      <c r="M61">
        <f ca="1">VLOOKUP(F61,$F$22:$M$31,8,FALSE)</f>
        <v>6</v>
      </c>
    </row>
    <row r="62" spans="6:54" x14ac:dyDescent="0.2">
      <c r="F62" t="str">
        <f ca="1">AY50</f>
        <v>ADEIN</v>
      </c>
      <c r="G62">
        <f ca="1">VLOOKUP(F62,$F$22:$M$31,2,FALSE)</f>
        <v>4</v>
      </c>
      <c r="H62">
        <f ca="1">VLOOKUP(F62,$F$22:$M$31,3,FALSE)</f>
        <v>0</v>
      </c>
      <c r="I62">
        <f ca="1">VLOOKUP(F62,$F$22:$M$31,4,FALSE)</f>
        <v>0</v>
      </c>
      <c r="J62">
        <f ca="1">VLOOKUP(F62,$F$22:$M$31,5,FALSE)</f>
        <v>4</v>
      </c>
      <c r="K62">
        <f ca="1">VLOOKUP(F62,$F$22:$M$31,6,FALSE)</f>
        <v>0</v>
      </c>
      <c r="L62">
        <f ca="1">VLOOKUP(F62,$F$22:$M$31,7,FALSE)</f>
        <v>12</v>
      </c>
      <c r="M62">
        <f ca="1">VLOOKUP(F62,$F$22:$M$31,8,FALSE)</f>
        <v>4</v>
      </c>
    </row>
  </sheetData>
  <mergeCells count="1">
    <mergeCell ref="A2:E2"/>
  </mergeCells>
  <phoneticPr fontId="19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2:BB60"/>
  <sheetViews>
    <sheetView workbookViewId="0">
      <pane xSplit="5" topLeftCell="F1" activePane="topRight" state="frozen"/>
      <selection activeCell="A16" sqref="A16"/>
      <selection pane="topRight" activeCell="M14" sqref="M14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41" x14ac:dyDescent="0.2">
      <c r="A2" s="760" t="s">
        <v>38</v>
      </c>
      <c r="B2" s="760"/>
      <c r="C2" s="760"/>
      <c r="D2" s="760"/>
      <c r="E2" s="760"/>
      <c r="G2" t="str">
        <f>IF('- B -'!Q7&lt;&gt;"",'- B -'!Q7,"")</f>
        <v>ESFINTER DE MILAN</v>
      </c>
      <c r="N2" t="str">
        <f>IF('- B -'!Q9&lt;&gt;"",'- B -'!Q9,"")</f>
        <v>SEPRO</v>
      </c>
      <c r="U2" t="str">
        <f>IF('- B -'!Q11&lt;&gt;"",'- B -'!Q11,"")</f>
        <v>NARANJA MECANICA</v>
      </c>
      <c r="AB2" t="str">
        <f>IF('- B -'!Q13&lt;&gt;"",'- B -'!Q13,"")</f>
        <v>EIBAR F.C.</v>
      </c>
      <c r="AI2" t="str">
        <f>IF('- B -'!Q15&lt;&gt;"",'- B -'!Q15,"")</f>
        <v>ORINOQUÌA F.C</v>
      </c>
    </row>
    <row r="3" spans="1:41" x14ac:dyDescent="0.2">
      <c r="F3" t="s">
        <v>57</v>
      </c>
      <c r="G3" t="s">
        <v>13</v>
      </c>
      <c r="H3" t="s">
        <v>15</v>
      </c>
      <c r="I3" t="s">
        <v>16</v>
      </c>
      <c r="J3" t="s">
        <v>17</v>
      </c>
      <c r="K3" t="s">
        <v>18</v>
      </c>
      <c r="L3" t="s">
        <v>19</v>
      </c>
      <c r="N3" t="s">
        <v>13</v>
      </c>
      <c r="O3" t="s">
        <v>15</v>
      </c>
      <c r="P3" t="s">
        <v>16</v>
      </c>
      <c r="Q3" t="s">
        <v>17</v>
      </c>
      <c r="R3" t="s">
        <v>18</v>
      </c>
      <c r="S3" t="s">
        <v>19</v>
      </c>
      <c r="U3" t="s">
        <v>13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B3" t="s">
        <v>13</v>
      </c>
      <c r="AC3" t="s">
        <v>15</v>
      </c>
      <c r="AD3" t="s">
        <v>16</v>
      </c>
      <c r="AE3" t="s">
        <v>17</v>
      </c>
      <c r="AF3" t="s">
        <v>18</v>
      </c>
      <c r="AG3" t="s">
        <v>19</v>
      </c>
      <c r="AI3" t="s">
        <v>13</v>
      </c>
      <c r="AJ3" t="s">
        <v>15</v>
      </c>
      <c r="AK3" t="s">
        <v>16</v>
      </c>
      <c r="AL3" t="s">
        <v>17</v>
      </c>
      <c r="AM3" t="s">
        <v>18</v>
      </c>
      <c r="AN3" t="s">
        <v>19</v>
      </c>
    </row>
    <row r="4" spans="1:41" x14ac:dyDescent="0.2">
      <c r="A4" s="2" t="str">
        <f ca="1">'- B -'!B6</f>
        <v>ESFINTER DE MILAN</v>
      </c>
      <c r="B4" s="1">
        <f>IF('- B -'!C6&lt;&gt;"",'- B -'!C6,"")</f>
        <v>1</v>
      </c>
      <c r="C4" s="1" t="str">
        <f>'- B -'!D6</f>
        <v>-</v>
      </c>
      <c r="D4" s="1">
        <f>IF('- B -'!E6&lt;&gt;"",'- B -'!E6,"")</f>
        <v>1</v>
      </c>
      <c r="E4" s="3" t="str">
        <f ca="1">'- B -'!F6</f>
        <v>SEPRO</v>
      </c>
      <c r="F4" s="1">
        <f>COUNTBLANK('- B -'!C6:'- B -'!E6)</f>
        <v>0</v>
      </c>
      <c r="G4">
        <f t="shared" ref="G4:G13" ca="1" si="0">IF(AND(F4=0,OR($A4=$G$2,$E4=$G$2)),1,0)</f>
        <v>1</v>
      </c>
      <c r="H4">
        <f t="shared" ref="H4:H13" ca="1" si="1">IF(AND(F4=0,OR(AND($A4=$G$2,$B4&gt;$D4),AND($E4=$G$2,$D4&gt;$B4))),1,0)</f>
        <v>0</v>
      </c>
      <c r="I4">
        <f t="shared" ref="I4:I13" ca="1" si="2">IF(AND(F4=0,G4=1,$B4=$D4),1,0)</f>
        <v>1</v>
      </c>
      <c r="J4">
        <f t="shared" ref="J4:J13" ca="1" si="3">IF(AND(F4=0,OR(AND($A4=$G$2,$B4&lt;$D4),AND($E4=$G$2,$D4&lt;$B4))),1,0)</f>
        <v>0</v>
      </c>
      <c r="K4">
        <f t="shared" ref="K4:K13" ca="1" si="4">IF(F4&gt;0,0,IF($A4=$G$2,$B4,IF($E4=$G$2,$D4,0)))</f>
        <v>1</v>
      </c>
      <c r="L4">
        <f t="shared" ref="L4:L13" ca="1" si="5">IF(F4&gt;0,0,IF($A4=$G$2,$D4,IF($E4=$G$2,$B4,0)))</f>
        <v>1</v>
      </c>
      <c r="N4">
        <f t="shared" ref="N4:N13" ca="1" si="6">IF(AND(F4=0,OR($A4=$N$2,$E4=$N$2)),1,0)</f>
        <v>1</v>
      </c>
      <c r="O4">
        <f t="shared" ref="O4:O13" ca="1" si="7">IF(AND(F4=0,OR(AND($A4=$N$2,$B4&gt;$D4),AND($E4=$N$2,$D4&gt;$B4))),1,0)</f>
        <v>0</v>
      </c>
      <c r="P4">
        <f t="shared" ref="P4:P13" ca="1" si="8">IF(AND(F4=0,N4=1,$B4=$D4),1,0)</f>
        <v>1</v>
      </c>
      <c r="Q4">
        <f t="shared" ref="Q4:Q13" ca="1" si="9">IF(AND(F4=0,OR(AND($A4=$N$2,$B4&lt;$D4),AND($E4=$N$2,$D4&lt;$B4))),1,0)</f>
        <v>0</v>
      </c>
      <c r="R4">
        <f t="shared" ref="R4:R13" ca="1" si="10">IF(F4&gt;0,0,IF($A4=$N$2,$B4,IF($E4=$N$2,$D4,0)))</f>
        <v>1</v>
      </c>
      <c r="S4">
        <f t="shared" ref="S4:S13" ca="1" si="11">IF(F4&gt;0,0,IF($A4=$N$2,$D4,IF($E4=$N$2,$B4,0)))</f>
        <v>1</v>
      </c>
      <c r="U4">
        <f t="shared" ref="U4:U13" ca="1" si="12">IF(AND(F4=0,OR($A4=$U$2,$E4=$U$2)),1,0)</f>
        <v>0</v>
      </c>
      <c r="V4">
        <f t="shared" ref="V4:V13" ca="1" si="13">IF(AND(F4=0,OR(AND($A4=$U$2,$B4&gt;$D4),AND($E4=$U$2,$D4&gt;$B4))),1,0)</f>
        <v>0</v>
      </c>
      <c r="W4">
        <f t="shared" ref="W4:W13" ca="1" si="14">IF(AND(F4=0,U4=1,$B4=$D4),1,0)</f>
        <v>0</v>
      </c>
      <c r="X4">
        <f t="shared" ref="X4:X13" ca="1" si="15">IF(AND(F4=0,OR(AND($A4=$U$2,$B4&lt;$D4),AND($E4=$U$2,$D4&lt;$B4))),1,0)</f>
        <v>0</v>
      </c>
      <c r="Y4">
        <f t="shared" ref="Y4:Y13" ca="1" si="16">IF(F4&gt;0,0,IF($A4=$U$2,$B4,IF($E4=$U$2,$D4,0)))</f>
        <v>0</v>
      </c>
      <c r="Z4">
        <f t="shared" ref="Z4:Z13" ca="1" si="17">IF(F4&gt;0,0,IF($A4=$U$2,$D4,IF($E4=$U$2,$B4,0)))</f>
        <v>0</v>
      </c>
      <c r="AB4">
        <f t="shared" ref="AB4:AB13" ca="1" si="18">IF(AND(F4=0,OR($A4=$AB$2,$E4=$AB$2)),1,0)</f>
        <v>0</v>
      </c>
      <c r="AC4">
        <f t="shared" ref="AC4:AC13" ca="1" si="19">IF(AND(F4=0,OR(AND($A4=$AB$2,$B4&gt;$D4),AND($E4=$AB$2,$D4&gt;$B4))),1,0)</f>
        <v>0</v>
      </c>
      <c r="AD4">
        <f t="shared" ref="AD4:AD13" ca="1" si="20">IF(AND(F4=0,AB4=1,$B4=$D4),1,0)</f>
        <v>0</v>
      </c>
      <c r="AE4">
        <f t="shared" ref="AE4:AE13" ca="1" si="21">IF(AND(F4=0,OR(AND($A4=$AB$2,$B4&lt;$D4),AND($E4=$AB$2,$D4&lt;$B4))),1,0)</f>
        <v>0</v>
      </c>
      <c r="AF4">
        <f t="shared" ref="AF4:AF13" ca="1" si="22">IF(F4&gt;0,0,IF($A4=$AB$2,$B4,IF($E4=$AB$2,$D4,0)))</f>
        <v>0</v>
      </c>
      <c r="AG4">
        <f t="shared" ref="AG4:AG13" ca="1" si="23">IF(F4&gt;0,0,IF($A4=$AB$2,$D4,IF($E4=$AB$2,$B4,0)))</f>
        <v>0</v>
      </c>
      <c r="AI4">
        <f ca="1">IF(AND(F4=0,OR($A4=$AI$2,$E4=$AI$2)),1,0)</f>
        <v>0</v>
      </c>
      <c r="AJ4">
        <f ca="1">IF(AND(F4=0,OR(AND($A4=$AI$2,$B4&gt;$D4),AND($E4=$AI$2,$D4&gt;$B4))),1,0)</f>
        <v>0</v>
      </c>
      <c r="AK4">
        <f ca="1">IF(AND(F4=0,AI4=1,$B4=$D4),1,0)</f>
        <v>0</v>
      </c>
      <c r="AL4">
        <f ca="1">IF(AND(F4=0,OR(AND($A4=$AI$2,$B4&lt;$D4),AND($E4=$AI$2,$D4&lt;$B4))),1,0)</f>
        <v>0</v>
      </c>
      <c r="AM4">
        <f ca="1">IF(F4&gt;0,0,IF($A4=$AI$2,$B4,IF($E4=$AI$2,$D4,0)))</f>
        <v>0</v>
      </c>
      <c r="AN4">
        <f ca="1">IF(F4&gt;0,0,IF($A4=$AI$2,$D4,IF($E4=$AI$2,$B4,0)))</f>
        <v>0</v>
      </c>
    </row>
    <row r="5" spans="1:41" x14ac:dyDescent="0.2">
      <c r="A5" s="2" t="str">
        <f ca="1">'- B -'!B7</f>
        <v>NARANJA MECANICA</v>
      </c>
      <c r="B5" s="1">
        <f>IF('- B -'!C7&lt;&gt;"",'- B -'!C7,"")</f>
        <v>5</v>
      </c>
      <c r="C5" s="1" t="str">
        <f>'- B -'!D7</f>
        <v>-</v>
      </c>
      <c r="D5" s="1">
        <f>IF('- B -'!E7&lt;&gt;"",'- B -'!E7,"")</f>
        <v>3</v>
      </c>
      <c r="E5" s="3" t="str">
        <f ca="1">'- B -'!F7</f>
        <v>EIBAR F.C.</v>
      </c>
      <c r="F5" s="1">
        <f>COUNTBLANK('- B -'!C7:'- B -'!E7)</f>
        <v>0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ca="1" si="4"/>
        <v>0</v>
      </c>
      <c r="L5">
        <f t="shared" ca="1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ca="1" si="10"/>
        <v>0</v>
      </c>
      <c r="S5">
        <f t="shared" ca="1" si="11"/>
        <v>0</v>
      </c>
      <c r="U5">
        <f t="shared" ca="1" si="12"/>
        <v>1</v>
      </c>
      <c r="V5">
        <f t="shared" ca="1" si="13"/>
        <v>1</v>
      </c>
      <c r="W5">
        <f t="shared" ca="1" si="14"/>
        <v>0</v>
      </c>
      <c r="X5">
        <f t="shared" ca="1" si="15"/>
        <v>0</v>
      </c>
      <c r="Y5">
        <f t="shared" ca="1" si="16"/>
        <v>5</v>
      </c>
      <c r="Z5">
        <f t="shared" ca="1" si="17"/>
        <v>3</v>
      </c>
      <c r="AB5">
        <f t="shared" ca="1" si="18"/>
        <v>1</v>
      </c>
      <c r="AC5">
        <f t="shared" ca="1" si="19"/>
        <v>0</v>
      </c>
      <c r="AD5">
        <f t="shared" ca="1" si="20"/>
        <v>0</v>
      </c>
      <c r="AE5">
        <f t="shared" ca="1" si="21"/>
        <v>1</v>
      </c>
      <c r="AF5">
        <f t="shared" ca="1" si="22"/>
        <v>3</v>
      </c>
      <c r="AG5">
        <f t="shared" ca="1" si="23"/>
        <v>5</v>
      </c>
      <c r="AI5">
        <f t="shared" ref="AI5:AI13" ca="1" si="24">IF(AND(F5=0,OR($A5=$AI$2,$E5=$AI$2)),1,0)</f>
        <v>0</v>
      </c>
      <c r="AJ5">
        <f t="shared" ref="AJ5:AJ13" ca="1" si="25">IF(AND(F5=0,OR(AND($A5=$AI$2,$B5&gt;$D5),AND($E5=$AI$2,$D5&gt;$B5))),1,0)</f>
        <v>0</v>
      </c>
      <c r="AK5">
        <f t="shared" ref="AK5:AK13" ca="1" si="26">IF(AND(F5=0,AI5=1,$B5=$D5),1,0)</f>
        <v>0</v>
      </c>
      <c r="AL5">
        <f t="shared" ref="AL5:AL13" ca="1" si="27">IF(AND(F5=0,OR(AND($A5=$AI$2,$B5&lt;$D5),AND($E5=$AI$2,$D5&lt;$B5))),1,0)</f>
        <v>0</v>
      </c>
      <c r="AM5">
        <f t="shared" ref="AM5:AM13" ca="1" si="28">IF(F5&gt;0,0,IF($A5=$AI$2,$B5,IF($E5=$AI$2,$D5,0)))</f>
        <v>0</v>
      </c>
      <c r="AN5">
        <f t="shared" ref="AN5:AN13" ca="1" si="29">IF(F5&gt;0,0,IF($A5=$AI$2,$D5,IF($E5=$AI$2,$B5,0)))</f>
        <v>0</v>
      </c>
    </row>
    <row r="6" spans="1:41" x14ac:dyDescent="0.2">
      <c r="A6" s="2" t="str">
        <f ca="1">'- B -'!B8</f>
        <v>ESFINTER DE MILAN</v>
      </c>
      <c r="B6" s="1">
        <f>IF('- B -'!C8&lt;&gt;"",'- B -'!C8,"")</f>
        <v>0</v>
      </c>
      <c r="C6" s="1" t="str">
        <f>'- B -'!D8</f>
        <v>-</v>
      </c>
      <c r="D6" s="1">
        <f>IF('- B -'!E8&lt;&gt;"",'- B -'!E8,"")</f>
        <v>7</v>
      </c>
      <c r="E6" s="3" t="str">
        <f ca="1">'- B -'!F8</f>
        <v>NARANJA MECANICA</v>
      </c>
      <c r="F6" s="1">
        <f>COUNTBLANK('- B -'!C8:'- B -'!E8)</f>
        <v>0</v>
      </c>
      <c r="G6">
        <f t="shared" ca="1" si="0"/>
        <v>1</v>
      </c>
      <c r="H6">
        <f t="shared" ca="1" si="1"/>
        <v>0</v>
      </c>
      <c r="I6">
        <f t="shared" ca="1" si="2"/>
        <v>0</v>
      </c>
      <c r="J6">
        <f t="shared" ca="1" si="3"/>
        <v>1</v>
      </c>
      <c r="K6">
        <f t="shared" ca="1" si="4"/>
        <v>0</v>
      </c>
      <c r="L6">
        <f t="shared" ca="1" si="5"/>
        <v>7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ca="1" si="10"/>
        <v>0</v>
      </c>
      <c r="S6">
        <f t="shared" ca="1" si="11"/>
        <v>0</v>
      </c>
      <c r="U6">
        <f t="shared" ca="1" si="12"/>
        <v>1</v>
      </c>
      <c r="V6">
        <f t="shared" ca="1" si="13"/>
        <v>1</v>
      </c>
      <c r="W6">
        <f t="shared" ca="1" si="14"/>
        <v>0</v>
      </c>
      <c r="X6">
        <f t="shared" ca="1" si="15"/>
        <v>0</v>
      </c>
      <c r="Y6">
        <f t="shared" ca="1" si="16"/>
        <v>7</v>
      </c>
      <c r="Z6">
        <f t="shared" ca="1" si="17"/>
        <v>0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ca="1" si="22"/>
        <v>0</v>
      </c>
      <c r="AG6">
        <f t="shared" ca="1" si="23"/>
        <v>0</v>
      </c>
      <c r="AI6">
        <f t="shared" ca="1" si="24"/>
        <v>0</v>
      </c>
      <c r="AJ6">
        <f t="shared" ca="1" si="25"/>
        <v>0</v>
      </c>
      <c r="AK6">
        <f t="shared" ca="1" si="26"/>
        <v>0</v>
      </c>
      <c r="AL6">
        <f t="shared" ca="1" si="27"/>
        <v>0</v>
      </c>
      <c r="AM6">
        <f t="shared" ca="1" si="28"/>
        <v>0</v>
      </c>
      <c r="AN6">
        <f t="shared" ca="1" si="29"/>
        <v>0</v>
      </c>
    </row>
    <row r="7" spans="1:41" x14ac:dyDescent="0.2">
      <c r="A7" s="2" t="str">
        <f ca="1">'- B -'!B9</f>
        <v>SEPRO</v>
      </c>
      <c r="B7" s="1">
        <f>IF('- B -'!C9&lt;&gt;"",'- B -'!C9,"")</f>
        <v>1</v>
      </c>
      <c r="C7" s="1" t="str">
        <f>'- B -'!D9</f>
        <v>-</v>
      </c>
      <c r="D7" s="1">
        <f>IF('- B -'!E9&lt;&gt;"",'- B -'!E9,"")</f>
        <v>1</v>
      </c>
      <c r="E7" s="3" t="str">
        <f ca="1">'- B -'!F9</f>
        <v>ORINOQUÌA F.C</v>
      </c>
      <c r="F7" s="1">
        <f>COUNTBLANK('- B -'!C9:'- B -'!E9)</f>
        <v>0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ca="1" si="4"/>
        <v>0</v>
      </c>
      <c r="L7">
        <f t="shared" ca="1" si="5"/>
        <v>0</v>
      </c>
      <c r="N7">
        <f t="shared" ca="1" si="6"/>
        <v>1</v>
      </c>
      <c r="O7">
        <f t="shared" ca="1" si="7"/>
        <v>0</v>
      </c>
      <c r="P7">
        <f t="shared" ca="1" si="8"/>
        <v>1</v>
      </c>
      <c r="Q7">
        <f t="shared" ca="1" si="9"/>
        <v>0</v>
      </c>
      <c r="R7">
        <f t="shared" ca="1" si="10"/>
        <v>1</v>
      </c>
      <c r="S7">
        <f t="shared" ca="1" si="11"/>
        <v>1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ca="1" si="16"/>
        <v>0</v>
      </c>
      <c r="Z7">
        <f t="shared" ca="1" si="17"/>
        <v>0</v>
      </c>
      <c r="AB7">
        <f t="shared" ca="1" si="18"/>
        <v>0</v>
      </c>
      <c r="AC7">
        <f t="shared" ca="1" si="19"/>
        <v>0</v>
      </c>
      <c r="AD7">
        <f t="shared" ca="1" si="20"/>
        <v>0</v>
      </c>
      <c r="AE7">
        <f t="shared" ca="1" si="21"/>
        <v>0</v>
      </c>
      <c r="AF7">
        <f t="shared" ca="1" si="22"/>
        <v>0</v>
      </c>
      <c r="AG7">
        <f t="shared" ca="1" si="23"/>
        <v>0</v>
      </c>
      <c r="AI7">
        <f t="shared" ca="1" si="24"/>
        <v>1</v>
      </c>
      <c r="AJ7">
        <f t="shared" ca="1" si="25"/>
        <v>0</v>
      </c>
      <c r="AK7">
        <f t="shared" ca="1" si="26"/>
        <v>1</v>
      </c>
      <c r="AL7">
        <f t="shared" ca="1" si="27"/>
        <v>0</v>
      </c>
      <c r="AM7">
        <f t="shared" ca="1" si="28"/>
        <v>1</v>
      </c>
      <c r="AN7">
        <f t="shared" ca="1" si="29"/>
        <v>1</v>
      </c>
    </row>
    <row r="8" spans="1:41" x14ac:dyDescent="0.2">
      <c r="A8" s="2" t="str">
        <f ca="1">'- B -'!B10</f>
        <v>ESFINTER DE MILAN</v>
      </c>
      <c r="B8" s="1">
        <f>IF('- B -'!C10&lt;&gt;"",'- B -'!C10,"")</f>
        <v>1</v>
      </c>
      <c r="C8" s="1" t="str">
        <f>'- B -'!D10</f>
        <v>-</v>
      </c>
      <c r="D8" s="1">
        <f>IF('- B -'!E10&lt;&gt;"",'- B -'!E10,"")</f>
        <v>5</v>
      </c>
      <c r="E8" s="3" t="str">
        <f ca="1">'- B -'!F10</f>
        <v>ORINOQUÌA F.C</v>
      </c>
      <c r="F8" s="1">
        <f>COUNTBLANK('- B -'!C10:'- B -'!E10)</f>
        <v>0</v>
      </c>
      <c r="G8">
        <f t="shared" ca="1" si="0"/>
        <v>1</v>
      </c>
      <c r="H8">
        <f t="shared" ca="1" si="1"/>
        <v>0</v>
      </c>
      <c r="I8">
        <f t="shared" ca="1" si="2"/>
        <v>0</v>
      </c>
      <c r="J8">
        <f t="shared" ca="1" si="3"/>
        <v>1</v>
      </c>
      <c r="K8">
        <f t="shared" ca="1" si="4"/>
        <v>1</v>
      </c>
      <c r="L8">
        <f t="shared" ca="1" si="5"/>
        <v>5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ca="1" si="10"/>
        <v>0</v>
      </c>
      <c r="S8">
        <f t="shared" ca="1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ca="1" si="16"/>
        <v>0</v>
      </c>
      <c r="Z8">
        <f t="shared" ca="1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ca="1" si="22"/>
        <v>0</v>
      </c>
      <c r="AG8">
        <f t="shared" ca="1" si="23"/>
        <v>0</v>
      </c>
      <c r="AI8">
        <f t="shared" ca="1" si="24"/>
        <v>1</v>
      </c>
      <c r="AJ8">
        <f t="shared" ca="1" si="25"/>
        <v>1</v>
      </c>
      <c r="AK8">
        <f t="shared" ca="1" si="26"/>
        <v>0</v>
      </c>
      <c r="AL8">
        <f t="shared" ca="1" si="27"/>
        <v>0</v>
      </c>
      <c r="AM8">
        <f t="shared" ca="1" si="28"/>
        <v>5</v>
      </c>
      <c r="AN8">
        <f t="shared" ca="1" si="29"/>
        <v>1</v>
      </c>
    </row>
    <row r="9" spans="1:41" x14ac:dyDescent="0.2">
      <c r="A9" s="2" t="str">
        <f ca="1">'- B -'!B11</f>
        <v>SEPRO</v>
      </c>
      <c r="B9" s="1">
        <f>IF('- B -'!C11&lt;&gt;"",'- B -'!C11,"")</f>
        <v>7</v>
      </c>
      <c r="C9" s="1" t="str">
        <f>'- B -'!D11</f>
        <v>-</v>
      </c>
      <c r="D9" s="1">
        <f>IF('- B -'!E11&lt;&gt;"",'- B -'!E11,"")</f>
        <v>2</v>
      </c>
      <c r="E9" s="3" t="str">
        <f ca="1">'- B -'!F11</f>
        <v>EIBAR F.C.</v>
      </c>
      <c r="F9" s="1">
        <f>COUNTBLANK('- B -'!C11:'- B -'!E11)</f>
        <v>0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ca="1" si="4"/>
        <v>0</v>
      </c>
      <c r="L9">
        <f t="shared" ca="1" si="5"/>
        <v>0</v>
      </c>
      <c r="N9">
        <f t="shared" ca="1" si="6"/>
        <v>1</v>
      </c>
      <c r="O9">
        <f t="shared" ca="1" si="7"/>
        <v>1</v>
      </c>
      <c r="P9">
        <f t="shared" ca="1" si="8"/>
        <v>0</v>
      </c>
      <c r="Q9">
        <f t="shared" ca="1" si="9"/>
        <v>0</v>
      </c>
      <c r="R9">
        <f t="shared" ca="1" si="10"/>
        <v>7</v>
      </c>
      <c r="S9">
        <f t="shared" ca="1" si="11"/>
        <v>2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ca="1" si="16"/>
        <v>0</v>
      </c>
      <c r="Z9">
        <f t="shared" ca="1" si="17"/>
        <v>0</v>
      </c>
      <c r="AB9">
        <f t="shared" ca="1" si="18"/>
        <v>1</v>
      </c>
      <c r="AC9">
        <f t="shared" ca="1" si="19"/>
        <v>0</v>
      </c>
      <c r="AD9">
        <f t="shared" ca="1" si="20"/>
        <v>0</v>
      </c>
      <c r="AE9">
        <f t="shared" ca="1" si="21"/>
        <v>1</v>
      </c>
      <c r="AF9">
        <f t="shared" ca="1" si="22"/>
        <v>2</v>
      </c>
      <c r="AG9">
        <f t="shared" ca="1" si="23"/>
        <v>7</v>
      </c>
      <c r="AI9">
        <f t="shared" ca="1" si="24"/>
        <v>0</v>
      </c>
      <c r="AJ9">
        <f t="shared" ca="1" si="25"/>
        <v>0</v>
      </c>
      <c r="AK9">
        <f t="shared" ca="1" si="26"/>
        <v>0</v>
      </c>
      <c r="AL9">
        <f t="shared" ca="1" si="27"/>
        <v>0</v>
      </c>
      <c r="AM9">
        <f t="shared" ca="1" si="28"/>
        <v>0</v>
      </c>
      <c r="AN9">
        <f t="shared" ca="1" si="29"/>
        <v>0</v>
      </c>
    </row>
    <row r="10" spans="1:41" x14ac:dyDescent="0.2">
      <c r="A10" s="2" t="str">
        <f ca="1">'- B -'!B12</f>
        <v>ESFINTER DE MILAN</v>
      </c>
      <c r="B10" s="1">
        <f>IF('- B -'!C12&lt;&gt;"",'- B -'!C12,"")</f>
        <v>3</v>
      </c>
      <c r="C10" s="1" t="str">
        <f>'- B -'!D12</f>
        <v>-</v>
      </c>
      <c r="D10" s="1">
        <f>IF('- B -'!E12&lt;&gt;"",'- B -'!E12,"")</f>
        <v>1</v>
      </c>
      <c r="E10" s="3" t="str">
        <f ca="1">'- B -'!F12</f>
        <v>EIBAR F.C.</v>
      </c>
      <c r="F10" s="1">
        <f>COUNTBLANK('- B -'!C12:'- B -'!E12)</f>
        <v>0</v>
      </c>
      <c r="G10">
        <f t="shared" ca="1" si="0"/>
        <v>1</v>
      </c>
      <c r="H10">
        <f t="shared" ca="1" si="1"/>
        <v>1</v>
      </c>
      <c r="I10">
        <f t="shared" ca="1" si="2"/>
        <v>0</v>
      </c>
      <c r="J10">
        <f t="shared" ca="1" si="3"/>
        <v>0</v>
      </c>
      <c r="K10">
        <f t="shared" ca="1" si="4"/>
        <v>3</v>
      </c>
      <c r="L10">
        <f t="shared" ca="1" si="5"/>
        <v>1</v>
      </c>
      <c r="N10">
        <f t="shared" ca="1" si="6"/>
        <v>0</v>
      </c>
      <c r="O10">
        <f t="shared" ca="1" si="7"/>
        <v>0</v>
      </c>
      <c r="P10">
        <f t="shared" ca="1" si="8"/>
        <v>0</v>
      </c>
      <c r="Q10">
        <f t="shared" ca="1" si="9"/>
        <v>0</v>
      </c>
      <c r="R10">
        <f t="shared" ca="1" si="10"/>
        <v>0</v>
      </c>
      <c r="S10">
        <f t="shared" ca="1" si="11"/>
        <v>0</v>
      </c>
      <c r="U10">
        <f t="shared" ca="1" si="12"/>
        <v>0</v>
      </c>
      <c r="V10">
        <f t="shared" ca="1" si="13"/>
        <v>0</v>
      </c>
      <c r="W10">
        <f t="shared" ca="1" si="14"/>
        <v>0</v>
      </c>
      <c r="X10">
        <f t="shared" ca="1" si="15"/>
        <v>0</v>
      </c>
      <c r="Y10">
        <f t="shared" ca="1" si="16"/>
        <v>0</v>
      </c>
      <c r="Z10">
        <f t="shared" ca="1" si="17"/>
        <v>0</v>
      </c>
      <c r="AB10">
        <f t="shared" ca="1" si="18"/>
        <v>1</v>
      </c>
      <c r="AC10">
        <f t="shared" ca="1" si="19"/>
        <v>0</v>
      </c>
      <c r="AD10">
        <f t="shared" ca="1" si="20"/>
        <v>0</v>
      </c>
      <c r="AE10">
        <f t="shared" ca="1" si="21"/>
        <v>1</v>
      </c>
      <c r="AF10">
        <f t="shared" ca="1" si="22"/>
        <v>1</v>
      </c>
      <c r="AG10">
        <f t="shared" ca="1" si="23"/>
        <v>3</v>
      </c>
      <c r="AI10">
        <f t="shared" ca="1" si="24"/>
        <v>0</v>
      </c>
      <c r="AJ10">
        <f t="shared" ca="1" si="25"/>
        <v>0</v>
      </c>
      <c r="AK10">
        <f t="shared" ca="1" si="26"/>
        <v>0</v>
      </c>
      <c r="AL10">
        <f t="shared" ca="1" si="27"/>
        <v>0</v>
      </c>
      <c r="AM10">
        <f t="shared" ca="1" si="28"/>
        <v>0</v>
      </c>
      <c r="AN10">
        <f t="shared" ca="1" si="29"/>
        <v>0</v>
      </c>
    </row>
    <row r="11" spans="1:41" x14ac:dyDescent="0.2">
      <c r="A11" s="2" t="str">
        <f ca="1">'- B -'!B13</f>
        <v>NARANJA MECANICA</v>
      </c>
      <c r="B11" s="1">
        <f>IF('- B -'!C13&lt;&gt;"",'- B -'!C13,"")</f>
        <v>0</v>
      </c>
      <c r="C11" s="1" t="str">
        <f>'- B -'!D13</f>
        <v>-</v>
      </c>
      <c r="D11" s="1">
        <f>IF('- B -'!E13&lt;&gt;"",'- B -'!E13,"")</f>
        <v>0</v>
      </c>
      <c r="E11" s="3" t="str">
        <f ca="1">'- B -'!F13</f>
        <v>ORINOQUÌA F.C</v>
      </c>
      <c r="F11" s="1">
        <f>COUNTBLANK('- B -'!C13:'- B -'!E13)</f>
        <v>0</v>
      </c>
      <c r="G11">
        <f t="shared" ca="1" si="0"/>
        <v>0</v>
      </c>
      <c r="H11">
        <f t="shared" ca="1" si="1"/>
        <v>0</v>
      </c>
      <c r="I11">
        <f t="shared" ca="1" si="2"/>
        <v>0</v>
      </c>
      <c r="J11">
        <f t="shared" ca="1" si="3"/>
        <v>0</v>
      </c>
      <c r="K11">
        <f t="shared" ca="1" si="4"/>
        <v>0</v>
      </c>
      <c r="L11">
        <f t="shared" ca="1" si="5"/>
        <v>0</v>
      </c>
      <c r="N11">
        <f t="shared" ca="1" si="6"/>
        <v>0</v>
      </c>
      <c r="O11">
        <f t="shared" ca="1" si="7"/>
        <v>0</v>
      </c>
      <c r="P11">
        <f t="shared" ca="1" si="8"/>
        <v>0</v>
      </c>
      <c r="Q11">
        <f t="shared" ca="1" si="9"/>
        <v>0</v>
      </c>
      <c r="R11">
        <f t="shared" ca="1" si="10"/>
        <v>0</v>
      </c>
      <c r="S11">
        <f t="shared" ca="1" si="11"/>
        <v>0</v>
      </c>
      <c r="U11">
        <f t="shared" ca="1" si="12"/>
        <v>1</v>
      </c>
      <c r="V11">
        <f t="shared" ca="1" si="13"/>
        <v>0</v>
      </c>
      <c r="W11">
        <f t="shared" ca="1" si="14"/>
        <v>1</v>
      </c>
      <c r="X11">
        <f t="shared" ca="1" si="15"/>
        <v>0</v>
      </c>
      <c r="Y11">
        <f t="shared" ca="1" si="16"/>
        <v>0</v>
      </c>
      <c r="Z11">
        <f t="shared" ca="1" si="17"/>
        <v>0</v>
      </c>
      <c r="AB11">
        <f t="shared" ca="1" si="18"/>
        <v>0</v>
      </c>
      <c r="AC11">
        <f t="shared" ca="1" si="19"/>
        <v>0</v>
      </c>
      <c r="AD11">
        <f t="shared" ca="1" si="20"/>
        <v>0</v>
      </c>
      <c r="AE11">
        <f t="shared" ca="1" si="21"/>
        <v>0</v>
      </c>
      <c r="AF11">
        <f t="shared" ca="1" si="22"/>
        <v>0</v>
      </c>
      <c r="AG11">
        <f t="shared" ca="1" si="23"/>
        <v>0</v>
      </c>
      <c r="AI11">
        <f t="shared" ca="1" si="24"/>
        <v>1</v>
      </c>
      <c r="AJ11">
        <f t="shared" ca="1" si="25"/>
        <v>0</v>
      </c>
      <c r="AK11">
        <f t="shared" ca="1" si="26"/>
        <v>1</v>
      </c>
      <c r="AL11">
        <f t="shared" ca="1" si="27"/>
        <v>0</v>
      </c>
      <c r="AM11">
        <f t="shared" ca="1" si="28"/>
        <v>0</v>
      </c>
      <c r="AN11">
        <f t="shared" ca="1" si="29"/>
        <v>0</v>
      </c>
    </row>
    <row r="12" spans="1:41" x14ac:dyDescent="0.2">
      <c r="A12" s="2" t="str">
        <f ca="1">'- B -'!B14</f>
        <v>SEPRO</v>
      </c>
      <c r="B12" s="1">
        <f>IF('- B -'!C14&lt;&gt;"",'- B -'!C14,"")</f>
        <v>1</v>
      </c>
      <c r="C12" s="1" t="str">
        <f>'- B -'!D14</f>
        <v>-</v>
      </c>
      <c r="D12" s="1">
        <f>IF('- B -'!E14&lt;&gt;"",'- B -'!E14,"")</f>
        <v>5</v>
      </c>
      <c r="E12" s="3" t="str">
        <f ca="1">'- B -'!F14</f>
        <v>NARANJA MECANICA</v>
      </c>
      <c r="F12" s="1">
        <f>COUNTBLANK('- B -'!C14:'- B -'!E14)</f>
        <v>0</v>
      </c>
      <c r="G12">
        <f t="shared" ca="1" si="0"/>
        <v>0</v>
      </c>
      <c r="H12">
        <f t="shared" ca="1" si="1"/>
        <v>0</v>
      </c>
      <c r="I12">
        <f t="shared" ca="1" si="2"/>
        <v>0</v>
      </c>
      <c r="J12">
        <f t="shared" ca="1" si="3"/>
        <v>0</v>
      </c>
      <c r="K12">
        <f t="shared" ca="1" si="4"/>
        <v>0</v>
      </c>
      <c r="L12">
        <f t="shared" ca="1" si="5"/>
        <v>0</v>
      </c>
      <c r="N12">
        <f t="shared" ca="1" si="6"/>
        <v>1</v>
      </c>
      <c r="O12">
        <f t="shared" ca="1" si="7"/>
        <v>0</v>
      </c>
      <c r="P12">
        <f t="shared" ca="1" si="8"/>
        <v>0</v>
      </c>
      <c r="Q12">
        <f t="shared" ca="1" si="9"/>
        <v>1</v>
      </c>
      <c r="R12">
        <f t="shared" ca="1" si="10"/>
        <v>1</v>
      </c>
      <c r="S12">
        <f t="shared" ca="1" si="11"/>
        <v>5</v>
      </c>
      <c r="U12">
        <f t="shared" ca="1" si="12"/>
        <v>1</v>
      </c>
      <c r="V12">
        <f t="shared" ca="1" si="13"/>
        <v>1</v>
      </c>
      <c r="W12">
        <f t="shared" ca="1" si="14"/>
        <v>0</v>
      </c>
      <c r="X12">
        <f t="shared" ca="1" si="15"/>
        <v>0</v>
      </c>
      <c r="Y12">
        <f t="shared" ca="1" si="16"/>
        <v>5</v>
      </c>
      <c r="Z12">
        <f t="shared" ca="1" si="17"/>
        <v>1</v>
      </c>
      <c r="AB12">
        <f t="shared" ca="1" si="18"/>
        <v>0</v>
      </c>
      <c r="AC12">
        <f t="shared" ca="1" si="19"/>
        <v>0</v>
      </c>
      <c r="AD12">
        <f t="shared" ca="1" si="20"/>
        <v>0</v>
      </c>
      <c r="AE12">
        <f t="shared" ca="1" si="21"/>
        <v>0</v>
      </c>
      <c r="AF12">
        <f t="shared" ca="1" si="22"/>
        <v>0</v>
      </c>
      <c r="AG12">
        <f t="shared" ca="1" si="23"/>
        <v>0</v>
      </c>
      <c r="AI12">
        <f t="shared" ca="1" si="24"/>
        <v>0</v>
      </c>
      <c r="AJ12">
        <f t="shared" ca="1" si="25"/>
        <v>0</v>
      </c>
      <c r="AK12">
        <f t="shared" ca="1" si="26"/>
        <v>0</v>
      </c>
      <c r="AL12">
        <f t="shared" ca="1" si="27"/>
        <v>0</v>
      </c>
      <c r="AM12">
        <f t="shared" ca="1" si="28"/>
        <v>0</v>
      </c>
      <c r="AN12">
        <f t="shared" ca="1" si="29"/>
        <v>0</v>
      </c>
    </row>
    <row r="13" spans="1:41" x14ac:dyDescent="0.2">
      <c r="A13" s="2" t="str">
        <f ca="1">'- B -'!B15</f>
        <v>EIBAR F.C.</v>
      </c>
      <c r="B13" s="1">
        <f>IF('- B -'!C15&lt;&gt;"",'- B -'!C15,"")</f>
        <v>0</v>
      </c>
      <c r="C13" s="1" t="str">
        <f>'- B -'!D15</f>
        <v>-</v>
      </c>
      <c r="D13" s="1">
        <f>IF('- B -'!E15&lt;&gt;"",'- B -'!E15,"")</f>
        <v>5</v>
      </c>
      <c r="E13" s="3" t="str">
        <f ca="1">'- B -'!F15</f>
        <v>ORINOQUÌA F.C</v>
      </c>
      <c r="F13" s="1">
        <f>COUNTBLANK('- B -'!C15:'- B -'!E15)</f>
        <v>0</v>
      </c>
      <c r="G13">
        <f t="shared" ca="1" si="0"/>
        <v>0</v>
      </c>
      <c r="H13">
        <f t="shared" ca="1" si="1"/>
        <v>0</v>
      </c>
      <c r="I13">
        <f t="shared" ca="1" si="2"/>
        <v>0</v>
      </c>
      <c r="J13">
        <f t="shared" ca="1" si="3"/>
        <v>0</v>
      </c>
      <c r="K13">
        <f t="shared" ca="1" si="4"/>
        <v>0</v>
      </c>
      <c r="L13">
        <f t="shared" ca="1" si="5"/>
        <v>0</v>
      </c>
      <c r="N13">
        <f t="shared" ca="1" si="6"/>
        <v>0</v>
      </c>
      <c r="O13">
        <f t="shared" ca="1" si="7"/>
        <v>0</v>
      </c>
      <c r="P13">
        <f t="shared" ca="1" si="8"/>
        <v>0</v>
      </c>
      <c r="Q13">
        <f t="shared" ca="1" si="9"/>
        <v>0</v>
      </c>
      <c r="R13">
        <f t="shared" ca="1" si="10"/>
        <v>0</v>
      </c>
      <c r="S13">
        <f t="shared" ca="1" si="11"/>
        <v>0</v>
      </c>
      <c r="U13">
        <f t="shared" ca="1" si="12"/>
        <v>0</v>
      </c>
      <c r="V13">
        <f t="shared" ca="1" si="13"/>
        <v>0</v>
      </c>
      <c r="W13">
        <f t="shared" ca="1" si="14"/>
        <v>0</v>
      </c>
      <c r="X13">
        <f t="shared" ca="1" si="15"/>
        <v>0</v>
      </c>
      <c r="Y13">
        <f t="shared" ca="1" si="16"/>
        <v>0</v>
      </c>
      <c r="Z13">
        <f t="shared" ca="1" si="17"/>
        <v>0</v>
      </c>
      <c r="AB13">
        <f t="shared" ca="1" si="18"/>
        <v>1</v>
      </c>
      <c r="AC13">
        <f t="shared" ca="1" si="19"/>
        <v>0</v>
      </c>
      <c r="AD13">
        <f t="shared" ca="1" si="20"/>
        <v>0</v>
      </c>
      <c r="AE13">
        <f t="shared" ca="1" si="21"/>
        <v>1</v>
      </c>
      <c r="AF13">
        <f t="shared" ca="1" si="22"/>
        <v>0</v>
      </c>
      <c r="AG13">
        <f t="shared" ca="1" si="23"/>
        <v>5</v>
      </c>
      <c r="AI13">
        <f t="shared" ca="1" si="24"/>
        <v>1</v>
      </c>
      <c r="AJ13">
        <f t="shared" ca="1" si="25"/>
        <v>1</v>
      </c>
      <c r="AK13">
        <f t="shared" ca="1" si="26"/>
        <v>0</v>
      </c>
      <c r="AL13">
        <f t="shared" ca="1" si="27"/>
        <v>0</v>
      </c>
      <c r="AM13">
        <f t="shared" ca="1" si="28"/>
        <v>5</v>
      </c>
      <c r="AN13">
        <f t="shared" ca="1" si="29"/>
        <v>0</v>
      </c>
    </row>
    <row r="14" spans="1:41" x14ac:dyDescent="0.2">
      <c r="G14">
        <f t="shared" ref="G14:L14" ca="1" si="30">SUM(G4:G13)</f>
        <v>4</v>
      </c>
      <c r="H14">
        <f t="shared" ca="1" si="30"/>
        <v>1</v>
      </c>
      <c r="I14">
        <f t="shared" ca="1" si="30"/>
        <v>1</v>
      </c>
      <c r="J14">
        <f t="shared" ca="1" si="30"/>
        <v>2</v>
      </c>
      <c r="K14">
        <f t="shared" ca="1" si="30"/>
        <v>5</v>
      </c>
      <c r="L14">
        <f t="shared" ca="1" si="30"/>
        <v>14</v>
      </c>
      <c r="M14">
        <f ca="1">H14*3+I14*2+J14</f>
        <v>7</v>
      </c>
      <c r="N14">
        <f t="shared" ref="N14:S14" ca="1" si="31">SUM(N4:N13)</f>
        <v>4</v>
      </c>
      <c r="O14">
        <f t="shared" ca="1" si="31"/>
        <v>1</v>
      </c>
      <c r="P14">
        <f t="shared" ca="1" si="31"/>
        <v>2</v>
      </c>
      <c r="Q14">
        <f t="shared" ca="1" si="31"/>
        <v>1</v>
      </c>
      <c r="R14">
        <f t="shared" ca="1" si="31"/>
        <v>10</v>
      </c>
      <c r="S14">
        <f t="shared" ca="1" si="31"/>
        <v>9</v>
      </c>
      <c r="T14">
        <f ca="1">O14*3+P14*2+Q14</f>
        <v>8</v>
      </c>
      <c r="U14">
        <f t="shared" ref="U14:Z14" ca="1" si="32">SUM(U4:U13)</f>
        <v>4</v>
      </c>
      <c r="V14">
        <f t="shared" ca="1" si="32"/>
        <v>3</v>
      </c>
      <c r="W14">
        <f t="shared" ca="1" si="32"/>
        <v>1</v>
      </c>
      <c r="X14">
        <f t="shared" ca="1" si="32"/>
        <v>0</v>
      </c>
      <c r="Y14">
        <f t="shared" ca="1" si="32"/>
        <v>17</v>
      </c>
      <c r="Z14">
        <f t="shared" ca="1" si="32"/>
        <v>4</v>
      </c>
      <c r="AA14">
        <f ca="1">V14*3+W14*2+X14</f>
        <v>11</v>
      </c>
      <c r="AB14">
        <f t="shared" ref="AB14:AG14" ca="1" si="33">SUM(AB4:AB13)</f>
        <v>4</v>
      </c>
      <c r="AC14">
        <f t="shared" ca="1" si="33"/>
        <v>0</v>
      </c>
      <c r="AD14">
        <f t="shared" ca="1" si="33"/>
        <v>0</v>
      </c>
      <c r="AE14">
        <f t="shared" ca="1" si="33"/>
        <v>4</v>
      </c>
      <c r="AF14">
        <f t="shared" ca="1" si="33"/>
        <v>6</v>
      </c>
      <c r="AG14">
        <f t="shared" ca="1" si="33"/>
        <v>20</v>
      </c>
      <c r="AH14">
        <f ca="1">AC14*3+AD14*2+AE14</f>
        <v>4</v>
      </c>
      <c r="AI14">
        <f t="shared" ref="AI14:AN14" ca="1" si="34">SUM(AI4:AI13)</f>
        <v>4</v>
      </c>
      <c r="AJ14">
        <f t="shared" ca="1" si="34"/>
        <v>2</v>
      </c>
      <c r="AK14">
        <f t="shared" ca="1" si="34"/>
        <v>2</v>
      </c>
      <c r="AL14">
        <f t="shared" ca="1" si="34"/>
        <v>0</v>
      </c>
      <c r="AM14">
        <f t="shared" ca="1" si="34"/>
        <v>11</v>
      </c>
      <c r="AN14">
        <f t="shared" ca="1" si="34"/>
        <v>2</v>
      </c>
      <c r="AO14">
        <f ca="1">AJ14*3+AK14*2+AL14</f>
        <v>10</v>
      </c>
    </row>
    <row r="18" spans="6:53" x14ac:dyDescent="0.2">
      <c r="F18" t="s">
        <v>36</v>
      </c>
    </row>
    <row r="19" spans="6:53" x14ac:dyDescent="0.2">
      <c r="G19" t="s">
        <v>13</v>
      </c>
      <c r="H19" t="s">
        <v>15</v>
      </c>
      <c r="I19" t="s">
        <v>16</v>
      </c>
      <c r="J19" t="s">
        <v>17</v>
      </c>
      <c r="K19" t="s">
        <v>18</v>
      </c>
      <c r="L19" t="s">
        <v>19</v>
      </c>
      <c r="M19" t="s">
        <v>14</v>
      </c>
      <c r="O19" t="s">
        <v>81</v>
      </c>
      <c r="S19" t="s">
        <v>82</v>
      </c>
      <c r="W19" t="s">
        <v>83</v>
      </c>
      <c r="AA19" t="s">
        <v>84</v>
      </c>
      <c r="AE19" t="s">
        <v>85</v>
      </c>
      <c r="AI19" t="s">
        <v>86</v>
      </c>
      <c r="AM19" t="s">
        <v>87</v>
      </c>
      <c r="AQ19" t="s">
        <v>88</v>
      </c>
      <c r="AU19" t="s">
        <v>89</v>
      </c>
      <c r="AY19" t="s">
        <v>90</v>
      </c>
    </row>
    <row r="20" spans="6:53" x14ac:dyDescent="0.2">
      <c r="F20" t="str">
        <f>G2</f>
        <v>ESFINTER DE MILAN</v>
      </c>
      <c r="G20">
        <f t="shared" ref="G20:M20" ca="1" si="35">G14</f>
        <v>4</v>
      </c>
      <c r="H20">
        <f t="shared" ca="1" si="35"/>
        <v>1</v>
      </c>
      <c r="I20">
        <f t="shared" ca="1" si="35"/>
        <v>1</v>
      </c>
      <c r="J20">
        <f t="shared" ca="1" si="35"/>
        <v>2</v>
      </c>
      <c r="K20">
        <f t="shared" ca="1" si="35"/>
        <v>5</v>
      </c>
      <c r="L20">
        <f t="shared" ca="1" si="35"/>
        <v>14</v>
      </c>
      <c r="M20">
        <f t="shared" ca="1" si="35"/>
        <v>7</v>
      </c>
      <c r="O20" t="str">
        <f ca="1">IF($M20&gt;=$M21,$F20,$F21)</f>
        <v>SEPRO</v>
      </c>
      <c r="P20">
        <f ca="1">VLOOKUP(O20,$F$20:$M$29,8,FALSE)</f>
        <v>8</v>
      </c>
      <c r="S20" t="str">
        <f ca="1">IF($P20&gt;=$P22,$O20,$O22)</f>
        <v>NARANJA MECANICA</v>
      </c>
      <c r="T20">
        <f ca="1">VLOOKUP(S20,$O$20:$P$29,2,FALSE)</f>
        <v>11</v>
      </c>
      <c r="W20" t="str">
        <f ca="1">IF($T20&gt;=$T23,$S20,$S23)</f>
        <v>NARANJA MECANICA</v>
      </c>
      <c r="X20">
        <f ca="1">VLOOKUP(W20,$S$20:$T$29,2,FALSE)</f>
        <v>11</v>
      </c>
      <c r="AA20" t="str">
        <f ca="1">IF(X20&gt;=X24,W20,W24)</f>
        <v>NARANJA MECANICA</v>
      </c>
      <c r="AB20">
        <f ca="1">VLOOKUP(AA20,W20:X29,2,FALSE)</f>
        <v>11</v>
      </c>
      <c r="AE20" t="str">
        <f ca="1">AA20</f>
        <v>NARANJA MECANICA</v>
      </c>
      <c r="AF20">
        <f ca="1">VLOOKUP(AE20,AA20:AB29,2,FALSE)</f>
        <v>11</v>
      </c>
      <c r="AI20" t="str">
        <f ca="1">AE20</f>
        <v>NARANJA MECANICA</v>
      </c>
      <c r="AJ20">
        <f ca="1">VLOOKUP(AI20,AE20:AF29,2,FALSE)</f>
        <v>11</v>
      </c>
      <c r="AM20" t="str">
        <f ca="1">AI20</f>
        <v>NARANJA MECANICA</v>
      </c>
      <c r="AN20">
        <f ca="1">VLOOKUP(AM20,AI20:AJ29,2,FALSE)</f>
        <v>11</v>
      </c>
      <c r="AQ20" t="str">
        <f ca="1">AM20</f>
        <v>NARANJA MECANICA</v>
      </c>
      <c r="AR20">
        <f ca="1">VLOOKUP(AQ20,AM20:AN29,2,FALSE)</f>
        <v>11</v>
      </c>
      <c r="AU20" t="str">
        <f ca="1">AQ20</f>
        <v>NARANJA MECANICA</v>
      </c>
      <c r="AV20">
        <f ca="1">VLOOKUP(AU20,AQ20:AR29,2,FALSE)</f>
        <v>11</v>
      </c>
      <c r="AY20" t="str">
        <f ca="1">AU20</f>
        <v>NARANJA MECANICA</v>
      </c>
      <c r="AZ20">
        <f ca="1">VLOOKUP(AY20,AU20:AV29,2,FALSE)</f>
        <v>11</v>
      </c>
    </row>
    <row r="21" spans="6:53" x14ac:dyDescent="0.2">
      <c r="F21" t="str">
        <f>N2</f>
        <v>SEPRO</v>
      </c>
      <c r="G21">
        <f t="shared" ref="G21:M21" ca="1" si="36">N14</f>
        <v>4</v>
      </c>
      <c r="H21">
        <f t="shared" ca="1" si="36"/>
        <v>1</v>
      </c>
      <c r="I21">
        <f t="shared" ca="1" si="36"/>
        <v>2</v>
      </c>
      <c r="J21">
        <f t="shared" ca="1" si="36"/>
        <v>1</v>
      </c>
      <c r="K21">
        <f t="shared" ca="1" si="36"/>
        <v>10</v>
      </c>
      <c r="L21">
        <f t="shared" ca="1" si="36"/>
        <v>9</v>
      </c>
      <c r="M21">
        <f t="shared" ca="1" si="36"/>
        <v>8</v>
      </c>
      <c r="O21" t="str">
        <f ca="1">IF($M21&lt;=$M20,$F21,$F20)</f>
        <v>ESFINTER DE MILAN</v>
      </c>
      <c r="P21">
        <f ca="1">VLOOKUP(O21,$F$20:$M$29,8,FALSE)</f>
        <v>7</v>
      </c>
      <c r="S21" t="str">
        <f ca="1">O21</f>
        <v>ESFINTER DE MILAN</v>
      </c>
      <c r="T21">
        <f ca="1">VLOOKUP(S21,$O$20:$P$29,2,FALSE)</f>
        <v>7</v>
      </c>
      <c r="W21" t="str">
        <f ca="1">S21</f>
        <v>ESFINTER DE MILAN</v>
      </c>
      <c r="X21">
        <f ca="1">VLOOKUP(W21,$S$20:$T$29,2,FALSE)</f>
        <v>7</v>
      </c>
      <c r="AA21" t="str">
        <f ca="1">W21</f>
        <v>ESFINTER DE MILAN</v>
      </c>
      <c r="AB21">
        <f ca="1">VLOOKUP(AA21,W20:X29,2,FALSE)</f>
        <v>7</v>
      </c>
      <c r="AE21" t="str">
        <f ca="1">IF(AB21&gt;=AB22,AA21,AA22)</f>
        <v>SEPRO</v>
      </c>
      <c r="AF21">
        <f ca="1">VLOOKUP(AE21,AA20:AB29,2,FALSE)</f>
        <v>8</v>
      </c>
      <c r="AI21" t="str">
        <f ca="1">IF(AF21&gt;=AF23,AE21,AE23)</f>
        <v>SEPRO</v>
      </c>
      <c r="AJ21">
        <f ca="1">VLOOKUP(AI21,AE20:AF29,2,FALSE)</f>
        <v>8</v>
      </c>
      <c r="AM21" t="str">
        <f ca="1">IF(AJ21&gt;=AJ24,AI21,AI24)</f>
        <v>ORINOQUÌA F.C</v>
      </c>
      <c r="AN21">
        <f ca="1">VLOOKUP(AM21,AI20:AJ29,2,FALSE)</f>
        <v>10</v>
      </c>
      <c r="AQ21" t="str">
        <f ca="1">AM21</f>
        <v>ORINOQUÌA F.C</v>
      </c>
      <c r="AR21">
        <f ca="1">VLOOKUP(AQ21,AM20:AN29,2,FALSE)</f>
        <v>10</v>
      </c>
      <c r="AU21" t="str">
        <f ca="1">AQ21</f>
        <v>ORINOQUÌA F.C</v>
      </c>
      <c r="AV21">
        <f ca="1">VLOOKUP(AU21,AQ20:AR29,2,FALSE)</f>
        <v>10</v>
      </c>
      <c r="AY21" t="str">
        <f ca="1">AU21</f>
        <v>ORINOQUÌA F.C</v>
      </c>
      <c r="AZ21">
        <f ca="1">VLOOKUP(AY21,AU20:AV29,2,FALSE)</f>
        <v>10</v>
      </c>
    </row>
    <row r="22" spans="6:53" x14ac:dyDescent="0.2">
      <c r="F22" t="str">
        <f>U2</f>
        <v>NARANJA MECANICA</v>
      </c>
      <c r="G22">
        <f t="shared" ref="G22:M22" ca="1" si="37">U14</f>
        <v>4</v>
      </c>
      <c r="H22">
        <f t="shared" ca="1" si="37"/>
        <v>3</v>
      </c>
      <c r="I22">
        <f t="shared" ca="1" si="37"/>
        <v>1</v>
      </c>
      <c r="J22">
        <f t="shared" ca="1" si="37"/>
        <v>0</v>
      </c>
      <c r="K22">
        <f t="shared" ca="1" si="37"/>
        <v>17</v>
      </c>
      <c r="L22">
        <f t="shared" ca="1" si="37"/>
        <v>4</v>
      </c>
      <c r="M22">
        <f t="shared" ca="1" si="37"/>
        <v>11</v>
      </c>
      <c r="O22" t="str">
        <f>F22</f>
        <v>NARANJA MECANICA</v>
      </c>
      <c r="P22">
        <f ca="1">VLOOKUP(O22,$F$20:$M$29,8,FALSE)</f>
        <v>11</v>
      </c>
      <c r="S22" t="str">
        <f ca="1">IF($P22&lt;=$P20,$O22,$O20)</f>
        <v>SEPRO</v>
      </c>
      <c r="T22">
        <f ca="1">VLOOKUP(S22,$O$20:$P$29,2,FALSE)</f>
        <v>8</v>
      </c>
      <c r="W22" t="str">
        <f ca="1">S22</f>
        <v>SEPRO</v>
      </c>
      <c r="X22">
        <f ca="1">VLOOKUP(W22,$S$20:$T$29,2,FALSE)</f>
        <v>8</v>
      </c>
      <c r="AA22" t="str">
        <f ca="1">W22</f>
        <v>SEPRO</v>
      </c>
      <c r="AB22">
        <f ca="1">VLOOKUP(AA22,W20:X29,2,FALSE)</f>
        <v>8</v>
      </c>
      <c r="AE22" t="str">
        <f ca="1">IF(AB22&lt;=AB21,AA22,AA21)</f>
        <v>ESFINTER DE MILAN</v>
      </c>
      <c r="AF22">
        <f ca="1">VLOOKUP(AE22,AA20:AB29,2,FALSE)</f>
        <v>7</v>
      </c>
      <c r="AI22" t="str">
        <f ca="1">AE22</f>
        <v>ESFINTER DE MILAN</v>
      </c>
      <c r="AJ22">
        <f ca="1">VLOOKUP(AI22,AE20:AF29,2,FALSE)</f>
        <v>7</v>
      </c>
      <c r="AM22" t="str">
        <f ca="1">AI22</f>
        <v>ESFINTER DE MILAN</v>
      </c>
      <c r="AN22">
        <f ca="1">VLOOKUP(AM22,AI20:AJ29,2,FALSE)</f>
        <v>7</v>
      </c>
      <c r="AQ22" t="str">
        <f ca="1">IF(AN22&gt;=AN23,AM22,AM23)</f>
        <v>ESFINTER DE MILAN</v>
      </c>
      <c r="AR22">
        <f ca="1">VLOOKUP(AQ22,AM20:AN29,2,FALSE)</f>
        <v>7</v>
      </c>
      <c r="AU22" t="str">
        <f ca="1">IF(AR22&gt;=AR24,AQ22,AQ24)</f>
        <v>SEPRO</v>
      </c>
      <c r="AV22">
        <f ca="1">VLOOKUP(AU22,AQ20:AR29,2,FALSE)</f>
        <v>8</v>
      </c>
      <c r="AY22" t="str">
        <f ca="1">AU22</f>
        <v>SEPRO</v>
      </c>
      <c r="AZ22">
        <f ca="1">VLOOKUP(AY22,AU20:AV29,2,FALSE)</f>
        <v>8</v>
      </c>
    </row>
    <row r="23" spans="6:53" x14ac:dyDescent="0.2">
      <c r="F23" t="str">
        <f>AB2</f>
        <v>EIBAR F.C.</v>
      </c>
      <c r="G23">
        <f t="shared" ref="G23:M23" ca="1" si="38">AB14</f>
        <v>4</v>
      </c>
      <c r="H23">
        <f t="shared" ca="1" si="38"/>
        <v>0</v>
      </c>
      <c r="I23">
        <f t="shared" ca="1" si="38"/>
        <v>0</v>
      </c>
      <c r="J23">
        <f t="shared" ca="1" si="38"/>
        <v>4</v>
      </c>
      <c r="K23">
        <f t="shared" ca="1" si="38"/>
        <v>6</v>
      </c>
      <c r="L23">
        <f t="shared" ca="1" si="38"/>
        <v>20</v>
      </c>
      <c r="M23">
        <f t="shared" ca="1" si="38"/>
        <v>4</v>
      </c>
      <c r="O23" t="str">
        <f>F23</f>
        <v>EIBAR F.C.</v>
      </c>
      <c r="P23">
        <f ca="1">VLOOKUP(O23,$F$20:$M$29,8,FALSE)</f>
        <v>4</v>
      </c>
      <c r="S23" t="str">
        <f>O23</f>
        <v>EIBAR F.C.</v>
      </c>
      <c r="T23">
        <f ca="1">VLOOKUP(S23,$O$20:$P$29,2,FALSE)</f>
        <v>4</v>
      </c>
      <c r="W23" t="str">
        <f ca="1">IF($T23&lt;=$T20,$S23,$S20)</f>
        <v>EIBAR F.C.</v>
      </c>
      <c r="X23">
        <f ca="1">VLOOKUP(W23,$S$20:$T$29,2,FALSE)</f>
        <v>4</v>
      </c>
      <c r="AA23" t="str">
        <f ca="1">W23</f>
        <v>EIBAR F.C.</v>
      </c>
      <c r="AB23">
        <f ca="1">VLOOKUP(AA23,W20:X29,2,FALSE)</f>
        <v>4</v>
      </c>
      <c r="AE23" t="str">
        <f ca="1">AA23</f>
        <v>EIBAR F.C.</v>
      </c>
      <c r="AF23">
        <f ca="1">VLOOKUP(AE23,AA20:AB29,2,FALSE)</f>
        <v>4</v>
      </c>
      <c r="AI23" t="str">
        <f ca="1">IF(AF23&lt;=AF21,AE23,AE21)</f>
        <v>EIBAR F.C.</v>
      </c>
      <c r="AJ23">
        <f ca="1">VLOOKUP(AI23,AE20:AF29,2,FALSE)</f>
        <v>4</v>
      </c>
      <c r="AM23" t="str">
        <f ca="1">AI23</f>
        <v>EIBAR F.C.</v>
      </c>
      <c r="AN23">
        <f ca="1">VLOOKUP(AM23,AI20:AJ29,2,FALSE)</f>
        <v>4</v>
      </c>
      <c r="AQ23" t="str">
        <f ca="1">IF(AN23&lt;=AN22,AM23,AM22)</f>
        <v>EIBAR F.C.</v>
      </c>
      <c r="AR23">
        <f ca="1">VLOOKUP(AQ23,AM20:AN29,2,FALSE)</f>
        <v>4</v>
      </c>
      <c r="AU23" t="str">
        <f ca="1">AQ23</f>
        <v>EIBAR F.C.</v>
      </c>
      <c r="AV23">
        <f ca="1">VLOOKUP(AU23,AQ20:AR29,2,FALSE)</f>
        <v>4</v>
      </c>
      <c r="AY23" t="str">
        <f ca="1">IF(AV23&gt;=AV24,AU23,AU24)</f>
        <v>ESFINTER DE MILAN</v>
      </c>
      <c r="AZ23">
        <f ca="1">VLOOKUP(AY23,AU20:AV29,2,FALSE)</f>
        <v>7</v>
      </c>
    </row>
    <row r="24" spans="6:53" x14ac:dyDescent="0.2">
      <c r="F24" t="str">
        <f>AI2</f>
        <v>ORINOQUÌA F.C</v>
      </c>
      <c r="G24">
        <f ca="1">AI14</f>
        <v>4</v>
      </c>
      <c r="H24">
        <f t="shared" ref="H24:M24" ca="1" si="39">AJ14</f>
        <v>2</v>
      </c>
      <c r="I24">
        <f t="shared" ca="1" si="39"/>
        <v>2</v>
      </c>
      <c r="J24">
        <f t="shared" ca="1" si="39"/>
        <v>0</v>
      </c>
      <c r="K24">
        <f t="shared" ca="1" si="39"/>
        <v>11</v>
      </c>
      <c r="L24">
        <f t="shared" ca="1" si="39"/>
        <v>2</v>
      </c>
      <c r="M24">
        <f t="shared" ca="1" si="39"/>
        <v>10</v>
      </c>
      <c r="O24" t="str">
        <f>F24</f>
        <v>ORINOQUÌA F.C</v>
      </c>
      <c r="P24">
        <f ca="1">VLOOKUP(O24,$F$20:$M$29,8,FALSE)</f>
        <v>10</v>
      </c>
      <c r="S24" t="str">
        <f>O24</f>
        <v>ORINOQUÌA F.C</v>
      </c>
      <c r="T24">
        <f ca="1">VLOOKUP(S24,$O$20:$P$29,2,FALSE)</f>
        <v>10</v>
      </c>
      <c r="W24" t="str">
        <f>S24</f>
        <v>ORINOQUÌA F.C</v>
      </c>
      <c r="X24">
        <f ca="1">VLOOKUP(W24,$S$20:$T$29,2,FALSE)</f>
        <v>10</v>
      </c>
      <c r="AA24" t="str">
        <f ca="1">IF(X24&lt;=X20,W24,W20)</f>
        <v>ORINOQUÌA F.C</v>
      </c>
      <c r="AB24">
        <f ca="1">VLOOKUP(AA24,W20:X29,2,FALSE)</f>
        <v>10</v>
      </c>
      <c r="AE24" t="str">
        <f ca="1">AA24</f>
        <v>ORINOQUÌA F.C</v>
      </c>
      <c r="AF24">
        <f ca="1">VLOOKUP(AE24,AA20:AB29,2,FALSE)</f>
        <v>10</v>
      </c>
      <c r="AI24" t="str">
        <f ca="1">AE24</f>
        <v>ORINOQUÌA F.C</v>
      </c>
      <c r="AJ24">
        <f ca="1">VLOOKUP(AI24,AE20:AF29,2,FALSE)</f>
        <v>10</v>
      </c>
      <c r="AM24" t="str">
        <f ca="1">IF(AJ24&lt;=AJ21,AI24,AI21)</f>
        <v>SEPRO</v>
      </c>
      <c r="AN24">
        <f ca="1">VLOOKUP(AM24,AI20:AJ29,2,FALSE)</f>
        <v>8</v>
      </c>
      <c r="AQ24" t="str">
        <f ca="1">AM24</f>
        <v>SEPRO</v>
      </c>
      <c r="AR24">
        <f ca="1">VLOOKUP(AQ24,AM20:AN29,2,FALSE)</f>
        <v>8</v>
      </c>
      <c r="AU24" t="str">
        <f ca="1">IF(AR24&lt;=AR22,AQ24,AQ22)</f>
        <v>ESFINTER DE MILAN</v>
      </c>
      <c r="AV24">
        <f ca="1">VLOOKUP(AU24,AQ20:AR29,2,FALSE)</f>
        <v>7</v>
      </c>
      <c r="AY24" t="str">
        <f ca="1">IF(AV24&lt;=AV23,AU24,AU23)</f>
        <v>EIBAR F.C.</v>
      </c>
      <c r="AZ24">
        <f ca="1">VLOOKUP(AY24,AU20:AV29,2,FALSE)</f>
        <v>4</v>
      </c>
    </row>
    <row r="32" spans="6:53" x14ac:dyDescent="0.2">
      <c r="F32" t="str">
        <f ca="1">AY20</f>
        <v>NARANJA MECANICA</v>
      </c>
      <c r="J32">
        <f ca="1">AZ20</f>
        <v>11</v>
      </c>
      <c r="K32">
        <f ca="1">VLOOKUP(AI20,$F$20:$M$29,6,FALSE)</f>
        <v>17</v>
      </c>
      <c r="L32">
        <f ca="1">VLOOKUP(AI20,$F$20:$M$29,7,FALSE)</f>
        <v>4</v>
      </c>
      <c r="M32">
        <f ca="1">K32-L32</f>
        <v>13</v>
      </c>
      <c r="O32" t="str">
        <f ca="1">IF(AND($J32=$J33,$M33&gt;$M32),$F33,$F32)</f>
        <v>NARANJA MECANICA</v>
      </c>
      <c r="P32">
        <f ca="1">VLOOKUP(O32,$F$32:$M$41,5,FALSE)</f>
        <v>11</v>
      </c>
      <c r="Q32">
        <f ca="1">VLOOKUP(O32,$F$32:$M$41,8,FALSE)</f>
        <v>13</v>
      </c>
      <c r="S32" t="str">
        <f ca="1">IF(AND(P32=P34,Q34&gt;Q32),O34,O32)</f>
        <v>NARANJA MECANICA</v>
      </c>
      <c r="T32">
        <f ca="1">VLOOKUP(S32,$O$32:$Q$41,2,FALSE)</f>
        <v>11</v>
      </c>
      <c r="U32">
        <f ca="1">VLOOKUP(S32,$O$32:$Q$41,3,FALSE)</f>
        <v>13</v>
      </c>
      <c r="W32" t="str">
        <f ca="1">IF(AND(T32=T35,U35&gt;U32),S35,S32)</f>
        <v>NARANJA MECANICA</v>
      </c>
      <c r="X32">
        <f ca="1">VLOOKUP(W32,$S$32:$U$41,2,FALSE)</f>
        <v>11</v>
      </c>
      <c r="Y32">
        <f ca="1">VLOOKUP(W32,$S$32:$U$41,3,FALSE)</f>
        <v>13</v>
      </c>
      <c r="AA32" t="str">
        <f ca="1">IF(AND(X32=X36,Y36&gt;Y32),W36,W32)</f>
        <v>NARANJA MECANICA</v>
      </c>
      <c r="AB32">
        <f ca="1">VLOOKUP(AA32,W32:Y41,2,FALSE)</f>
        <v>11</v>
      </c>
      <c r="AC32">
        <f ca="1">VLOOKUP(AA32,W32:Y41,3,FALSE)</f>
        <v>13</v>
      </c>
      <c r="AE32" t="str">
        <f ca="1">AA32</f>
        <v>NARANJA MECANICA</v>
      </c>
      <c r="AF32">
        <f ca="1">VLOOKUP(AE32,AA32:AC41,2,FALSE)</f>
        <v>11</v>
      </c>
      <c r="AG32">
        <f ca="1">VLOOKUP(AE32,AA32:AC41,3,FALSE)</f>
        <v>13</v>
      </c>
      <c r="AI32" t="str">
        <f ca="1">AE32</f>
        <v>NARANJA MECANICA</v>
      </c>
      <c r="AJ32">
        <f ca="1">VLOOKUP(AI32,AE32:AG41,2,FALSE)</f>
        <v>11</v>
      </c>
      <c r="AK32">
        <f ca="1">VLOOKUP(AI32,AE32:AG41,3,FALSE)</f>
        <v>13</v>
      </c>
      <c r="AM32" t="str">
        <f ca="1">AI32</f>
        <v>NARANJA MECANICA</v>
      </c>
      <c r="AN32">
        <f ca="1">VLOOKUP(AM32,AI32:AK41,2,FALSE)</f>
        <v>11</v>
      </c>
      <c r="AO32">
        <f ca="1">VLOOKUP(AM32,AI32:AK41,3,FALSE)</f>
        <v>13</v>
      </c>
      <c r="AQ32" t="str">
        <f ca="1">AM32</f>
        <v>NARANJA MECANICA</v>
      </c>
      <c r="AR32">
        <f ca="1">VLOOKUP(AQ32,AM32:AO41,2,FALSE)</f>
        <v>11</v>
      </c>
      <c r="AS32">
        <f ca="1">VLOOKUP(AQ32,AM32:AO41,3,FALSE)</f>
        <v>13</v>
      </c>
      <c r="AU32" t="str">
        <f ca="1">AQ32</f>
        <v>NARANJA MECANICA</v>
      </c>
      <c r="AV32">
        <f ca="1">VLOOKUP(AU32,AQ32:AS41,2,FALSE)</f>
        <v>11</v>
      </c>
      <c r="AW32">
        <f ca="1">VLOOKUP(AU32,AQ32:AS41,3,FALSE)</f>
        <v>13</v>
      </c>
      <c r="AY32" t="str">
        <f ca="1">AU32</f>
        <v>NARANJA MECANICA</v>
      </c>
      <c r="AZ32">
        <f ca="1">VLOOKUP(AY32,AU32:AW41,2,FALSE)</f>
        <v>11</v>
      </c>
      <c r="BA32">
        <f ca="1">VLOOKUP(AY32,AU32:AW41,3,FALSE)</f>
        <v>13</v>
      </c>
    </row>
    <row r="33" spans="6:54" x14ac:dyDescent="0.2">
      <c r="F33" t="str">
        <f ca="1">AY21</f>
        <v>ORINOQUÌA F.C</v>
      </c>
      <c r="J33">
        <f ca="1">AZ21</f>
        <v>10</v>
      </c>
      <c r="K33">
        <f ca="1">VLOOKUP(AI21,$F$20:$M$29,6,FALSE)</f>
        <v>10</v>
      </c>
      <c r="L33">
        <f ca="1">VLOOKUP(AI21,$F$20:$M$29,7,FALSE)</f>
        <v>9</v>
      </c>
      <c r="M33">
        <f ca="1">K33-L33</f>
        <v>1</v>
      </c>
      <c r="O33" t="str">
        <f ca="1">IF(AND($J32=$J33,$M33&gt;$M32),$F32,$F33)</f>
        <v>ORINOQUÌA F.C</v>
      </c>
      <c r="P33">
        <f ca="1">VLOOKUP(O33,$F$32:$M$41,5,FALSE)</f>
        <v>10</v>
      </c>
      <c r="Q33">
        <f ca="1">VLOOKUP(O33,$F$32:$M$41,8,FALSE)</f>
        <v>1</v>
      </c>
      <c r="S33" t="str">
        <f ca="1">O33</f>
        <v>ORINOQUÌA F.C</v>
      </c>
      <c r="T33">
        <f ca="1">VLOOKUP(S33,$O$32:$Q$41,2,FALSE)</f>
        <v>10</v>
      </c>
      <c r="U33">
        <f ca="1">VLOOKUP(S33,$O$32:$Q$41,3,FALSE)</f>
        <v>1</v>
      </c>
      <c r="W33" t="str">
        <f ca="1">S33</f>
        <v>ORINOQUÌA F.C</v>
      </c>
      <c r="X33">
        <f ca="1">VLOOKUP(W33,$S$32:$U$41,2,FALSE)</f>
        <v>10</v>
      </c>
      <c r="Y33">
        <f ca="1">VLOOKUP(W33,$S$32:$U$41,3,FALSE)</f>
        <v>1</v>
      </c>
      <c r="AA33" t="str">
        <f ca="1">W33</f>
        <v>ORINOQUÌA F.C</v>
      </c>
      <c r="AB33">
        <f ca="1">VLOOKUP(AA33,W32:Y41,2,FALSE)</f>
        <v>10</v>
      </c>
      <c r="AC33">
        <f ca="1">VLOOKUP(AA33,W32:Y41,3,FALSE)</f>
        <v>1</v>
      </c>
      <c r="AE33" t="str">
        <f ca="1">IF(AND(AB33=AB34,AC34&gt;AC33),AA34,AA33)</f>
        <v>ORINOQUÌA F.C</v>
      </c>
      <c r="AF33">
        <f ca="1">VLOOKUP(AE33,AA32:AC41,2,FALSE)</f>
        <v>10</v>
      </c>
      <c r="AG33">
        <f ca="1">VLOOKUP(AE33,AA32:AC41,3,FALSE)</f>
        <v>1</v>
      </c>
      <c r="AI33" t="str">
        <f ca="1">IF(AND(AF33=AF35,AG35&gt;AG33),AE35,AE33)</f>
        <v>ORINOQUÌA F.C</v>
      </c>
      <c r="AJ33">
        <f ca="1">VLOOKUP(AI33,AE32:AG41,2,FALSE)</f>
        <v>10</v>
      </c>
      <c r="AK33">
        <f ca="1">VLOOKUP(AI33,AE32:AG41,3,FALSE)</f>
        <v>1</v>
      </c>
      <c r="AM33" t="str">
        <f ca="1">IF(AND(AJ33=AJ36,AK36&gt;AK33),AI36,AI33)</f>
        <v>ORINOQUÌA F.C</v>
      </c>
      <c r="AN33">
        <f ca="1">VLOOKUP(AM33,AI32:AK41,2,FALSE)</f>
        <v>10</v>
      </c>
      <c r="AO33">
        <f ca="1">VLOOKUP(AM33,AI32:AK41,3,FALSE)</f>
        <v>1</v>
      </c>
      <c r="AQ33" t="str">
        <f ca="1">AM33</f>
        <v>ORINOQUÌA F.C</v>
      </c>
      <c r="AR33">
        <f ca="1">VLOOKUP(AQ33,AM32:AO41,2,FALSE)</f>
        <v>10</v>
      </c>
      <c r="AS33">
        <f ca="1">VLOOKUP(AQ33,AM32:AO41,3,FALSE)</f>
        <v>1</v>
      </c>
      <c r="AU33" t="str">
        <f ca="1">AQ33</f>
        <v>ORINOQUÌA F.C</v>
      </c>
      <c r="AV33">
        <f ca="1">VLOOKUP(AU33,AQ32:AS41,2,FALSE)</f>
        <v>10</v>
      </c>
      <c r="AW33">
        <f ca="1">VLOOKUP(AU33,AQ32:AS41,3,FALSE)</f>
        <v>1</v>
      </c>
      <c r="AY33" t="str">
        <f ca="1">AU33</f>
        <v>ORINOQUÌA F.C</v>
      </c>
      <c r="AZ33">
        <f ca="1">VLOOKUP(AY33,AU32:AW41,2,FALSE)</f>
        <v>10</v>
      </c>
      <c r="BA33">
        <f ca="1">VLOOKUP(AY33,AU32:AW41,3,FALSE)</f>
        <v>1</v>
      </c>
    </row>
    <row r="34" spans="6:54" x14ac:dyDescent="0.2">
      <c r="F34" t="str">
        <f ca="1">AY22</f>
        <v>SEPRO</v>
      </c>
      <c r="J34">
        <f ca="1">AZ22</f>
        <v>8</v>
      </c>
      <c r="K34">
        <f ca="1">VLOOKUP(AI22,$F$20:$M$29,6,FALSE)</f>
        <v>5</v>
      </c>
      <c r="L34">
        <f ca="1">VLOOKUP(AI22,$F$20:$M$29,7,FALSE)</f>
        <v>14</v>
      </c>
      <c r="M34">
        <f ca="1">K34-L34</f>
        <v>-9</v>
      </c>
      <c r="O34" t="str">
        <f ca="1">F34</f>
        <v>SEPRO</v>
      </c>
      <c r="P34">
        <f ca="1">VLOOKUP(O34,$F$32:$M$41,5,FALSE)</f>
        <v>8</v>
      </c>
      <c r="Q34">
        <f ca="1">VLOOKUP(O34,$F$32:$M$41,8,FALSE)</f>
        <v>-9</v>
      </c>
      <c r="S34" t="str">
        <f ca="1">IF(AND($P32=P34,Q34&gt;Q32),O32,O34)</f>
        <v>SEPRO</v>
      </c>
      <c r="T34">
        <f ca="1">VLOOKUP(S34,$O$32:$Q$41,2,FALSE)</f>
        <v>8</v>
      </c>
      <c r="U34">
        <f ca="1">VLOOKUP(S34,$O$32:$Q$41,3,FALSE)</f>
        <v>-9</v>
      </c>
      <c r="W34" t="str">
        <f ca="1">S34</f>
        <v>SEPRO</v>
      </c>
      <c r="X34">
        <f ca="1">VLOOKUP(W34,$S$32:$U$41,2,FALSE)</f>
        <v>8</v>
      </c>
      <c r="Y34">
        <f ca="1">VLOOKUP(W34,$S$32:$U$41,3,FALSE)</f>
        <v>-9</v>
      </c>
      <c r="AA34" t="str">
        <f ca="1">W34</f>
        <v>SEPRO</v>
      </c>
      <c r="AB34">
        <f ca="1">VLOOKUP(AA34,W32:Y41,2,FALSE)</f>
        <v>8</v>
      </c>
      <c r="AC34">
        <f ca="1">VLOOKUP(AA34,W32:Y41,3,FALSE)</f>
        <v>-9</v>
      </c>
      <c r="AE34" t="str">
        <f ca="1">IF(AND(AB33=AB34,AC34&gt;AC33),AA33,AA34)</f>
        <v>SEPRO</v>
      </c>
      <c r="AF34">
        <f ca="1">VLOOKUP(AE34,AA32:AC41,2,FALSE)</f>
        <v>8</v>
      </c>
      <c r="AG34">
        <f ca="1">VLOOKUP(AE34,AA32:AC41,3,FALSE)</f>
        <v>-9</v>
      </c>
      <c r="AI34" t="str">
        <f ca="1">AE34</f>
        <v>SEPRO</v>
      </c>
      <c r="AJ34">
        <f ca="1">VLOOKUP(AI34,AE32:AG41,2,FALSE)</f>
        <v>8</v>
      </c>
      <c r="AK34">
        <f ca="1">VLOOKUP(AI34,AE32:AG41,3,FALSE)</f>
        <v>-9</v>
      </c>
      <c r="AM34" t="str">
        <f ca="1">AI34</f>
        <v>SEPRO</v>
      </c>
      <c r="AN34">
        <f ca="1">VLOOKUP(AM34,AI32:AK41,2,FALSE)</f>
        <v>8</v>
      </c>
      <c r="AO34">
        <f ca="1">VLOOKUP(AM34,AI32:AK41,3,FALSE)</f>
        <v>-9</v>
      </c>
      <c r="AQ34" t="str">
        <f ca="1">IF(AND(AN34=AN35,AO35&gt;AO34),AM35,AM34)</f>
        <v>SEPRO</v>
      </c>
      <c r="AR34">
        <f ca="1">VLOOKUP(AQ34,AM32:AO41,2,FALSE)</f>
        <v>8</v>
      </c>
      <c r="AS34">
        <f ca="1">VLOOKUP(AQ34,AM32:AO41,3,FALSE)</f>
        <v>-9</v>
      </c>
      <c r="AU34" t="str">
        <f ca="1">IF(AND(AR34=AR36,AS36&gt;AS34),AQ36,AQ34)</f>
        <v>SEPRO</v>
      </c>
      <c r="AV34">
        <f ca="1">VLOOKUP(AU34,AQ32:AS41,2,FALSE)</f>
        <v>8</v>
      </c>
      <c r="AW34">
        <f ca="1">VLOOKUP(AU34,AQ32:AS41,3,FALSE)</f>
        <v>-9</v>
      </c>
      <c r="AY34" t="str">
        <f ca="1">AU34</f>
        <v>SEPRO</v>
      </c>
      <c r="AZ34">
        <f ca="1">VLOOKUP(AY34,AU32:AW41,2,FALSE)</f>
        <v>8</v>
      </c>
      <c r="BA34">
        <f ca="1">VLOOKUP(AY34,AU32:AW41,3,FALSE)</f>
        <v>-9</v>
      </c>
    </row>
    <row r="35" spans="6:54" x14ac:dyDescent="0.2">
      <c r="F35" t="str">
        <f ca="1">AY23</f>
        <v>ESFINTER DE MILAN</v>
      </c>
      <c r="J35">
        <f ca="1">AZ23</f>
        <v>7</v>
      </c>
      <c r="K35">
        <f ca="1">VLOOKUP(AI23,$F$20:$M$29,6,FALSE)</f>
        <v>6</v>
      </c>
      <c r="L35">
        <f ca="1">VLOOKUP(AI23,$F$20:$M$29,7,FALSE)</f>
        <v>20</v>
      </c>
      <c r="M35">
        <f ca="1">K35-L35</f>
        <v>-14</v>
      </c>
      <c r="O35" t="str">
        <f ca="1">F35</f>
        <v>ESFINTER DE MILAN</v>
      </c>
      <c r="P35">
        <f ca="1">VLOOKUP(O35,$F$32:$M$41,5,FALSE)</f>
        <v>7</v>
      </c>
      <c r="Q35">
        <f ca="1">VLOOKUP(O35,$F$32:$M$41,8,FALSE)</f>
        <v>-14</v>
      </c>
      <c r="S35" t="str">
        <f ca="1">O35</f>
        <v>ESFINTER DE MILAN</v>
      </c>
      <c r="T35">
        <f ca="1">VLOOKUP(S35,$O$32:$Q$41,2,FALSE)</f>
        <v>7</v>
      </c>
      <c r="U35">
        <f ca="1">VLOOKUP(S35,$O$32:$Q$41,3,FALSE)</f>
        <v>-14</v>
      </c>
      <c r="W35" t="str">
        <f ca="1">IF(AND(T32=T35,U35&gt;U32),S32,S35)</f>
        <v>ESFINTER DE MILAN</v>
      </c>
      <c r="X35">
        <f ca="1">VLOOKUP(W35,$S$32:$U$41,2,FALSE)</f>
        <v>7</v>
      </c>
      <c r="Y35">
        <f ca="1">VLOOKUP(W35,$S$32:$U$41,3,FALSE)</f>
        <v>-14</v>
      </c>
      <c r="AA35" t="str">
        <f ca="1">W35</f>
        <v>ESFINTER DE MILAN</v>
      </c>
      <c r="AB35">
        <f ca="1">VLOOKUP(AA35,W32:Y41,2,FALSE)</f>
        <v>7</v>
      </c>
      <c r="AC35">
        <f ca="1">VLOOKUP(AA35,W32:Y41,3,FALSE)</f>
        <v>-14</v>
      </c>
      <c r="AE35" t="str">
        <f ca="1">AA35</f>
        <v>ESFINTER DE MILAN</v>
      </c>
      <c r="AF35">
        <f ca="1">VLOOKUP(AE35,AA32:AC41,2,FALSE)</f>
        <v>7</v>
      </c>
      <c r="AG35">
        <f ca="1">VLOOKUP(AE35,AA32:AC41,3,FALSE)</f>
        <v>-14</v>
      </c>
      <c r="AI35" t="str">
        <f ca="1">IF(AND(AF33=AF35,AG35&gt;AG33),AE33,AE35)</f>
        <v>ESFINTER DE MILAN</v>
      </c>
      <c r="AJ35">
        <f ca="1">VLOOKUP(AI35,AE32:AG41,2,FALSE)</f>
        <v>7</v>
      </c>
      <c r="AK35">
        <f ca="1">VLOOKUP(AI35,AE32:AG41,3,FALSE)</f>
        <v>-14</v>
      </c>
      <c r="AM35" t="str">
        <f ca="1">AI35</f>
        <v>ESFINTER DE MILAN</v>
      </c>
      <c r="AN35">
        <f ca="1">VLOOKUP(AM35,AI32:AK41,2,FALSE)</f>
        <v>7</v>
      </c>
      <c r="AO35">
        <f ca="1">VLOOKUP(AM35,AI32:AK41,3,FALSE)</f>
        <v>-14</v>
      </c>
      <c r="AQ35" t="str">
        <f ca="1">IF(AND(AN34=AN35,AO35&gt;AO34),AM34,AM35)</f>
        <v>ESFINTER DE MILAN</v>
      </c>
      <c r="AR35">
        <f ca="1">VLOOKUP(AQ35,AM32:AO41,2,FALSE)</f>
        <v>7</v>
      </c>
      <c r="AS35">
        <f ca="1">VLOOKUP(AQ35,AM32:AO41,3,FALSE)</f>
        <v>-14</v>
      </c>
      <c r="AU35" t="str">
        <f ca="1">AQ35</f>
        <v>ESFINTER DE MILAN</v>
      </c>
      <c r="AV35">
        <f ca="1">VLOOKUP(AU35,AQ32:AS41,2,FALSE)</f>
        <v>7</v>
      </c>
      <c r="AW35">
        <f ca="1">VLOOKUP(AU35,AQ32:AS41,3,FALSE)</f>
        <v>-14</v>
      </c>
      <c r="AY35" t="str">
        <f ca="1">IF(AND(AV35=AV36,AW36&gt;AW35),AU36,AU35)</f>
        <v>ESFINTER DE MILAN</v>
      </c>
      <c r="AZ35">
        <f ca="1">VLOOKUP(AY35,AU32:AW41,2,FALSE)</f>
        <v>7</v>
      </c>
      <c r="BA35">
        <f ca="1">VLOOKUP(AY35,AU32:AW41,3,FALSE)</f>
        <v>-14</v>
      </c>
    </row>
    <row r="36" spans="6:54" x14ac:dyDescent="0.2">
      <c r="F36" t="str">
        <f ca="1">AY24</f>
        <v>EIBAR F.C.</v>
      </c>
      <c r="J36">
        <f ca="1">AZ24</f>
        <v>4</v>
      </c>
      <c r="K36">
        <f ca="1">VLOOKUP(AI24,$F$20:$M$29,6,FALSE)</f>
        <v>11</v>
      </c>
      <c r="L36">
        <f ca="1">VLOOKUP(AI24,$F$20:$M$29,7,FALSE)</f>
        <v>2</v>
      </c>
      <c r="M36">
        <f ca="1">K36-L36</f>
        <v>9</v>
      </c>
      <c r="O36" t="str">
        <f ca="1">F36</f>
        <v>EIBAR F.C.</v>
      </c>
      <c r="P36">
        <f ca="1">VLOOKUP(O36,$F$32:$M$41,5,FALSE)</f>
        <v>4</v>
      </c>
      <c r="Q36">
        <f ca="1">VLOOKUP(O36,$F$32:$M$41,8,FALSE)</f>
        <v>9</v>
      </c>
      <c r="S36" t="str">
        <f ca="1">O36</f>
        <v>EIBAR F.C.</v>
      </c>
      <c r="T36">
        <f ca="1">VLOOKUP(S36,$O$32:$Q$41,2,FALSE)</f>
        <v>4</v>
      </c>
      <c r="U36">
        <f ca="1">VLOOKUP(S36,$O$32:$Q$41,3,FALSE)</f>
        <v>9</v>
      </c>
      <c r="W36" t="str">
        <f ca="1">S36</f>
        <v>EIBAR F.C.</v>
      </c>
      <c r="X36">
        <f ca="1">VLOOKUP(W36,$S$32:$U$41,2,FALSE)</f>
        <v>4</v>
      </c>
      <c r="Y36">
        <f ca="1">VLOOKUP(W36,$S$32:$U$41,3,FALSE)</f>
        <v>9</v>
      </c>
      <c r="AA36" t="str">
        <f ca="1">IF(AND(X32=X36,Y36&gt;Y32),W32,W36)</f>
        <v>EIBAR F.C.</v>
      </c>
      <c r="AB36">
        <f ca="1">VLOOKUP(AA36,W32:Y41,2,FALSE)</f>
        <v>4</v>
      </c>
      <c r="AC36">
        <f ca="1">VLOOKUP(AA36,W32:Y41,3,FALSE)</f>
        <v>9</v>
      </c>
      <c r="AE36" t="str">
        <f ca="1">AA36</f>
        <v>EIBAR F.C.</v>
      </c>
      <c r="AF36">
        <f ca="1">VLOOKUP(AE36,AA32:AC41,2,FALSE)</f>
        <v>4</v>
      </c>
      <c r="AG36">
        <f ca="1">VLOOKUP(AE36,AA32:AC41,3,FALSE)</f>
        <v>9</v>
      </c>
      <c r="AI36" t="str">
        <f ca="1">AE36</f>
        <v>EIBAR F.C.</v>
      </c>
      <c r="AJ36">
        <f ca="1">VLOOKUP(AI36,AE32:AG41,2,FALSE)</f>
        <v>4</v>
      </c>
      <c r="AK36">
        <f ca="1">VLOOKUP(AI36,AE32:AG41,3,FALSE)</f>
        <v>9</v>
      </c>
      <c r="AM36" t="str">
        <f ca="1">IF(AND(AJ33=AJ36,AK36&gt;AK33),AI33,AI36)</f>
        <v>EIBAR F.C.</v>
      </c>
      <c r="AN36">
        <f ca="1">VLOOKUP(AM36,AI32:AK41,2,FALSE)</f>
        <v>4</v>
      </c>
      <c r="AO36">
        <f ca="1">VLOOKUP(AM36,AI32:AK41,3,FALSE)</f>
        <v>9</v>
      </c>
      <c r="AQ36" t="str">
        <f ca="1">AM36</f>
        <v>EIBAR F.C.</v>
      </c>
      <c r="AR36">
        <f ca="1">VLOOKUP(AQ36,AM32:AO41,2,FALSE)</f>
        <v>4</v>
      </c>
      <c r="AS36">
        <f ca="1">VLOOKUP(AQ36,AM32:AO41,3,FALSE)</f>
        <v>9</v>
      </c>
      <c r="AU36" t="str">
        <f ca="1">IF(AND(AR34=AR36,AS36&gt;AS34),AQ34,AQ36)</f>
        <v>EIBAR F.C.</v>
      </c>
      <c r="AV36">
        <f ca="1">VLOOKUP(AU36,AQ32:AS41,2,FALSE)</f>
        <v>4</v>
      </c>
      <c r="AW36">
        <f ca="1">VLOOKUP(AU36,AQ32:AS41,3,FALSE)</f>
        <v>9</v>
      </c>
      <c r="AY36" t="str">
        <f ca="1">IF(AND(AV35=AV36,AW36&gt;AW35),AU35,AU36)</f>
        <v>EIBAR F.C.</v>
      </c>
      <c r="AZ36">
        <f ca="1">VLOOKUP(AY36,AU32:AW41,2,FALSE)</f>
        <v>4</v>
      </c>
      <c r="BA36">
        <f ca="1">VLOOKUP(AY36,AU32:AW41,3,FALSE)</f>
        <v>9</v>
      </c>
    </row>
    <row r="44" spans="6:54" x14ac:dyDescent="0.2">
      <c r="F44" t="str">
        <f ca="1">AY32</f>
        <v>NARANJA MECANICA</v>
      </c>
      <c r="J44">
        <f ca="1">VLOOKUP(F44,$F$20:$M$29,8,FALSE)</f>
        <v>11</v>
      </c>
      <c r="K44">
        <f ca="1">VLOOKUP(F44,$F$20:$M$29,6,FALSE)</f>
        <v>17</v>
      </c>
      <c r="L44">
        <f ca="1">VLOOKUP(F44,$F$20:$M$29,7,FALSE)</f>
        <v>4</v>
      </c>
      <c r="M44">
        <f ca="1">K44-L44</f>
        <v>13</v>
      </c>
      <c r="O44" t="str">
        <f ca="1">IF(AND(J44=J45,M44=M45,K45&gt;K44),F45,F44)</f>
        <v>NARANJA MECANICA</v>
      </c>
      <c r="P44">
        <f ca="1">VLOOKUP(O44,$F$44:$M$53,5,FALSE)</f>
        <v>11</v>
      </c>
      <c r="Q44">
        <f ca="1">VLOOKUP(O44,$F$44:$M$53,8,FALSE)</f>
        <v>13</v>
      </c>
      <c r="R44">
        <f ca="1">VLOOKUP(O44,$F$44:$M$53,6,FALSE)</f>
        <v>17</v>
      </c>
      <c r="S44" t="str">
        <f ca="1">IF(AND(P44=P46,Q44=Q46,R46&gt;R44),O46,O44)</f>
        <v>NARANJA MECANICA</v>
      </c>
      <c r="T44">
        <f ca="1">VLOOKUP(S44,$O$44:$R$53,2,FALSE)</f>
        <v>11</v>
      </c>
      <c r="U44">
        <f ca="1">VLOOKUP(S44,$O$44:$R$53,3,FALSE)</f>
        <v>13</v>
      </c>
      <c r="V44">
        <f ca="1">VLOOKUP(S44,$O$44:$R$53,4,FALSE)</f>
        <v>17</v>
      </c>
      <c r="W44" t="str">
        <f ca="1">IF(AND(T44=T47,U44=U47,V47&gt;V44),S47,S44)</f>
        <v>NARANJA MECANICA</v>
      </c>
      <c r="X44">
        <f ca="1">VLOOKUP(W44,$S$44:$V$53,2,FALSE)</f>
        <v>11</v>
      </c>
      <c r="Y44">
        <f ca="1">VLOOKUP(W44,$S$44:$V$53,3,FALSE)</f>
        <v>13</v>
      </c>
      <c r="Z44">
        <f ca="1">VLOOKUP(W44,$S$44:$V$53,4,FALSE)</f>
        <v>17</v>
      </c>
      <c r="AA44" t="str">
        <f ca="1">IF(AND(X44=X48,Y44=Y48,Z48&gt;Z44),W48,W44)</f>
        <v>NARANJA MECANICA</v>
      </c>
      <c r="AB44">
        <f ca="1">VLOOKUP(AA44,W44:Z53,2,FALSE)</f>
        <v>11</v>
      </c>
      <c r="AC44">
        <f ca="1">VLOOKUP(AA44,W44:Z53,3,FALSE)</f>
        <v>13</v>
      </c>
      <c r="AD44">
        <f ca="1">VLOOKUP(AA44,W44:Z53,4,FALSE)</f>
        <v>17</v>
      </c>
      <c r="AE44" t="str">
        <f ca="1">AA44</f>
        <v>NARANJA MECANICA</v>
      </c>
      <c r="AF44">
        <f ca="1">VLOOKUP(AE44,AA44:AD53,2,FALSE)</f>
        <v>11</v>
      </c>
      <c r="AG44">
        <f ca="1">VLOOKUP(AE44,AA44:AD53,3,FALSE)</f>
        <v>13</v>
      </c>
      <c r="AH44">
        <f ca="1">VLOOKUP(AE44,AA44:AD53,4,FALSE)</f>
        <v>17</v>
      </c>
      <c r="AI44" t="str">
        <f ca="1">AE44</f>
        <v>NARANJA MECANICA</v>
      </c>
      <c r="AJ44">
        <f ca="1">VLOOKUP(AI44,AE44:AH53,2,FALSE)</f>
        <v>11</v>
      </c>
      <c r="AK44">
        <f ca="1">VLOOKUP(AI44,AE44:AH53,3,FALSE)</f>
        <v>13</v>
      </c>
      <c r="AL44">
        <f ca="1">VLOOKUP(AI44,AE44:AH53,4,FALSE)</f>
        <v>17</v>
      </c>
      <c r="AM44" t="str">
        <f ca="1">AI44</f>
        <v>NARANJA MECANICA</v>
      </c>
      <c r="AN44">
        <f ca="1">VLOOKUP(AM44,AI44:AL53,2,FALSE)</f>
        <v>11</v>
      </c>
      <c r="AO44">
        <f ca="1">VLOOKUP(AM44,AI44:AL53,3,FALSE)</f>
        <v>13</v>
      </c>
      <c r="AP44">
        <f ca="1">VLOOKUP(AM44,AI44:AL53,4,FALSE)</f>
        <v>17</v>
      </c>
      <c r="AQ44" t="str">
        <f ca="1">AM44</f>
        <v>NARANJA MECANICA</v>
      </c>
      <c r="AR44">
        <f ca="1">VLOOKUP(AQ44,AM44:AP53,2,FALSE)</f>
        <v>11</v>
      </c>
      <c r="AS44">
        <f ca="1">VLOOKUP(AQ44,AM44:AP53,3,FALSE)</f>
        <v>13</v>
      </c>
      <c r="AT44">
        <f ca="1">VLOOKUP(AQ44,AM44:AP53,4,FALSE)</f>
        <v>17</v>
      </c>
      <c r="AU44" t="str">
        <f ca="1">AQ44</f>
        <v>NARANJA MECANICA</v>
      </c>
      <c r="AV44">
        <f ca="1">VLOOKUP(AU44,AQ44:AT53,2,FALSE)</f>
        <v>11</v>
      </c>
      <c r="AW44">
        <f ca="1">VLOOKUP(AU44,AQ44:AT53,3,FALSE)</f>
        <v>13</v>
      </c>
      <c r="AX44">
        <f ca="1">VLOOKUP(AU44,AQ44:AT53,4,FALSE)</f>
        <v>17</v>
      </c>
      <c r="AY44" t="str">
        <f ca="1">AU44</f>
        <v>NARANJA MECANICA</v>
      </c>
      <c r="AZ44">
        <f ca="1">VLOOKUP(AY44,AU44:AX53,2,FALSE)</f>
        <v>11</v>
      </c>
      <c r="BA44">
        <f ca="1">VLOOKUP(AY44,AU44:AX53,3,FALSE)</f>
        <v>13</v>
      </c>
      <c r="BB44">
        <f ca="1">VLOOKUP(AY44,AU44:AX53,4,FALSE)</f>
        <v>17</v>
      </c>
    </row>
    <row r="45" spans="6:54" x14ac:dyDescent="0.2">
      <c r="F45" t="str">
        <f ca="1">AY33</f>
        <v>ORINOQUÌA F.C</v>
      </c>
      <c r="J45">
        <f ca="1">VLOOKUP(F45,$F$20:$M$29,8,FALSE)</f>
        <v>10</v>
      </c>
      <c r="K45">
        <f ca="1">VLOOKUP(F45,$F$20:$M$29,6,FALSE)</f>
        <v>11</v>
      </c>
      <c r="L45">
        <f ca="1">VLOOKUP(F45,$F$20:$M$29,7,FALSE)</f>
        <v>2</v>
      </c>
      <c r="M45">
        <f ca="1">K45-L45</f>
        <v>9</v>
      </c>
      <c r="O45" t="str">
        <f ca="1">IF(AND(J44=J45,M44=M45,K45&gt;K44),F44,F45)</f>
        <v>ORINOQUÌA F.C</v>
      </c>
      <c r="P45">
        <f ca="1">VLOOKUP(O45,$F$44:$M$53,5,FALSE)</f>
        <v>10</v>
      </c>
      <c r="Q45">
        <f ca="1">VLOOKUP(O45,$F$44:$M$53,8,FALSE)</f>
        <v>9</v>
      </c>
      <c r="R45">
        <f ca="1">VLOOKUP(O45,$F$44:$M$53,6,FALSE)</f>
        <v>11</v>
      </c>
      <c r="S45" t="str">
        <f ca="1">O45</f>
        <v>ORINOQUÌA F.C</v>
      </c>
      <c r="T45">
        <f ca="1">VLOOKUP(S45,$O$44:$R$53,2,FALSE)</f>
        <v>10</v>
      </c>
      <c r="U45">
        <f ca="1">VLOOKUP(S45,$O$44:$R$53,3,FALSE)</f>
        <v>9</v>
      </c>
      <c r="V45">
        <f ca="1">VLOOKUP(S45,$O$44:$R$53,4,FALSE)</f>
        <v>11</v>
      </c>
      <c r="W45" t="str">
        <f ca="1">S45</f>
        <v>ORINOQUÌA F.C</v>
      </c>
      <c r="X45">
        <f ca="1">VLOOKUP(W45,$S$44:$V$53,2,FALSE)</f>
        <v>10</v>
      </c>
      <c r="Y45">
        <f ca="1">VLOOKUP(W45,$S$44:$V$53,3,FALSE)</f>
        <v>9</v>
      </c>
      <c r="Z45">
        <f ca="1">VLOOKUP(W45,$S$44:$V$53,4,FALSE)</f>
        <v>11</v>
      </c>
      <c r="AA45" t="str">
        <f ca="1">W45</f>
        <v>ORINOQUÌA F.C</v>
      </c>
      <c r="AB45">
        <f ca="1">VLOOKUP(AA45,W44:Z53,2,FALSE)</f>
        <v>10</v>
      </c>
      <c r="AC45">
        <f ca="1">VLOOKUP(AA45,W44:Z53,3,FALSE)</f>
        <v>9</v>
      </c>
      <c r="AD45">
        <f ca="1">VLOOKUP(AA45,W44:Z53,4,FALSE)</f>
        <v>11</v>
      </c>
      <c r="AE45" t="str">
        <f ca="1">IF(AND(AB45=AB46,AC45=AC46,AD46&gt;AD45),AA46,AA45)</f>
        <v>ORINOQUÌA F.C</v>
      </c>
      <c r="AF45">
        <f ca="1">VLOOKUP(AE45,AA44:AD53,2,FALSE)</f>
        <v>10</v>
      </c>
      <c r="AG45">
        <f ca="1">VLOOKUP(AE45,AA44:AD53,3,FALSE)</f>
        <v>9</v>
      </c>
      <c r="AH45">
        <f ca="1">VLOOKUP(AE45,AA44:AD53,4,FALSE)</f>
        <v>11</v>
      </c>
      <c r="AI45" t="str">
        <f ca="1">IF(AND(AF45=AF47,AG45=AG47,AH47&gt;AH45),AE47,AE45)</f>
        <v>ORINOQUÌA F.C</v>
      </c>
      <c r="AJ45">
        <f ca="1">VLOOKUP(AI45,AE44:AH53,2,FALSE)</f>
        <v>10</v>
      </c>
      <c r="AK45">
        <f ca="1">VLOOKUP(AI45,AE44:AH53,3,FALSE)</f>
        <v>9</v>
      </c>
      <c r="AL45">
        <f ca="1">VLOOKUP(AI45,AE44:AH53,4,FALSE)</f>
        <v>11</v>
      </c>
      <c r="AM45" t="str">
        <f ca="1">IF(AND(AJ45=AJ48,AK45=AK48,AL48&gt;AL45),AI48,AI45)</f>
        <v>ORINOQUÌA F.C</v>
      </c>
      <c r="AN45">
        <f ca="1">VLOOKUP(AM45,AI44:AL53,2,FALSE)</f>
        <v>10</v>
      </c>
      <c r="AO45">
        <f ca="1">VLOOKUP(AM45,AI44:AL53,3,FALSE)</f>
        <v>9</v>
      </c>
      <c r="AP45">
        <f ca="1">VLOOKUP(AM45,AI44:AL53,4,FALSE)</f>
        <v>11</v>
      </c>
      <c r="AQ45" t="str">
        <f ca="1">AM45</f>
        <v>ORINOQUÌA F.C</v>
      </c>
      <c r="AR45">
        <f ca="1">VLOOKUP(AQ45,AM44:AP53,2,FALSE)</f>
        <v>10</v>
      </c>
      <c r="AS45">
        <f ca="1">VLOOKUP(AQ45,AM44:AP53,3,FALSE)</f>
        <v>9</v>
      </c>
      <c r="AT45">
        <f ca="1">VLOOKUP(AQ45,AM44:AP53,4,FALSE)</f>
        <v>11</v>
      </c>
      <c r="AU45" t="str">
        <f ca="1">AQ45</f>
        <v>ORINOQUÌA F.C</v>
      </c>
      <c r="AV45">
        <f ca="1">VLOOKUP(AU45,AQ44:AT53,2,FALSE)</f>
        <v>10</v>
      </c>
      <c r="AW45">
        <f ca="1">VLOOKUP(AU45,AQ44:AT53,3,FALSE)</f>
        <v>9</v>
      </c>
      <c r="AX45">
        <f ca="1">VLOOKUP(AU45,AQ44:AT53,4,FALSE)</f>
        <v>11</v>
      </c>
      <c r="AY45" t="str">
        <f ca="1">AU45</f>
        <v>ORINOQUÌA F.C</v>
      </c>
      <c r="AZ45">
        <f ca="1">VLOOKUP(AY45,AU44:AX53,2,FALSE)</f>
        <v>10</v>
      </c>
      <c r="BA45">
        <f ca="1">VLOOKUP(AY45,AU44:AX53,3,FALSE)</f>
        <v>9</v>
      </c>
      <c r="BB45">
        <f ca="1">VLOOKUP(AY45,AU44:AX53,4,FALSE)</f>
        <v>11</v>
      </c>
    </row>
    <row r="46" spans="6:54" x14ac:dyDescent="0.2">
      <c r="F46" t="str">
        <f ca="1">AY34</f>
        <v>SEPRO</v>
      </c>
      <c r="J46">
        <f ca="1">VLOOKUP(F46,$F$20:$M$29,8,FALSE)</f>
        <v>8</v>
      </c>
      <c r="K46">
        <f ca="1">VLOOKUP(F46,$F$20:$M$29,6,FALSE)</f>
        <v>10</v>
      </c>
      <c r="L46">
        <f ca="1">VLOOKUP(F46,$F$20:$M$29,7,FALSE)</f>
        <v>9</v>
      </c>
      <c r="M46">
        <f ca="1">K46-L46</f>
        <v>1</v>
      </c>
      <c r="O46" t="str">
        <f ca="1">F46</f>
        <v>SEPRO</v>
      </c>
      <c r="P46">
        <f ca="1">VLOOKUP(O46,$F$44:$M$53,5,FALSE)</f>
        <v>8</v>
      </c>
      <c r="Q46">
        <f ca="1">VLOOKUP(O46,$F$44:$M$53,8,FALSE)</f>
        <v>1</v>
      </c>
      <c r="R46">
        <f ca="1">VLOOKUP(O46,$F$44:$M$53,6,FALSE)</f>
        <v>10</v>
      </c>
      <c r="S46" t="str">
        <f ca="1">IF(AND(P44=P46,Q44=Q46,R46&gt;R44),O44,O46)</f>
        <v>SEPRO</v>
      </c>
      <c r="T46">
        <f ca="1">VLOOKUP(S46,$O$44:$R$53,2,FALSE)</f>
        <v>8</v>
      </c>
      <c r="U46">
        <f ca="1">VLOOKUP(S46,$O$44:$R$53,3,FALSE)</f>
        <v>1</v>
      </c>
      <c r="V46">
        <f ca="1">VLOOKUP(S46,$O$44:$R$53,4,FALSE)</f>
        <v>10</v>
      </c>
      <c r="W46" t="str">
        <f ca="1">S46</f>
        <v>SEPRO</v>
      </c>
      <c r="X46">
        <f ca="1">VLOOKUP(W46,$S$44:$V$53,2,FALSE)</f>
        <v>8</v>
      </c>
      <c r="Y46">
        <f ca="1">VLOOKUP(W46,$S$44:$V$53,3,FALSE)</f>
        <v>1</v>
      </c>
      <c r="Z46">
        <f ca="1">VLOOKUP(W46,$S$44:$V$53,4,FALSE)</f>
        <v>10</v>
      </c>
      <c r="AA46" t="str">
        <f ca="1">W46</f>
        <v>SEPRO</v>
      </c>
      <c r="AB46">
        <f ca="1">VLOOKUP(AA46,W44:Z53,2,FALSE)</f>
        <v>8</v>
      </c>
      <c r="AC46">
        <f ca="1">VLOOKUP(AA46,W44:Z53,3,FALSE)</f>
        <v>1</v>
      </c>
      <c r="AD46">
        <f ca="1">VLOOKUP(AA46,W44:Z53,4,FALSE)</f>
        <v>10</v>
      </c>
      <c r="AE46" t="str">
        <f ca="1">IF(AND(AB45=AB46,AC45=AC46,AD46&gt;AD45),AA45,AA46)</f>
        <v>SEPRO</v>
      </c>
      <c r="AF46">
        <f ca="1">VLOOKUP(AE46,AA44:AD53,2,FALSE)</f>
        <v>8</v>
      </c>
      <c r="AG46">
        <f ca="1">VLOOKUP(AE46,AA44:AD53,3,FALSE)</f>
        <v>1</v>
      </c>
      <c r="AH46">
        <f ca="1">VLOOKUP(AE46,AA44:AD53,4,FALSE)</f>
        <v>10</v>
      </c>
      <c r="AI46" t="str">
        <f ca="1">AE46</f>
        <v>SEPRO</v>
      </c>
      <c r="AJ46">
        <f ca="1">VLOOKUP(AI46,AE44:AH53,2,FALSE)</f>
        <v>8</v>
      </c>
      <c r="AK46">
        <f ca="1">VLOOKUP(AI46,AE44:AH53,3,FALSE)</f>
        <v>1</v>
      </c>
      <c r="AL46">
        <f ca="1">VLOOKUP(AI46,AE44:AH53,4,FALSE)</f>
        <v>10</v>
      </c>
      <c r="AM46" t="str">
        <f ca="1">AI46</f>
        <v>SEPRO</v>
      </c>
      <c r="AN46">
        <f ca="1">VLOOKUP(AM46,AI44:AL53,2,FALSE)</f>
        <v>8</v>
      </c>
      <c r="AO46">
        <f ca="1">VLOOKUP(AM46,AI44:AL53,3,FALSE)</f>
        <v>1</v>
      </c>
      <c r="AP46">
        <f ca="1">VLOOKUP(AM46,AI44:AL53,4,FALSE)</f>
        <v>10</v>
      </c>
      <c r="AQ46" t="str">
        <f ca="1">IF(AND(AN46=AN47,AO46=AO47,AP47&gt;AP46),AM47,AM46)</f>
        <v>SEPRO</v>
      </c>
      <c r="AR46">
        <f ca="1">VLOOKUP(AQ46,AM44:AP53,2,FALSE)</f>
        <v>8</v>
      </c>
      <c r="AS46">
        <f ca="1">VLOOKUP(AQ46,AM44:AP53,3,FALSE)</f>
        <v>1</v>
      </c>
      <c r="AT46">
        <f ca="1">VLOOKUP(AQ46,AM44:AP53,4,FALSE)</f>
        <v>10</v>
      </c>
      <c r="AU46" t="str">
        <f ca="1">IF(AND(AR46=AR48,AS46=AS48,AT48&gt;AT46),AQ48,AQ46)</f>
        <v>SEPRO</v>
      </c>
      <c r="AV46">
        <f ca="1">VLOOKUP(AU46,AQ44:AT53,2,FALSE)</f>
        <v>8</v>
      </c>
      <c r="AW46">
        <f ca="1">VLOOKUP(AU46,AQ44:AT53,3,FALSE)</f>
        <v>1</v>
      </c>
      <c r="AX46">
        <f ca="1">VLOOKUP(AU46,AQ44:AT53,4,FALSE)</f>
        <v>10</v>
      </c>
      <c r="AY46" t="str">
        <f ca="1">AU46</f>
        <v>SEPRO</v>
      </c>
      <c r="AZ46">
        <f ca="1">VLOOKUP(AY46,AU44:AX53,2,FALSE)</f>
        <v>8</v>
      </c>
      <c r="BA46">
        <f ca="1">VLOOKUP(AY46,AU44:AX53,3,FALSE)</f>
        <v>1</v>
      </c>
      <c r="BB46">
        <f ca="1">VLOOKUP(AY46,AU44:AX53,4,FALSE)</f>
        <v>10</v>
      </c>
    </row>
    <row r="47" spans="6:54" x14ac:dyDescent="0.2">
      <c r="F47" t="str">
        <f ca="1">AY35</f>
        <v>ESFINTER DE MILAN</v>
      </c>
      <c r="J47">
        <f ca="1">VLOOKUP(F47,$F$20:$M$29,8,FALSE)</f>
        <v>7</v>
      </c>
      <c r="K47">
        <f ca="1">VLOOKUP(F47,$F$20:$M$29,6,FALSE)</f>
        <v>5</v>
      </c>
      <c r="L47">
        <f ca="1">VLOOKUP(F47,$F$20:$M$29,7,FALSE)</f>
        <v>14</v>
      </c>
      <c r="M47">
        <f ca="1">K47-L47</f>
        <v>-9</v>
      </c>
      <c r="O47" t="str">
        <f ca="1">F47</f>
        <v>ESFINTER DE MILAN</v>
      </c>
      <c r="P47">
        <f ca="1">VLOOKUP(O47,$F$44:$M$53,5,FALSE)</f>
        <v>7</v>
      </c>
      <c r="Q47">
        <f ca="1">VLOOKUP(O47,$F$44:$M$53,8,FALSE)</f>
        <v>-9</v>
      </c>
      <c r="R47">
        <f ca="1">VLOOKUP(O47,$F$44:$M$53,6,FALSE)</f>
        <v>5</v>
      </c>
      <c r="S47" t="str">
        <f ca="1">O47</f>
        <v>ESFINTER DE MILAN</v>
      </c>
      <c r="T47">
        <f ca="1">VLOOKUP(S47,$O$44:$R$53,2,FALSE)</f>
        <v>7</v>
      </c>
      <c r="U47">
        <f ca="1">VLOOKUP(S47,$O$44:$R$53,3,FALSE)</f>
        <v>-9</v>
      </c>
      <c r="V47">
        <f ca="1">VLOOKUP(S47,$O$44:$R$53,4,FALSE)</f>
        <v>5</v>
      </c>
      <c r="W47" t="str">
        <f ca="1">IF(AND(T44=T47,U44=U47,V47&gt;V44),S44,S47)</f>
        <v>ESFINTER DE MILAN</v>
      </c>
      <c r="X47">
        <f ca="1">VLOOKUP(W47,$S$44:$V$53,2,FALSE)</f>
        <v>7</v>
      </c>
      <c r="Y47">
        <f ca="1">VLOOKUP(W47,$S$44:$V$53,3,FALSE)</f>
        <v>-9</v>
      </c>
      <c r="Z47">
        <f ca="1">VLOOKUP(W47,$S$44:$V$53,4,FALSE)</f>
        <v>5</v>
      </c>
      <c r="AA47" t="str">
        <f ca="1">W47</f>
        <v>ESFINTER DE MILAN</v>
      </c>
      <c r="AB47">
        <f ca="1">VLOOKUP(AA47,W44:Z53,2,FALSE)</f>
        <v>7</v>
      </c>
      <c r="AC47">
        <f ca="1">VLOOKUP(AA47,W44:Z53,3,FALSE)</f>
        <v>-9</v>
      </c>
      <c r="AD47">
        <f ca="1">VLOOKUP(AA47,W44:Z53,4,FALSE)</f>
        <v>5</v>
      </c>
      <c r="AE47" t="str">
        <f ca="1">AA47</f>
        <v>ESFINTER DE MILAN</v>
      </c>
      <c r="AF47">
        <f ca="1">VLOOKUP(AE47,AA44:AD53,2,FALSE)</f>
        <v>7</v>
      </c>
      <c r="AG47">
        <f ca="1">VLOOKUP(AE47,AA44:AD53,3,FALSE)</f>
        <v>-9</v>
      </c>
      <c r="AH47">
        <f ca="1">VLOOKUP(AE47,AA44:AD53,4,FALSE)</f>
        <v>5</v>
      </c>
      <c r="AI47" t="str">
        <f ca="1">IF(AND(AF45=AF47,AG45=AG47,AH47&gt;AH45),AE45,AE47)</f>
        <v>ESFINTER DE MILAN</v>
      </c>
      <c r="AJ47">
        <f ca="1">VLOOKUP(AI47,AE44:AH53,2,FALSE)</f>
        <v>7</v>
      </c>
      <c r="AK47">
        <f ca="1">VLOOKUP(AI47,AE44:AH53,3,FALSE)</f>
        <v>-9</v>
      </c>
      <c r="AL47">
        <f ca="1">VLOOKUP(AI47,AE44:AH53,4,FALSE)</f>
        <v>5</v>
      </c>
      <c r="AM47" t="str">
        <f ca="1">AI47</f>
        <v>ESFINTER DE MILAN</v>
      </c>
      <c r="AN47">
        <f ca="1">VLOOKUP(AM47,AI44:AL53,2,FALSE)</f>
        <v>7</v>
      </c>
      <c r="AO47">
        <f ca="1">VLOOKUP(AM47,AI44:AL53,3,FALSE)</f>
        <v>-9</v>
      </c>
      <c r="AP47">
        <f ca="1">VLOOKUP(AM47,AI44:AL53,4,FALSE)</f>
        <v>5</v>
      </c>
      <c r="AQ47" t="str">
        <f ca="1">IF(AND(AN46=AN47,AO46=AO47,AP47&gt;AP46),AM46,AM47)</f>
        <v>ESFINTER DE MILAN</v>
      </c>
      <c r="AR47">
        <f ca="1">VLOOKUP(AQ47,AM44:AP53,2,FALSE)</f>
        <v>7</v>
      </c>
      <c r="AS47">
        <f ca="1">VLOOKUP(AQ47,AM44:AP53,3,FALSE)</f>
        <v>-9</v>
      </c>
      <c r="AT47">
        <f ca="1">VLOOKUP(AQ47,AM44:AP53,4,FALSE)</f>
        <v>5</v>
      </c>
      <c r="AU47" t="str">
        <f ca="1">AQ47</f>
        <v>ESFINTER DE MILAN</v>
      </c>
      <c r="AV47">
        <f ca="1">VLOOKUP(AU47,AQ44:AT53,2,FALSE)</f>
        <v>7</v>
      </c>
      <c r="AW47">
        <f ca="1">VLOOKUP(AU47,AQ44:AT53,3,FALSE)</f>
        <v>-9</v>
      </c>
      <c r="AX47">
        <f ca="1">VLOOKUP(AU47,AQ44:AT53,4,FALSE)</f>
        <v>5</v>
      </c>
      <c r="AY47" t="str">
        <f ca="1">IF(AND(AV47=AV48,AW47=AW48,AX48&gt;AX47),AU48,AU47)</f>
        <v>ESFINTER DE MILAN</v>
      </c>
      <c r="AZ47">
        <f ca="1">VLOOKUP(AY47,AU44:AX53,2,FALSE)</f>
        <v>7</v>
      </c>
      <c r="BA47">
        <f ca="1">VLOOKUP(AY47,AU44:AX53,3,FALSE)</f>
        <v>-9</v>
      </c>
      <c r="BB47">
        <f ca="1">VLOOKUP(AY47,AU44:AX53,4,FALSE)</f>
        <v>5</v>
      </c>
    </row>
    <row r="48" spans="6:54" x14ac:dyDescent="0.2">
      <c r="F48" t="str">
        <f ca="1">AY36</f>
        <v>EIBAR F.C.</v>
      </c>
      <c r="J48">
        <f ca="1">VLOOKUP(F48,$F$20:$M$29,8,FALSE)</f>
        <v>4</v>
      </c>
      <c r="K48">
        <f ca="1">VLOOKUP(F48,$F$20:$M$29,6,FALSE)</f>
        <v>6</v>
      </c>
      <c r="L48">
        <f ca="1">VLOOKUP(F48,$F$20:$M$29,7,FALSE)</f>
        <v>20</v>
      </c>
      <c r="M48">
        <f ca="1">K48-L48</f>
        <v>-14</v>
      </c>
      <c r="O48" t="str">
        <f ca="1">F48</f>
        <v>EIBAR F.C.</v>
      </c>
      <c r="P48">
        <f ca="1">VLOOKUP(O48,$F$44:$M$53,5,FALSE)</f>
        <v>4</v>
      </c>
      <c r="Q48">
        <f ca="1">VLOOKUP(O48,$F$44:$M$53,8,FALSE)</f>
        <v>-14</v>
      </c>
      <c r="R48">
        <f ca="1">VLOOKUP(O48,$F$44:$M$53,6,FALSE)</f>
        <v>6</v>
      </c>
      <c r="S48" t="str">
        <f ca="1">O48</f>
        <v>EIBAR F.C.</v>
      </c>
      <c r="T48">
        <f ca="1">VLOOKUP(S48,$O$44:$R$53,2,FALSE)</f>
        <v>4</v>
      </c>
      <c r="U48">
        <f ca="1">VLOOKUP(S48,$O$44:$R$53,3,FALSE)</f>
        <v>-14</v>
      </c>
      <c r="V48">
        <f ca="1">VLOOKUP(S48,$O$44:$R$53,4,FALSE)</f>
        <v>6</v>
      </c>
      <c r="W48" t="str">
        <f ca="1">S48</f>
        <v>EIBAR F.C.</v>
      </c>
      <c r="X48">
        <f ca="1">VLOOKUP(W48,$S$44:$V$53,2,FALSE)</f>
        <v>4</v>
      </c>
      <c r="Y48">
        <f ca="1">VLOOKUP(W48,$S$44:$V$53,3,FALSE)</f>
        <v>-14</v>
      </c>
      <c r="Z48">
        <f ca="1">VLOOKUP(W48,$S$44:$V$53,4,FALSE)</f>
        <v>6</v>
      </c>
      <c r="AA48" t="str">
        <f ca="1">IF(AND(X44=X48,Y44=Y48,Z48&gt;Z44),W44,W48)</f>
        <v>EIBAR F.C.</v>
      </c>
      <c r="AB48">
        <f ca="1">VLOOKUP(AA48,W44:Z53,2,FALSE)</f>
        <v>4</v>
      </c>
      <c r="AC48">
        <f ca="1">VLOOKUP(AA48,W44:Z53,3,FALSE)</f>
        <v>-14</v>
      </c>
      <c r="AD48">
        <f ca="1">VLOOKUP(AA48,W44:Z53,4,FALSE)</f>
        <v>6</v>
      </c>
      <c r="AE48" t="str">
        <f ca="1">AA48</f>
        <v>EIBAR F.C.</v>
      </c>
      <c r="AF48">
        <f ca="1">VLOOKUP(AE48,AA44:AD53,2,FALSE)</f>
        <v>4</v>
      </c>
      <c r="AG48">
        <f ca="1">VLOOKUP(AE48,AA44:AD53,3,FALSE)</f>
        <v>-14</v>
      </c>
      <c r="AH48">
        <f ca="1">VLOOKUP(AE48,AA44:AD53,4,FALSE)</f>
        <v>6</v>
      </c>
      <c r="AI48" t="str">
        <f ca="1">AE48</f>
        <v>EIBAR F.C.</v>
      </c>
      <c r="AJ48">
        <f ca="1">VLOOKUP(AI48,AE44:AH53,2,FALSE)</f>
        <v>4</v>
      </c>
      <c r="AK48">
        <f ca="1">VLOOKUP(AI48,AE44:AH53,3,FALSE)</f>
        <v>-14</v>
      </c>
      <c r="AL48">
        <f ca="1">VLOOKUP(AI48,AE44:AH53,4,FALSE)</f>
        <v>6</v>
      </c>
      <c r="AM48" t="str">
        <f ca="1">IF(AND(AJ45=AJ48,AK45=AK48,AL48&gt;AL45),AI45,AI48)</f>
        <v>EIBAR F.C.</v>
      </c>
      <c r="AN48">
        <f ca="1">VLOOKUP(AM48,AI44:AL53,2,FALSE)</f>
        <v>4</v>
      </c>
      <c r="AO48">
        <f ca="1">VLOOKUP(AM48,AI44:AL53,3,FALSE)</f>
        <v>-14</v>
      </c>
      <c r="AP48">
        <f ca="1">VLOOKUP(AM48,AI44:AL53,4,FALSE)</f>
        <v>6</v>
      </c>
      <c r="AQ48" t="str">
        <f ca="1">AM48</f>
        <v>EIBAR F.C.</v>
      </c>
      <c r="AR48">
        <f ca="1">VLOOKUP(AQ48,AM44:AP53,2,FALSE)</f>
        <v>4</v>
      </c>
      <c r="AS48">
        <f ca="1">VLOOKUP(AQ48,AM44:AP53,3,FALSE)</f>
        <v>-14</v>
      </c>
      <c r="AT48">
        <f ca="1">VLOOKUP(AQ48,AM44:AP53,4,FALSE)</f>
        <v>6</v>
      </c>
      <c r="AU48" t="str">
        <f ca="1">IF(AND(AR46=AR48,AS46=AS48,AT48&gt;AT46),AQ46,AQ48)</f>
        <v>EIBAR F.C.</v>
      </c>
      <c r="AV48">
        <f ca="1">VLOOKUP(AU48,AQ44:AT53,2,FALSE)</f>
        <v>4</v>
      </c>
      <c r="AW48">
        <f ca="1">VLOOKUP(AU48,AQ44:AT53,3,FALSE)</f>
        <v>-14</v>
      </c>
      <c r="AX48">
        <f ca="1">VLOOKUP(AU48,AQ44:AT53,4,FALSE)</f>
        <v>6</v>
      </c>
      <c r="AY48" t="str">
        <f ca="1">IF(AND(AV47=AV48,AW47=AW48,AX48&gt;AX47),AU47,AU48)</f>
        <v>EIBAR F.C.</v>
      </c>
      <c r="AZ48">
        <f ca="1">VLOOKUP(AY48,AU44:AX53,2,FALSE)</f>
        <v>4</v>
      </c>
      <c r="BA48">
        <f ca="1">VLOOKUP(AY48,AU44:AX53,3,FALSE)</f>
        <v>-14</v>
      </c>
      <c r="BB48">
        <f ca="1">VLOOKUP(AY48,AU44:AX53,4,FALSE)</f>
        <v>6</v>
      </c>
    </row>
    <row r="55" spans="6:13" x14ac:dyDescent="0.2">
      <c r="F55" t="s">
        <v>37</v>
      </c>
    </row>
    <row r="56" spans="6:13" x14ac:dyDescent="0.2">
      <c r="F56" t="str">
        <f ca="1">AY44</f>
        <v>NARANJA MECANICA</v>
      </c>
      <c r="G56">
        <f ca="1">VLOOKUP(F56,$F$20:$M$29,2,FALSE)</f>
        <v>4</v>
      </c>
      <c r="H56">
        <f ca="1">VLOOKUP(F56,$F$20:$M$29,3,FALSE)</f>
        <v>3</v>
      </c>
      <c r="I56">
        <f ca="1">VLOOKUP(F56,$F$20:$M$29,4,FALSE)</f>
        <v>1</v>
      </c>
      <c r="J56">
        <f ca="1">VLOOKUP(F56,$F$20:$M$29,5,FALSE)</f>
        <v>0</v>
      </c>
      <c r="K56">
        <f ca="1">VLOOKUP(F56,$F$20:$M$29,6,FALSE)</f>
        <v>17</v>
      </c>
      <c r="L56">
        <f ca="1">VLOOKUP(F56,$F$20:$M$29,7,FALSE)</f>
        <v>4</v>
      </c>
      <c r="M56">
        <f ca="1">VLOOKUP(F56,$F$20:$M$29,8,FALSE)</f>
        <v>11</v>
      </c>
    </row>
    <row r="57" spans="6:13" x14ac:dyDescent="0.2">
      <c r="F57" t="str">
        <f ca="1">AY45</f>
        <v>ORINOQUÌA F.C</v>
      </c>
      <c r="G57">
        <f ca="1">VLOOKUP(F57,$F$20:$M$29,2,FALSE)</f>
        <v>4</v>
      </c>
      <c r="H57">
        <f ca="1">VLOOKUP(F57,$F$20:$M$29,3,FALSE)</f>
        <v>2</v>
      </c>
      <c r="I57">
        <f ca="1">VLOOKUP(F57,$F$20:$M$29,4,FALSE)</f>
        <v>2</v>
      </c>
      <c r="J57">
        <f ca="1">VLOOKUP(F57,$F$20:$M$29,5,FALSE)</f>
        <v>0</v>
      </c>
      <c r="K57">
        <f ca="1">VLOOKUP(F57,$F$20:$M$29,6,FALSE)</f>
        <v>11</v>
      </c>
      <c r="L57">
        <f ca="1">VLOOKUP(F57,$F$20:$M$29,7,FALSE)</f>
        <v>2</v>
      </c>
      <c r="M57">
        <f ca="1">VLOOKUP(F57,$F$20:$M$29,8,FALSE)</f>
        <v>10</v>
      </c>
    </row>
    <row r="58" spans="6:13" x14ac:dyDescent="0.2">
      <c r="F58" t="str">
        <f ca="1">AY46</f>
        <v>SEPRO</v>
      </c>
      <c r="G58">
        <f ca="1">VLOOKUP(F58,$F$20:$M$29,2,FALSE)</f>
        <v>4</v>
      </c>
      <c r="H58">
        <f ca="1">VLOOKUP(F58,$F$20:$M$29,3,FALSE)</f>
        <v>1</v>
      </c>
      <c r="I58">
        <f ca="1">VLOOKUP(F58,$F$20:$M$29,4,FALSE)</f>
        <v>2</v>
      </c>
      <c r="J58">
        <f ca="1">VLOOKUP(F58,$F$20:$M$29,5,FALSE)</f>
        <v>1</v>
      </c>
      <c r="K58">
        <f ca="1">VLOOKUP(F58,$F$20:$M$29,6,FALSE)</f>
        <v>10</v>
      </c>
      <c r="L58">
        <f ca="1">VLOOKUP(F58,$F$20:$M$29,7,FALSE)</f>
        <v>9</v>
      </c>
      <c r="M58">
        <f ca="1">VLOOKUP(F58,$F$20:$M$29,8,FALSE)</f>
        <v>8</v>
      </c>
    </row>
    <row r="59" spans="6:13" x14ac:dyDescent="0.2">
      <c r="F59" t="str">
        <f ca="1">AY47</f>
        <v>ESFINTER DE MILAN</v>
      </c>
      <c r="G59">
        <f ca="1">VLOOKUP(F59,$F$20:$M$29,2,FALSE)</f>
        <v>4</v>
      </c>
      <c r="H59">
        <f ca="1">VLOOKUP(F59,$F$20:$M$29,3,FALSE)</f>
        <v>1</v>
      </c>
      <c r="I59">
        <f ca="1">VLOOKUP(F59,$F$20:$M$29,4,FALSE)</f>
        <v>1</v>
      </c>
      <c r="J59">
        <f ca="1">VLOOKUP(F59,$F$20:$M$29,5,FALSE)</f>
        <v>2</v>
      </c>
      <c r="K59">
        <f ca="1">VLOOKUP(F59,$F$20:$M$29,6,FALSE)</f>
        <v>5</v>
      </c>
      <c r="L59">
        <f ca="1">VLOOKUP(F59,$F$20:$M$29,7,FALSE)</f>
        <v>14</v>
      </c>
      <c r="M59">
        <f ca="1">VLOOKUP(F59,$F$20:$M$29,8,FALSE)</f>
        <v>7</v>
      </c>
    </row>
    <row r="60" spans="6:13" x14ac:dyDescent="0.2">
      <c r="F60" t="str">
        <f ca="1">AY48</f>
        <v>EIBAR F.C.</v>
      </c>
      <c r="G60">
        <f ca="1">VLOOKUP(F60,$F$20:$M$29,2,FALSE)</f>
        <v>4</v>
      </c>
      <c r="H60">
        <f ca="1">VLOOKUP(F60,$F$20:$M$29,3,FALSE)</f>
        <v>0</v>
      </c>
      <c r="I60">
        <f ca="1">VLOOKUP(F60,$F$20:$M$29,4,FALSE)</f>
        <v>0</v>
      </c>
      <c r="J60">
        <f ca="1">VLOOKUP(F60,$F$20:$M$29,5,FALSE)</f>
        <v>4</v>
      </c>
      <c r="K60">
        <f ca="1">VLOOKUP(F60,$F$20:$M$29,6,FALSE)</f>
        <v>6</v>
      </c>
      <c r="L60">
        <f ca="1">VLOOKUP(F60,$F$20:$M$29,7,FALSE)</f>
        <v>20</v>
      </c>
      <c r="M60">
        <f ca="1">VLOOKUP(F60,$F$20:$M$29,8,FALSE)</f>
        <v>4</v>
      </c>
    </row>
  </sheetData>
  <mergeCells count="1">
    <mergeCell ref="A2:E2"/>
  </mergeCells>
  <phoneticPr fontId="19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2:BB60"/>
  <sheetViews>
    <sheetView topLeftCell="A4" workbookViewId="0">
      <pane xSplit="5" topLeftCell="F1" activePane="topRight" state="frozen"/>
      <selection activeCell="A16" sqref="A16"/>
      <selection pane="topRight" activeCell="A16" sqref="A16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41" x14ac:dyDescent="0.2">
      <c r="A2" s="760" t="s">
        <v>38</v>
      </c>
      <c r="B2" s="760"/>
      <c r="C2" s="760"/>
      <c r="D2" s="760"/>
      <c r="E2" s="760"/>
      <c r="G2" t="str">
        <f>IF('- C -'!Q7&lt;&gt;"",'- C -'!Q7,"")</f>
        <v>FRANCOCANADIENSE</v>
      </c>
      <c r="N2" t="str">
        <f>IF('- C -'!Q9&lt;&gt;"",'- C -'!Q9,"")</f>
        <v>GORDITOS Y BONITOS</v>
      </c>
      <c r="U2" t="str">
        <f>IF('- C -'!Q11&lt;&gt;"",'- C -'!Q11,"")</f>
        <v>LOS REVUELTOS F.C.</v>
      </c>
      <c r="AB2" t="str">
        <f>IF('- C -'!Q13&lt;&gt;"",'- C -'!Q13,"")</f>
        <v>CSK LA ROPA</v>
      </c>
      <c r="AI2" t="str">
        <f>IF('- C -'!Q15&lt;&gt;"",'- C -'!Q15,"")</f>
        <v>MULAX F.C.</v>
      </c>
    </row>
    <row r="3" spans="1:41" x14ac:dyDescent="0.2">
      <c r="F3" t="s">
        <v>57</v>
      </c>
      <c r="G3" t="s">
        <v>13</v>
      </c>
      <c r="H3" t="s">
        <v>15</v>
      </c>
      <c r="I3" t="s">
        <v>16</v>
      </c>
      <c r="J3" t="s">
        <v>17</v>
      </c>
      <c r="K3" t="s">
        <v>18</v>
      </c>
      <c r="L3" t="s">
        <v>19</v>
      </c>
      <c r="N3" t="s">
        <v>13</v>
      </c>
      <c r="O3" t="s">
        <v>15</v>
      </c>
      <c r="P3" t="s">
        <v>16</v>
      </c>
      <c r="Q3" t="s">
        <v>17</v>
      </c>
      <c r="R3" t="s">
        <v>18</v>
      </c>
      <c r="S3" t="s">
        <v>19</v>
      </c>
      <c r="U3" t="s">
        <v>13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B3" t="s">
        <v>13</v>
      </c>
      <c r="AC3" t="s">
        <v>15</v>
      </c>
      <c r="AD3" t="s">
        <v>16</v>
      </c>
      <c r="AE3" t="s">
        <v>17</v>
      </c>
      <c r="AF3" t="s">
        <v>18</v>
      </c>
      <c r="AG3" t="s">
        <v>19</v>
      </c>
      <c r="AI3" t="s">
        <v>13</v>
      </c>
      <c r="AJ3" t="s">
        <v>15</v>
      </c>
      <c r="AK3" t="s">
        <v>16</v>
      </c>
      <c r="AL3" t="s">
        <v>17</v>
      </c>
      <c r="AM3" t="s">
        <v>18</v>
      </c>
      <c r="AN3" t="s">
        <v>19</v>
      </c>
    </row>
    <row r="4" spans="1:41" x14ac:dyDescent="0.2">
      <c r="A4" s="2" t="str">
        <f ca="1">'- C -'!B6</f>
        <v>FRANCOCANADIENSE</v>
      </c>
      <c r="B4" s="1">
        <f>IF('- C -'!C6&lt;&gt;"",'- C -'!C6,"")</f>
        <v>0</v>
      </c>
      <c r="C4" s="1" t="str">
        <f>'- C -'!D6</f>
        <v>-</v>
      </c>
      <c r="D4" s="1">
        <f>IF('- C -'!E6&lt;&gt;"",'- C -'!E6,"")</f>
        <v>4</v>
      </c>
      <c r="E4" s="3" t="str">
        <f ca="1">'- C -'!F6</f>
        <v>GORDITOS Y BONITOS</v>
      </c>
      <c r="F4" s="1">
        <f>COUNTBLANK('- C -'!C6:'- C -'!E6)</f>
        <v>0</v>
      </c>
      <c r="G4">
        <f t="shared" ref="G4:G13" ca="1" si="0">IF(AND(F4=0,OR($A4=$G$2,$E4=$G$2)),1,0)</f>
        <v>1</v>
      </c>
      <c r="H4">
        <f t="shared" ref="H4:H13" ca="1" si="1">IF(AND(F4=0,OR(AND($A4=$G$2,$B4&gt;$D4),AND($E4=$G$2,$D4&gt;$B4))),1,0)</f>
        <v>0</v>
      </c>
      <c r="I4">
        <f t="shared" ref="I4:I13" ca="1" si="2">IF(AND(F4=0,G4=1,$B4=$D4),1,0)</f>
        <v>0</v>
      </c>
      <c r="J4">
        <f t="shared" ref="J4:J13" ca="1" si="3">IF(AND(F4=0,OR(AND($A4=$G$2,$B4&lt;$D4),AND($E4=$G$2,$D4&lt;$B4))),1,0)</f>
        <v>1</v>
      </c>
      <c r="K4">
        <f t="shared" ref="K4:K13" ca="1" si="4">IF(F4&gt;0,0,IF($A4=$G$2,$B4,IF($E4=$G$2,$D4,0)))</f>
        <v>0</v>
      </c>
      <c r="L4">
        <f t="shared" ref="L4:L13" ca="1" si="5">IF(F4&gt;0,0,IF($A4=$G$2,$D4,IF($E4=$G$2,$B4,0)))</f>
        <v>4</v>
      </c>
      <c r="N4">
        <f t="shared" ref="N4:N13" ca="1" si="6">IF(AND(F4=0,OR($A4=$N$2,$E4=$N$2)),1,0)</f>
        <v>1</v>
      </c>
      <c r="O4">
        <f t="shared" ref="O4:O13" ca="1" si="7">IF(AND(F4=0,OR(AND($A4=$N$2,$B4&gt;$D4),AND($E4=$N$2,$D4&gt;$B4))),1,0)</f>
        <v>1</v>
      </c>
      <c r="P4">
        <f t="shared" ref="P4:P13" ca="1" si="8">IF(AND(F4=0,N4=1,$B4=$D4),1,0)</f>
        <v>0</v>
      </c>
      <c r="Q4">
        <f t="shared" ref="Q4:Q13" ca="1" si="9">IF(AND(F4=0,OR(AND($A4=$N$2,$B4&lt;$D4),AND($E4=$N$2,$D4&lt;$B4))),1,0)</f>
        <v>0</v>
      </c>
      <c r="R4">
        <f t="shared" ref="R4:R13" ca="1" si="10">IF(F4&gt;0,0,IF($A4=$N$2,$B4,IF($E4=$N$2,$D4,0)))</f>
        <v>4</v>
      </c>
      <c r="S4">
        <f t="shared" ref="S4:S13" ca="1" si="11">IF(F4&gt;0,0,IF($A4=$N$2,$D4,IF($E4=$N$2,$B4,0)))</f>
        <v>0</v>
      </c>
      <c r="U4">
        <f t="shared" ref="U4:U13" ca="1" si="12">IF(AND(F4=0,OR($A4=$U$2,$E4=$U$2)),1,0)</f>
        <v>0</v>
      </c>
      <c r="V4">
        <f t="shared" ref="V4:V13" ca="1" si="13">IF(AND(F4=0,OR(AND($A4=$U$2,$B4&gt;$D4),AND($E4=$U$2,$D4&gt;$B4))),1,0)</f>
        <v>0</v>
      </c>
      <c r="W4">
        <f t="shared" ref="W4:W13" ca="1" si="14">IF(AND(F4=0,U4=1,$B4=$D4),1,0)</f>
        <v>0</v>
      </c>
      <c r="X4">
        <f t="shared" ref="X4:X13" ca="1" si="15">IF(AND(F4=0,OR(AND($A4=$U$2,$B4&lt;$D4),AND($E4=$U$2,$D4&lt;$B4))),1,0)</f>
        <v>0</v>
      </c>
      <c r="Y4">
        <f t="shared" ref="Y4:Y13" ca="1" si="16">IF(F4&gt;0,0,IF($A4=$U$2,$B4,IF($E4=$U$2,$D4,0)))</f>
        <v>0</v>
      </c>
      <c r="Z4">
        <f t="shared" ref="Z4:Z13" ca="1" si="17">IF(F4&gt;0,0,IF($A4=$U$2,$D4,IF($E4=$U$2,$B4,0)))</f>
        <v>0</v>
      </c>
      <c r="AB4">
        <f t="shared" ref="AB4:AB13" ca="1" si="18">IF(AND(F4=0,OR($A4=$AB$2,$E4=$AB$2)),1,0)</f>
        <v>0</v>
      </c>
      <c r="AC4">
        <f t="shared" ref="AC4:AC13" ca="1" si="19">IF(AND(F4=0,OR(AND($A4=$AB$2,$B4&gt;$D4),AND($E4=$AB$2,$D4&gt;$B4))),1,0)</f>
        <v>0</v>
      </c>
      <c r="AD4">
        <f t="shared" ref="AD4:AD13" ca="1" si="20">IF(AND(F4=0,AB4=1,$B4=$D4),1,0)</f>
        <v>0</v>
      </c>
      <c r="AE4">
        <f t="shared" ref="AE4:AE13" ca="1" si="21">IF(AND(F4=0,OR(AND($A4=$AB$2,$B4&lt;$D4),AND($E4=$AB$2,$D4&lt;$B4))),1,0)</f>
        <v>0</v>
      </c>
      <c r="AF4">
        <f t="shared" ref="AF4:AF13" ca="1" si="22">IF(F4&gt;0,0,IF($A4=$AB$2,$B4,IF($E4=$AB$2,$D4,0)))</f>
        <v>0</v>
      </c>
      <c r="AG4">
        <f t="shared" ref="AG4:AG13" ca="1" si="23">IF(F4&gt;0,0,IF($A4=$AB$2,$D4,IF($E4=$AB$2,$B4,0)))</f>
        <v>0</v>
      </c>
      <c r="AI4">
        <f ca="1">IF(AND(F4=0,OR($A4=$AI$2,$E4=$AI$2)),1,0)</f>
        <v>0</v>
      </c>
      <c r="AJ4">
        <f ca="1">IF(AND(F4=0,OR(AND($A4=$AI$2,$B4&gt;$D4),AND($E4=$AI$2,$D4&gt;$B4))),1,0)</f>
        <v>0</v>
      </c>
      <c r="AK4">
        <f ca="1">IF(AND(F4=0,AI4=1,$B4=$D4),1,0)</f>
        <v>0</v>
      </c>
      <c r="AL4">
        <f ca="1">IF(AND(F4=0,OR(AND($A4=$AI$2,$B4&lt;$D4),AND($E4=$AI$2,$D4&lt;$B4))),1,0)</f>
        <v>0</v>
      </c>
      <c r="AM4">
        <f ca="1">IF(F4&gt;0,0,IF($A4=$AI$2,$B4,IF($E4=$AI$2,$D4,0)))</f>
        <v>0</v>
      </c>
      <c r="AN4">
        <f ca="1">IF(F4&gt;0,0,IF($A4=$AI$2,$D4,IF($E4=$AI$2,$B4,0)))</f>
        <v>0</v>
      </c>
    </row>
    <row r="5" spans="1:41" x14ac:dyDescent="0.2">
      <c r="A5" s="2" t="str">
        <f ca="1">'- C -'!B7</f>
        <v>LOS REVUELTOS F.C.</v>
      </c>
      <c r="B5" s="1">
        <f>IF('- C -'!C7&lt;&gt;"",'- C -'!C7,"")</f>
        <v>0</v>
      </c>
      <c r="C5" s="1" t="str">
        <f>'- C -'!D7</f>
        <v>-</v>
      </c>
      <c r="D5" s="1">
        <f>IF('- C -'!E7&lt;&gt;"",'- C -'!E7,"")</f>
        <v>0</v>
      </c>
      <c r="E5" s="3" t="str">
        <f ca="1">'- C -'!F7</f>
        <v>CSK LA ROPA</v>
      </c>
      <c r="F5" s="1">
        <f>COUNTBLANK('- C -'!C7:'- C -'!E7)</f>
        <v>0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ca="1" si="4"/>
        <v>0</v>
      </c>
      <c r="L5">
        <f t="shared" ca="1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ca="1" si="10"/>
        <v>0</v>
      </c>
      <c r="S5">
        <f t="shared" ca="1" si="11"/>
        <v>0</v>
      </c>
      <c r="U5">
        <f t="shared" ca="1" si="12"/>
        <v>1</v>
      </c>
      <c r="V5">
        <f t="shared" ca="1" si="13"/>
        <v>0</v>
      </c>
      <c r="W5">
        <f t="shared" ca="1" si="14"/>
        <v>1</v>
      </c>
      <c r="X5">
        <f t="shared" ca="1" si="15"/>
        <v>0</v>
      </c>
      <c r="Y5">
        <f t="shared" ca="1" si="16"/>
        <v>0</v>
      </c>
      <c r="Z5">
        <f t="shared" ca="1" si="17"/>
        <v>0</v>
      </c>
      <c r="AB5">
        <f t="shared" ca="1" si="18"/>
        <v>1</v>
      </c>
      <c r="AC5">
        <f t="shared" ca="1" si="19"/>
        <v>0</v>
      </c>
      <c r="AD5">
        <f t="shared" ca="1" si="20"/>
        <v>1</v>
      </c>
      <c r="AE5">
        <f t="shared" ca="1" si="21"/>
        <v>0</v>
      </c>
      <c r="AF5">
        <f t="shared" ca="1" si="22"/>
        <v>0</v>
      </c>
      <c r="AG5">
        <f t="shared" ca="1" si="23"/>
        <v>0</v>
      </c>
      <c r="AI5">
        <f t="shared" ref="AI5:AI13" ca="1" si="24">IF(AND(F5=0,OR($A5=$AI$2,$E5=$AI$2)),1,0)</f>
        <v>0</v>
      </c>
      <c r="AJ5">
        <f t="shared" ref="AJ5:AJ13" ca="1" si="25">IF(AND(F5=0,OR(AND($A5=$AI$2,$B5&gt;$D5),AND($E5=$AI$2,$D5&gt;$B5))),1,0)</f>
        <v>0</v>
      </c>
      <c r="AK5">
        <f t="shared" ref="AK5:AK13" ca="1" si="26">IF(AND(F5=0,AI5=1,$B5=$D5),1,0)</f>
        <v>0</v>
      </c>
      <c r="AL5">
        <f t="shared" ref="AL5:AL13" ca="1" si="27">IF(AND(F5=0,OR(AND($A5=$AI$2,$B5&lt;$D5),AND($E5=$AI$2,$D5&lt;$B5))),1,0)</f>
        <v>0</v>
      </c>
      <c r="AM5">
        <f t="shared" ref="AM5:AM13" ca="1" si="28">IF(F5&gt;0,0,IF($A5=$AI$2,$B5,IF($E5=$AI$2,$D5,0)))</f>
        <v>0</v>
      </c>
      <c r="AN5">
        <f t="shared" ref="AN5:AN13" ca="1" si="29">IF(F5&gt;0,0,IF($A5=$AI$2,$D5,IF($E5=$AI$2,$B5,0)))</f>
        <v>0</v>
      </c>
    </row>
    <row r="6" spans="1:41" x14ac:dyDescent="0.2">
      <c r="A6" s="2" t="str">
        <f ca="1">'- C -'!B8</f>
        <v>FRANCOCANADIENSE</v>
      </c>
      <c r="B6" s="1">
        <f>IF('- C -'!C8&lt;&gt;"",'- C -'!C8,"")</f>
        <v>1</v>
      </c>
      <c r="C6" s="1" t="str">
        <f>'- C -'!D8</f>
        <v>-</v>
      </c>
      <c r="D6" s="1">
        <f>IF('- C -'!E8&lt;&gt;"",'- C -'!E8,"")</f>
        <v>1</v>
      </c>
      <c r="E6" s="3" t="str">
        <f ca="1">'- C -'!F8</f>
        <v>LOS REVUELTOS F.C.</v>
      </c>
      <c r="F6" s="1">
        <f>COUNTBLANK('- C -'!C8:'- C -'!E8)</f>
        <v>0</v>
      </c>
      <c r="G6">
        <f t="shared" ca="1" si="0"/>
        <v>1</v>
      </c>
      <c r="H6">
        <f t="shared" ca="1" si="1"/>
        <v>0</v>
      </c>
      <c r="I6">
        <f t="shared" ca="1" si="2"/>
        <v>1</v>
      </c>
      <c r="J6">
        <f t="shared" ca="1" si="3"/>
        <v>0</v>
      </c>
      <c r="K6">
        <f t="shared" ca="1" si="4"/>
        <v>1</v>
      </c>
      <c r="L6">
        <f t="shared" ca="1" si="5"/>
        <v>1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ca="1" si="10"/>
        <v>0</v>
      </c>
      <c r="S6">
        <f t="shared" ca="1" si="11"/>
        <v>0</v>
      </c>
      <c r="U6">
        <f t="shared" ca="1" si="12"/>
        <v>1</v>
      </c>
      <c r="V6">
        <f t="shared" ca="1" si="13"/>
        <v>0</v>
      </c>
      <c r="W6">
        <f t="shared" ca="1" si="14"/>
        <v>1</v>
      </c>
      <c r="X6">
        <f t="shared" ca="1" si="15"/>
        <v>0</v>
      </c>
      <c r="Y6">
        <f t="shared" ca="1" si="16"/>
        <v>1</v>
      </c>
      <c r="Z6">
        <f t="shared" ca="1" si="17"/>
        <v>1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ca="1" si="22"/>
        <v>0</v>
      </c>
      <c r="AG6">
        <f t="shared" ca="1" si="23"/>
        <v>0</v>
      </c>
      <c r="AI6">
        <f t="shared" ca="1" si="24"/>
        <v>0</v>
      </c>
      <c r="AJ6">
        <f t="shared" ca="1" si="25"/>
        <v>0</v>
      </c>
      <c r="AK6">
        <f t="shared" ca="1" si="26"/>
        <v>0</v>
      </c>
      <c r="AL6">
        <f t="shared" ca="1" si="27"/>
        <v>0</v>
      </c>
      <c r="AM6">
        <f t="shared" ca="1" si="28"/>
        <v>0</v>
      </c>
      <c r="AN6">
        <f t="shared" ca="1" si="29"/>
        <v>0</v>
      </c>
    </row>
    <row r="7" spans="1:41" x14ac:dyDescent="0.2">
      <c r="A7" s="2" t="str">
        <f ca="1">'- C -'!B9</f>
        <v>GORDITOS Y BONITOS</v>
      </c>
      <c r="B7" s="1">
        <f>IF('- C -'!C9&lt;&gt;"",'- C -'!C9,"")</f>
        <v>8</v>
      </c>
      <c r="C7" s="1" t="str">
        <f>'- C -'!D9</f>
        <v>-</v>
      </c>
      <c r="D7" s="1">
        <f>IF('- C -'!E9&lt;&gt;"",'- C -'!E9,"")</f>
        <v>1</v>
      </c>
      <c r="E7" s="3" t="str">
        <f ca="1">'- C -'!F9</f>
        <v>MULAX F.C.</v>
      </c>
      <c r="F7" s="1">
        <f>COUNTBLANK('- C -'!C9:'- C -'!E9)</f>
        <v>0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ca="1" si="4"/>
        <v>0</v>
      </c>
      <c r="L7">
        <f t="shared" ca="1" si="5"/>
        <v>0</v>
      </c>
      <c r="N7">
        <f t="shared" ca="1" si="6"/>
        <v>1</v>
      </c>
      <c r="O7">
        <f t="shared" ca="1" si="7"/>
        <v>1</v>
      </c>
      <c r="P7">
        <f t="shared" ca="1" si="8"/>
        <v>0</v>
      </c>
      <c r="Q7">
        <f t="shared" ca="1" si="9"/>
        <v>0</v>
      </c>
      <c r="R7">
        <f t="shared" ca="1" si="10"/>
        <v>8</v>
      </c>
      <c r="S7">
        <f t="shared" ca="1" si="11"/>
        <v>1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ca="1" si="16"/>
        <v>0</v>
      </c>
      <c r="Z7">
        <f t="shared" ca="1" si="17"/>
        <v>0</v>
      </c>
      <c r="AB7">
        <f t="shared" ca="1" si="18"/>
        <v>0</v>
      </c>
      <c r="AC7">
        <f t="shared" ca="1" si="19"/>
        <v>0</v>
      </c>
      <c r="AD7">
        <f t="shared" ca="1" si="20"/>
        <v>0</v>
      </c>
      <c r="AE7">
        <f t="shared" ca="1" si="21"/>
        <v>0</v>
      </c>
      <c r="AF7">
        <f t="shared" ca="1" si="22"/>
        <v>0</v>
      </c>
      <c r="AG7">
        <f t="shared" ca="1" si="23"/>
        <v>0</v>
      </c>
      <c r="AI7">
        <f t="shared" ca="1" si="24"/>
        <v>1</v>
      </c>
      <c r="AJ7">
        <f t="shared" ca="1" si="25"/>
        <v>0</v>
      </c>
      <c r="AK7">
        <f t="shared" ca="1" si="26"/>
        <v>0</v>
      </c>
      <c r="AL7">
        <f t="shared" ca="1" si="27"/>
        <v>1</v>
      </c>
      <c r="AM7">
        <f t="shared" ca="1" si="28"/>
        <v>1</v>
      </c>
      <c r="AN7">
        <f t="shared" ca="1" si="29"/>
        <v>8</v>
      </c>
    </row>
    <row r="8" spans="1:41" x14ac:dyDescent="0.2">
      <c r="A8" s="2" t="str">
        <f ca="1">'- C -'!B10</f>
        <v>FRANCOCANADIENSE</v>
      </c>
      <c r="B8" s="1">
        <f>IF('- C -'!C10&lt;&gt;"",'- C -'!C10,"")</f>
        <v>4</v>
      </c>
      <c r="C8" s="1" t="str">
        <f>'- C -'!D10</f>
        <v>-</v>
      </c>
      <c r="D8" s="1">
        <f>IF('- C -'!E10&lt;&gt;"",'- C -'!E10,"")</f>
        <v>1</v>
      </c>
      <c r="E8" s="3" t="str">
        <f ca="1">'- C -'!F10</f>
        <v>MULAX F.C.</v>
      </c>
      <c r="F8" s="1">
        <f>COUNTBLANK('- C -'!C10:'- C -'!E10)</f>
        <v>0</v>
      </c>
      <c r="G8">
        <f t="shared" ca="1" si="0"/>
        <v>1</v>
      </c>
      <c r="H8">
        <f t="shared" ca="1" si="1"/>
        <v>1</v>
      </c>
      <c r="I8">
        <f t="shared" ca="1" si="2"/>
        <v>0</v>
      </c>
      <c r="J8">
        <f t="shared" ca="1" si="3"/>
        <v>0</v>
      </c>
      <c r="K8">
        <f t="shared" ca="1" si="4"/>
        <v>4</v>
      </c>
      <c r="L8">
        <f t="shared" ca="1" si="5"/>
        <v>1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ca="1" si="10"/>
        <v>0</v>
      </c>
      <c r="S8">
        <f t="shared" ca="1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ca="1" si="16"/>
        <v>0</v>
      </c>
      <c r="Z8">
        <f t="shared" ca="1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ca="1" si="22"/>
        <v>0</v>
      </c>
      <c r="AG8">
        <f t="shared" ca="1" si="23"/>
        <v>0</v>
      </c>
      <c r="AI8">
        <f t="shared" ca="1" si="24"/>
        <v>1</v>
      </c>
      <c r="AJ8">
        <f t="shared" ca="1" si="25"/>
        <v>0</v>
      </c>
      <c r="AK8">
        <f t="shared" ca="1" si="26"/>
        <v>0</v>
      </c>
      <c r="AL8">
        <f t="shared" ca="1" si="27"/>
        <v>1</v>
      </c>
      <c r="AM8">
        <f t="shared" ca="1" si="28"/>
        <v>1</v>
      </c>
      <c r="AN8">
        <f t="shared" ca="1" si="29"/>
        <v>4</v>
      </c>
    </row>
    <row r="9" spans="1:41" x14ac:dyDescent="0.2">
      <c r="A9" s="2" t="str">
        <f ca="1">'- C -'!B11</f>
        <v>GORDITOS Y BONITOS</v>
      </c>
      <c r="B9" s="1">
        <f>IF('- C -'!C11&lt;&gt;"",'- C -'!C11,"")</f>
        <v>2</v>
      </c>
      <c r="C9" s="1" t="str">
        <f>'- C -'!D11</f>
        <v>-</v>
      </c>
      <c r="D9" s="1">
        <f>IF('- C -'!E11&lt;&gt;"",'- C -'!E11,"")</f>
        <v>3</v>
      </c>
      <c r="E9" s="3" t="str">
        <f ca="1">'- C -'!F11</f>
        <v>CSK LA ROPA</v>
      </c>
      <c r="F9" s="1">
        <f>COUNTBLANK('- C -'!C11:'- C -'!E11)</f>
        <v>0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ca="1" si="4"/>
        <v>0</v>
      </c>
      <c r="L9">
        <f t="shared" ca="1" si="5"/>
        <v>0</v>
      </c>
      <c r="N9">
        <f t="shared" ca="1" si="6"/>
        <v>1</v>
      </c>
      <c r="O9">
        <f t="shared" ca="1" si="7"/>
        <v>0</v>
      </c>
      <c r="P9">
        <f t="shared" ca="1" si="8"/>
        <v>0</v>
      </c>
      <c r="Q9">
        <f t="shared" ca="1" si="9"/>
        <v>1</v>
      </c>
      <c r="R9">
        <f t="shared" ca="1" si="10"/>
        <v>2</v>
      </c>
      <c r="S9">
        <f t="shared" ca="1" si="11"/>
        <v>3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ca="1" si="16"/>
        <v>0</v>
      </c>
      <c r="Z9">
        <f t="shared" ca="1" si="17"/>
        <v>0</v>
      </c>
      <c r="AB9">
        <f t="shared" ca="1" si="18"/>
        <v>1</v>
      </c>
      <c r="AC9">
        <f t="shared" ca="1" si="19"/>
        <v>1</v>
      </c>
      <c r="AD9">
        <f t="shared" ca="1" si="20"/>
        <v>0</v>
      </c>
      <c r="AE9">
        <f t="shared" ca="1" si="21"/>
        <v>0</v>
      </c>
      <c r="AF9">
        <f t="shared" ca="1" si="22"/>
        <v>3</v>
      </c>
      <c r="AG9">
        <f t="shared" ca="1" si="23"/>
        <v>2</v>
      </c>
      <c r="AI9">
        <f t="shared" ca="1" si="24"/>
        <v>0</v>
      </c>
      <c r="AJ9">
        <f t="shared" ca="1" si="25"/>
        <v>0</v>
      </c>
      <c r="AK9">
        <f t="shared" ca="1" si="26"/>
        <v>0</v>
      </c>
      <c r="AL9">
        <f t="shared" ca="1" si="27"/>
        <v>0</v>
      </c>
      <c r="AM9">
        <f t="shared" ca="1" si="28"/>
        <v>0</v>
      </c>
      <c r="AN9">
        <f t="shared" ca="1" si="29"/>
        <v>0</v>
      </c>
    </row>
    <row r="10" spans="1:41" x14ac:dyDescent="0.2">
      <c r="A10" s="2" t="str">
        <f ca="1">'- C -'!B12</f>
        <v>FRANCOCANADIENSE</v>
      </c>
      <c r="B10" s="1">
        <f>IF('- C -'!C12&lt;&gt;"",'- C -'!C12,"")</f>
        <v>0</v>
      </c>
      <c r="C10" s="1" t="str">
        <f>'- C -'!D12</f>
        <v>-</v>
      </c>
      <c r="D10" s="1">
        <f>IF('- C -'!E12&lt;&gt;"",'- C -'!E12,"")</f>
        <v>1</v>
      </c>
      <c r="E10" s="3" t="str">
        <f ca="1">'- C -'!F12</f>
        <v>CSK LA ROPA</v>
      </c>
      <c r="F10" s="1">
        <f>COUNTBLANK('- C -'!C12:'- C -'!E12)</f>
        <v>0</v>
      </c>
      <c r="G10">
        <f t="shared" ca="1" si="0"/>
        <v>1</v>
      </c>
      <c r="H10">
        <f t="shared" ca="1" si="1"/>
        <v>0</v>
      </c>
      <c r="I10">
        <f t="shared" ca="1" si="2"/>
        <v>0</v>
      </c>
      <c r="J10">
        <f t="shared" ca="1" si="3"/>
        <v>1</v>
      </c>
      <c r="K10">
        <f t="shared" ca="1" si="4"/>
        <v>0</v>
      </c>
      <c r="L10">
        <f t="shared" ca="1" si="5"/>
        <v>1</v>
      </c>
      <c r="N10">
        <f t="shared" ca="1" si="6"/>
        <v>0</v>
      </c>
      <c r="O10">
        <f t="shared" ca="1" si="7"/>
        <v>0</v>
      </c>
      <c r="P10">
        <f t="shared" ca="1" si="8"/>
        <v>0</v>
      </c>
      <c r="Q10">
        <f t="shared" ca="1" si="9"/>
        <v>0</v>
      </c>
      <c r="R10">
        <f t="shared" ca="1" si="10"/>
        <v>0</v>
      </c>
      <c r="S10">
        <f t="shared" ca="1" si="11"/>
        <v>0</v>
      </c>
      <c r="U10">
        <f t="shared" ca="1" si="12"/>
        <v>0</v>
      </c>
      <c r="V10">
        <f t="shared" ca="1" si="13"/>
        <v>0</v>
      </c>
      <c r="W10">
        <f t="shared" ca="1" si="14"/>
        <v>0</v>
      </c>
      <c r="X10">
        <f t="shared" ca="1" si="15"/>
        <v>0</v>
      </c>
      <c r="Y10">
        <f t="shared" ca="1" si="16"/>
        <v>0</v>
      </c>
      <c r="Z10">
        <f t="shared" ca="1" si="17"/>
        <v>0</v>
      </c>
      <c r="AB10">
        <f t="shared" ca="1" si="18"/>
        <v>1</v>
      </c>
      <c r="AC10">
        <f t="shared" ca="1" si="19"/>
        <v>1</v>
      </c>
      <c r="AD10">
        <f t="shared" ca="1" si="20"/>
        <v>0</v>
      </c>
      <c r="AE10">
        <f t="shared" ca="1" si="21"/>
        <v>0</v>
      </c>
      <c r="AF10">
        <f t="shared" ca="1" si="22"/>
        <v>1</v>
      </c>
      <c r="AG10">
        <f t="shared" ca="1" si="23"/>
        <v>0</v>
      </c>
      <c r="AI10">
        <f t="shared" ca="1" si="24"/>
        <v>0</v>
      </c>
      <c r="AJ10">
        <f t="shared" ca="1" si="25"/>
        <v>0</v>
      </c>
      <c r="AK10">
        <f t="shared" ca="1" si="26"/>
        <v>0</v>
      </c>
      <c r="AL10">
        <f t="shared" ca="1" si="27"/>
        <v>0</v>
      </c>
      <c r="AM10">
        <f t="shared" ca="1" si="28"/>
        <v>0</v>
      </c>
      <c r="AN10">
        <f t="shared" ca="1" si="29"/>
        <v>0</v>
      </c>
    </row>
    <row r="11" spans="1:41" x14ac:dyDescent="0.2">
      <c r="A11" s="2" t="str">
        <f ca="1">'- C -'!B13</f>
        <v>LOS REVUELTOS F.C.</v>
      </c>
      <c r="B11" s="1">
        <f>IF('- C -'!C13&lt;&gt;"",'- C -'!C13,"")</f>
        <v>2</v>
      </c>
      <c r="C11" s="1" t="str">
        <f>'- C -'!D13</f>
        <v>-</v>
      </c>
      <c r="D11" s="1">
        <f>IF('- C -'!E13&lt;&gt;"",'- C -'!E13,"")</f>
        <v>2</v>
      </c>
      <c r="E11" s="3" t="str">
        <f ca="1">'- C -'!F13</f>
        <v>MULAX F.C.</v>
      </c>
      <c r="F11" s="1">
        <f>COUNTBLANK('- C -'!C13:'- C -'!E13)</f>
        <v>0</v>
      </c>
      <c r="G11">
        <f t="shared" ca="1" si="0"/>
        <v>0</v>
      </c>
      <c r="H11">
        <f t="shared" ca="1" si="1"/>
        <v>0</v>
      </c>
      <c r="I11">
        <f t="shared" ca="1" si="2"/>
        <v>0</v>
      </c>
      <c r="J11">
        <f t="shared" ca="1" si="3"/>
        <v>0</v>
      </c>
      <c r="K11">
        <f t="shared" ca="1" si="4"/>
        <v>0</v>
      </c>
      <c r="L11">
        <f t="shared" ca="1" si="5"/>
        <v>0</v>
      </c>
      <c r="N11">
        <f t="shared" ca="1" si="6"/>
        <v>0</v>
      </c>
      <c r="O11">
        <f t="shared" ca="1" si="7"/>
        <v>0</v>
      </c>
      <c r="P11">
        <f t="shared" ca="1" si="8"/>
        <v>0</v>
      </c>
      <c r="Q11">
        <f t="shared" ca="1" si="9"/>
        <v>0</v>
      </c>
      <c r="R11">
        <f t="shared" ca="1" si="10"/>
        <v>0</v>
      </c>
      <c r="S11">
        <f t="shared" ca="1" si="11"/>
        <v>0</v>
      </c>
      <c r="U11">
        <f t="shared" ca="1" si="12"/>
        <v>1</v>
      </c>
      <c r="V11">
        <f t="shared" ca="1" si="13"/>
        <v>0</v>
      </c>
      <c r="W11">
        <f t="shared" ca="1" si="14"/>
        <v>1</v>
      </c>
      <c r="X11">
        <f t="shared" ca="1" si="15"/>
        <v>0</v>
      </c>
      <c r="Y11">
        <f t="shared" ca="1" si="16"/>
        <v>2</v>
      </c>
      <c r="Z11">
        <f t="shared" ca="1" si="17"/>
        <v>2</v>
      </c>
      <c r="AB11">
        <f t="shared" ca="1" si="18"/>
        <v>0</v>
      </c>
      <c r="AC11">
        <f t="shared" ca="1" si="19"/>
        <v>0</v>
      </c>
      <c r="AD11">
        <f t="shared" ca="1" si="20"/>
        <v>0</v>
      </c>
      <c r="AE11">
        <f t="shared" ca="1" si="21"/>
        <v>0</v>
      </c>
      <c r="AF11">
        <f t="shared" ca="1" si="22"/>
        <v>0</v>
      </c>
      <c r="AG11">
        <f t="shared" ca="1" si="23"/>
        <v>0</v>
      </c>
      <c r="AI11">
        <f t="shared" ca="1" si="24"/>
        <v>1</v>
      </c>
      <c r="AJ11">
        <f t="shared" ca="1" si="25"/>
        <v>0</v>
      </c>
      <c r="AK11">
        <f t="shared" ca="1" si="26"/>
        <v>1</v>
      </c>
      <c r="AL11">
        <f t="shared" ca="1" si="27"/>
        <v>0</v>
      </c>
      <c r="AM11">
        <f t="shared" ca="1" si="28"/>
        <v>2</v>
      </c>
      <c r="AN11">
        <f t="shared" ca="1" si="29"/>
        <v>2</v>
      </c>
    </row>
    <row r="12" spans="1:41" x14ac:dyDescent="0.2">
      <c r="A12" s="2" t="str">
        <f ca="1">'- C -'!B14</f>
        <v>GORDITOS Y BONITOS</v>
      </c>
      <c r="B12" s="1">
        <f>IF('- C -'!C14&lt;&gt;"",'- C -'!C14,"")</f>
        <v>6</v>
      </c>
      <c r="C12" s="1" t="str">
        <f>'- C -'!D14</f>
        <v>-</v>
      </c>
      <c r="D12" s="1">
        <f>IF('- C -'!E14&lt;&gt;"",'- C -'!E14,"")</f>
        <v>2</v>
      </c>
      <c r="E12" s="3" t="str">
        <f ca="1">'- C -'!F14</f>
        <v>LOS REVUELTOS F.C.</v>
      </c>
      <c r="F12" s="1">
        <f>COUNTBLANK('- C -'!C14:'- C -'!E14)</f>
        <v>0</v>
      </c>
      <c r="G12">
        <f t="shared" ca="1" si="0"/>
        <v>0</v>
      </c>
      <c r="H12">
        <f t="shared" ca="1" si="1"/>
        <v>0</v>
      </c>
      <c r="I12">
        <f t="shared" ca="1" si="2"/>
        <v>0</v>
      </c>
      <c r="J12">
        <f t="shared" ca="1" si="3"/>
        <v>0</v>
      </c>
      <c r="K12">
        <f t="shared" ca="1" si="4"/>
        <v>0</v>
      </c>
      <c r="L12">
        <f t="shared" ca="1" si="5"/>
        <v>0</v>
      </c>
      <c r="N12">
        <f t="shared" ca="1" si="6"/>
        <v>1</v>
      </c>
      <c r="O12">
        <f t="shared" ca="1" si="7"/>
        <v>1</v>
      </c>
      <c r="P12">
        <f t="shared" ca="1" si="8"/>
        <v>0</v>
      </c>
      <c r="Q12">
        <f t="shared" ca="1" si="9"/>
        <v>0</v>
      </c>
      <c r="R12">
        <f t="shared" ca="1" si="10"/>
        <v>6</v>
      </c>
      <c r="S12">
        <f t="shared" ca="1" si="11"/>
        <v>2</v>
      </c>
      <c r="U12">
        <f t="shared" ca="1" si="12"/>
        <v>1</v>
      </c>
      <c r="V12">
        <f t="shared" ca="1" si="13"/>
        <v>0</v>
      </c>
      <c r="W12">
        <f t="shared" ca="1" si="14"/>
        <v>0</v>
      </c>
      <c r="X12">
        <f t="shared" ca="1" si="15"/>
        <v>1</v>
      </c>
      <c r="Y12">
        <f t="shared" ca="1" si="16"/>
        <v>2</v>
      </c>
      <c r="Z12">
        <f t="shared" ca="1" si="17"/>
        <v>6</v>
      </c>
      <c r="AB12">
        <f t="shared" ca="1" si="18"/>
        <v>0</v>
      </c>
      <c r="AC12">
        <f t="shared" ca="1" si="19"/>
        <v>0</v>
      </c>
      <c r="AD12">
        <f t="shared" ca="1" si="20"/>
        <v>0</v>
      </c>
      <c r="AE12">
        <f t="shared" ca="1" si="21"/>
        <v>0</v>
      </c>
      <c r="AF12">
        <f t="shared" ca="1" si="22"/>
        <v>0</v>
      </c>
      <c r="AG12">
        <f t="shared" ca="1" si="23"/>
        <v>0</v>
      </c>
      <c r="AI12">
        <f t="shared" ca="1" si="24"/>
        <v>0</v>
      </c>
      <c r="AJ12">
        <f t="shared" ca="1" si="25"/>
        <v>0</v>
      </c>
      <c r="AK12">
        <f t="shared" ca="1" si="26"/>
        <v>0</v>
      </c>
      <c r="AL12">
        <f t="shared" ca="1" si="27"/>
        <v>0</v>
      </c>
      <c r="AM12">
        <f t="shared" ca="1" si="28"/>
        <v>0</v>
      </c>
      <c r="AN12">
        <f t="shared" ca="1" si="29"/>
        <v>0</v>
      </c>
    </row>
    <row r="13" spans="1:41" x14ac:dyDescent="0.2">
      <c r="A13" s="2" t="str">
        <f ca="1">'- C -'!B15</f>
        <v>CSK LA ROPA</v>
      </c>
      <c r="B13" s="1">
        <f>IF('- C -'!C15&lt;&gt;"",'- C -'!C15,"")</f>
        <v>2</v>
      </c>
      <c r="C13" s="1" t="str">
        <f>'- C -'!D15</f>
        <v>-</v>
      </c>
      <c r="D13" s="1">
        <f>IF('- C -'!E15&lt;&gt;"",'- C -'!E15,"")</f>
        <v>2</v>
      </c>
      <c r="E13" s="3" t="str">
        <f ca="1">'- C -'!F15</f>
        <v>MULAX F.C.</v>
      </c>
      <c r="F13" s="1">
        <f>COUNTBLANK('- C -'!C15:'- C -'!E15)</f>
        <v>0</v>
      </c>
      <c r="G13">
        <f t="shared" ca="1" si="0"/>
        <v>0</v>
      </c>
      <c r="H13">
        <f t="shared" ca="1" si="1"/>
        <v>0</v>
      </c>
      <c r="I13">
        <f t="shared" ca="1" si="2"/>
        <v>0</v>
      </c>
      <c r="J13">
        <f t="shared" ca="1" si="3"/>
        <v>0</v>
      </c>
      <c r="K13">
        <f t="shared" ca="1" si="4"/>
        <v>0</v>
      </c>
      <c r="L13">
        <f t="shared" ca="1" si="5"/>
        <v>0</v>
      </c>
      <c r="N13">
        <f t="shared" ca="1" si="6"/>
        <v>0</v>
      </c>
      <c r="O13">
        <f t="shared" ca="1" si="7"/>
        <v>0</v>
      </c>
      <c r="P13">
        <f t="shared" ca="1" si="8"/>
        <v>0</v>
      </c>
      <c r="Q13">
        <f t="shared" ca="1" si="9"/>
        <v>0</v>
      </c>
      <c r="R13">
        <f t="shared" ca="1" si="10"/>
        <v>0</v>
      </c>
      <c r="S13">
        <f t="shared" ca="1" si="11"/>
        <v>0</v>
      </c>
      <c r="U13">
        <f t="shared" ca="1" si="12"/>
        <v>0</v>
      </c>
      <c r="V13">
        <f t="shared" ca="1" si="13"/>
        <v>0</v>
      </c>
      <c r="W13">
        <f t="shared" ca="1" si="14"/>
        <v>0</v>
      </c>
      <c r="X13">
        <f t="shared" ca="1" si="15"/>
        <v>0</v>
      </c>
      <c r="Y13">
        <f t="shared" ca="1" si="16"/>
        <v>0</v>
      </c>
      <c r="Z13">
        <f t="shared" ca="1" si="17"/>
        <v>0</v>
      </c>
      <c r="AB13">
        <f t="shared" ca="1" si="18"/>
        <v>1</v>
      </c>
      <c r="AC13">
        <f t="shared" ca="1" si="19"/>
        <v>0</v>
      </c>
      <c r="AD13">
        <f t="shared" ca="1" si="20"/>
        <v>1</v>
      </c>
      <c r="AE13">
        <f t="shared" ca="1" si="21"/>
        <v>0</v>
      </c>
      <c r="AF13">
        <f t="shared" ca="1" si="22"/>
        <v>2</v>
      </c>
      <c r="AG13">
        <f t="shared" ca="1" si="23"/>
        <v>2</v>
      </c>
      <c r="AI13">
        <f t="shared" ca="1" si="24"/>
        <v>1</v>
      </c>
      <c r="AJ13">
        <f t="shared" ca="1" si="25"/>
        <v>0</v>
      </c>
      <c r="AK13">
        <f t="shared" ca="1" si="26"/>
        <v>1</v>
      </c>
      <c r="AL13">
        <f t="shared" ca="1" si="27"/>
        <v>0</v>
      </c>
      <c r="AM13">
        <f t="shared" ca="1" si="28"/>
        <v>2</v>
      </c>
      <c r="AN13">
        <f t="shared" ca="1" si="29"/>
        <v>2</v>
      </c>
    </row>
    <row r="14" spans="1:41" x14ac:dyDescent="0.2">
      <c r="G14">
        <f t="shared" ref="G14:L14" ca="1" si="30">SUM(G4:G13)</f>
        <v>4</v>
      </c>
      <c r="H14">
        <f t="shared" ca="1" si="30"/>
        <v>1</v>
      </c>
      <c r="I14">
        <f t="shared" ca="1" si="30"/>
        <v>1</v>
      </c>
      <c r="J14">
        <f t="shared" ca="1" si="30"/>
        <v>2</v>
      </c>
      <c r="K14">
        <f t="shared" ca="1" si="30"/>
        <v>5</v>
      </c>
      <c r="L14">
        <f t="shared" ca="1" si="30"/>
        <v>7</v>
      </c>
      <c r="M14">
        <f ca="1">H14*3+I14*2+J14</f>
        <v>7</v>
      </c>
      <c r="N14">
        <f t="shared" ref="N14:S14" ca="1" si="31">SUM(N4:N13)</f>
        <v>4</v>
      </c>
      <c r="O14">
        <f t="shared" ca="1" si="31"/>
        <v>3</v>
      </c>
      <c r="P14">
        <f t="shared" ca="1" si="31"/>
        <v>0</v>
      </c>
      <c r="Q14">
        <f t="shared" ca="1" si="31"/>
        <v>1</v>
      </c>
      <c r="R14">
        <f t="shared" ca="1" si="31"/>
        <v>20</v>
      </c>
      <c r="S14">
        <f t="shared" ca="1" si="31"/>
        <v>6</v>
      </c>
      <c r="T14">
        <f ca="1">O14*3+P14*2+Q14</f>
        <v>10</v>
      </c>
      <c r="U14">
        <f t="shared" ref="U14:Z14" ca="1" si="32">SUM(U4:U13)</f>
        <v>4</v>
      </c>
      <c r="V14">
        <f t="shared" ca="1" si="32"/>
        <v>0</v>
      </c>
      <c r="W14">
        <f t="shared" ca="1" si="32"/>
        <v>3</v>
      </c>
      <c r="X14">
        <f t="shared" ca="1" si="32"/>
        <v>1</v>
      </c>
      <c r="Y14">
        <f t="shared" ca="1" si="32"/>
        <v>5</v>
      </c>
      <c r="Z14">
        <f t="shared" ca="1" si="32"/>
        <v>9</v>
      </c>
      <c r="AA14">
        <f ca="1">V14*3+W14*2+X14</f>
        <v>7</v>
      </c>
      <c r="AB14">
        <f t="shared" ref="AB14:AG14" ca="1" si="33">SUM(AB4:AB13)</f>
        <v>4</v>
      </c>
      <c r="AC14">
        <f t="shared" ca="1" si="33"/>
        <v>2</v>
      </c>
      <c r="AD14">
        <f t="shared" ca="1" si="33"/>
        <v>2</v>
      </c>
      <c r="AE14">
        <f t="shared" ca="1" si="33"/>
        <v>0</v>
      </c>
      <c r="AF14">
        <f t="shared" ca="1" si="33"/>
        <v>6</v>
      </c>
      <c r="AG14">
        <f t="shared" ca="1" si="33"/>
        <v>4</v>
      </c>
      <c r="AH14">
        <f ca="1">AC14*3+AD14*2+AE14</f>
        <v>10</v>
      </c>
      <c r="AI14">
        <f t="shared" ref="AI14:AN14" ca="1" si="34">SUM(AI4:AI13)</f>
        <v>4</v>
      </c>
      <c r="AJ14">
        <f t="shared" ca="1" si="34"/>
        <v>0</v>
      </c>
      <c r="AK14">
        <f t="shared" ca="1" si="34"/>
        <v>2</v>
      </c>
      <c r="AL14">
        <f t="shared" ca="1" si="34"/>
        <v>2</v>
      </c>
      <c r="AM14">
        <f t="shared" ca="1" si="34"/>
        <v>6</v>
      </c>
      <c r="AN14">
        <f t="shared" ca="1" si="34"/>
        <v>16</v>
      </c>
      <c r="AO14">
        <f ca="1">AJ14*3+AK14*2+AL14</f>
        <v>6</v>
      </c>
    </row>
    <row r="18" spans="6:53" x14ac:dyDescent="0.2">
      <c r="F18" t="s">
        <v>36</v>
      </c>
    </row>
    <row r="19" spans="6:53" x14ac:dyDescent="0.2">
      <c r="G19" t="s">
        <v>13</v>
      </c>
      <c r="H19" t="s">
        <v>15</v>
      </c>
      <c r="I19" t="s">
        <v>16</v>
      </c>
      <c r="J19" t="s">
        <v>17</v>
      </c>
      <c r="K19" t="s">
        <v>18</v>
      </c>
      <c r="L19" t="s">
        <v>19</v>
      </c>
      <c r="M19" t="s">
        <v>14</v>
      </c>
      <c r="O19" t="s">
        <v>91</v>
      </c>
      <c r="S19" t="s">
        <v>92</v>
      </c>
      <c r="W19" t="s">
        <v>93</v>
      </c>
      <c r="AA19" t="s">
        <v>94</v>
      </c>
      <c r="AE19" t="s">
        <v>95</v>
      </c>
      <c r="AI19" t="s">
        <v>96</v>
      </c>
      <c r="AM19" t="s">
        <v>97</v>
      </c>
      <c r="AQ19" t="s">
        <v>98</v>
      </c>
      <c r="AU19" t="s">
        <v>99</v>
      </c>
      <c r="AY19" t="s">
        <v>100</v>
      </c>
    </row>
    <row r="20" spans="6:53" x14ac:dyDescent="0.2">
      <c r="F20" t="str">
        <f>G2</f>
        <v>FRANCOCANADIENSE</v>
      </c>
      <c r="G20">
        <f t="shared" ref="G20:M20" ca="1" si="35">G14</f>
        <v>4</v>
      </c>
      <c r="H20">
        <f t="shared" ca="1" si="35"/>
        <v>1</v>
      </c>
      <c r="I20">
        <f t="shared" ca="1" si="35"/>
        <v>1</v>
      </c>
      <c r="J20">
        <f t="shared" ca="1" si="35"/>
        <v>2</v>
      </c>
      <c r="K20">
        <f t="shared" ca="1" si="35"/>
        <v>5</v>
      </c>
      <c r="L20">
        <f t="shared" ca="1" si="35"/>
        <v>7</v>
      </c>
      <c r="M20">
        <f t="shared" ca="1" si="35"/>
        <v>7</v>
      </c>
      <c r="O20" t="str">
        <f ca="1">IF($M20&gt;=$M21,$F20,$F21)</f>
        <v>GORDITOS Y BONITOS</v>
      </c>
      <c r="P20">
        <f ca="1">VLOOKUP(O20,$F$20:$M$29,8,FALSE)</f>
        <v>10</v>
      </c>
      <c r="S20" t="str">
        <f ca="1">IF($P20&gt;=$P22,$O20,$O22)</f>
        <v>GORDITOS Y BONITOS</v>
      </c>
      <c r="T20">
        <f ca="1">VLOOKUP(S20,$O$20:$P$29,2,FALSE)</f>
        <v>10</v>
      </c>
      <c r="W20" t="str">
        <f ca="1">IF($T20&gt;=$T23,$S20,$S23)</f>
        <v>GORDITOS Y BONITOS</v>
      </c>
      <c r="X20">
        <f ca="1">VLOOKUP(W20,$S$20:$T$29,2,FALSE)</f>
        <v>10</v>
      </c>
      <c r="AA20" t="str">
        <f ca="1">IF(X20&gt;=X24,W20,W24)</f>
        <v>GORDITOS Y BONITOS</v>
      </c>
      <c r="AB20">
        <f ca="1">VLOOKUP(AA20,W20:X29,2,FALSE)</f>
        <v>10</v>
      </c>
      <c r="AE20" t="str">
        <f ca="1">AA20</f>
        <v>GORDITOS Y BONITOS</v>
      </c>
      <c r="AF20">
        <f ca="1">VLOOKUP(AE20,AA20:AB29,2,FALSE)</f>
        <v>10</v>
      </c>
      <c r="AI20" t="str">
        <f ca="1">AE20</f>
        <v>GORDITOS Y BONITOS</v>
      </c>
      <c r="AJ20">
        <f ca="1">VLOOKUP(AI20,AE20:AF29,2,FALSE)</f>
        <v>10</v>
      </c>
      <c r="AM20" t="str">
        <f ca="1">AI20</f>
        <v>GORDITOS Y BONITOS</v>
      </c>
      <c r="AN20">
        <f ca="1">VLOOKUP(AM20,AI20:AJ29,2,FALSE)</f>
        <v>10</v>
      </c>
      <c r="AQ20" t="str">
        <f ca="1">AM20</f>
        <v>GORDITOS Y BONITOS</v>
      </c>
      <c r="AR20">
        <f ca="1">VLOOKUP(AQ20,AM20:AN29,2,FALSE)</f>
        <v>10</v>
      </c>
      <c r="AU20" t="str">
        <f ca="1">AQ20</f>
        <v>GORDITOS Y BONITOS</v>
      </c>
      <c r="AV20">
        <f ca="1">VLOOKUP(AU20,AQ20:AR29,2,FALSE)</f>
        <v>10</v>
      </c>
      <c r="AY20" t="str">
        <f ca="1">AU20</f>
        <v>GORDITOS Y BONITOS</v>
      </c>
      <c r="AZ20">
        <f ca="1">VLOOKUP(AY20,AU20:AV29,2,FALSE)</f>
        <v>10</v>
      </c>
    </row>
    <row r="21" spans="6:53" x14ac:dyDescent="0.2">
      <c r="F21" t="str">
        <f>N2</f>
        <v>GORDITOS Y BONITOS</v>
      </c>
      <c r="G21">
        <f t="shared" ref="G21:M21" ca="1" si="36">N14</f>
        <v>4</v>
      </c>
      <c r="H21">
        <f t="shared" ca="1" si="36"/>
        <v>3</v>
      </c>
      <c r="I21">
        <f t="shared" ca="1" si="36"/>
        <v>0</v>
      </c>
      <c r="J21">
        <f t="shared" ca="1" si="36"/>
        <v>1</v>
      </c>
      <c r="K21">
        <f t="shared" ca="1" si="36"/>
        <v>20</v>
      </c>
      <c r="L21">
        <f t="shared" ca="1" si="36"/>
        <v>6</v>
      </c>
      <c r="M21">
        <f t="shared" ca="1" si="36"/>
        <v>10</v>
      </c>
      <c r="O21" t="str">
        <f ca="1">IF($M21&lt;=$M20,$F21,$F20)</f>
        <v>FRANCOCANADIENSE</v>
      </c>
      <c r="P21">
        <f ca="1">VLOOKUP(O21,$F$20:$M$29,8,FALSE)</f>
        <v>7</v>
      </c>
      <c r="S21" t="str">
        <f ca="1">O21</f>
        <v>FRANCOCANADIENSE</v>
      </c>
      <c r="T21">
        <f ca="1">VLOOKUP(S21,$O$20:$P$29,2,FALSE)</f>
        <v>7</v>
      </c>
      <c r="W21" t="str">
        <f ca="1">S21</f>
        <v>FRANCOCANADIENSE</v>
      </c>
      <c r="X21">
        <f ca="1">VLOOKUP(W21,$S$20:$T$29,2,FALSE)</f>
        <v>7</v>
      </c>
      <c r="AA21" t="str">
        <f ca="1">W21</f>
        <v>FRANCOCANADIENSE</v>
      </c>
      <c r="AB21">
        <f ca="1">VLOOKUP(AA21,W20:X29,2,FALSE)</f>
        <v>7</v>
      </c>
      <c r="AE21" t="str">
        <f ca="1">IF(AB21&gt;=AB22,AA21,AA22)</f>
        <v>FRANCOCANADIENSE</v>
      </c>
      <c r="AF21">
        <f ca="1">VLOOKUP(AE21,AA20:AB29,2,FALSE)</f>
        <v>7</v>
      </c>
      <c r="AI21" t="str">
        <f ca="1">IF(AF21&gt;=AF23,AE21,AE23)</f>
        <v>CSK LA ROPA</v>
      </c>
      <c r="AJ21">
        <f ca="1">VLOOKUP(AI21,AE20:AF29,2,FALSE)</f>
        <v>10</v>
      </c>
      <c r="AM21" t="str">
        <f ca="1">IF(AJ21&gt;=AJ24,AI21,AI24)</f>
        <v>CSK LA ROPA</v>
      </c>
      <c r="AN21">
        <f ca="1">VLOOKUP(AM21,AI20:AJ29,2,FALSE)</f>
        <v>10</v>
      </c>
      <c r="AQ21" t="str">
        <f ca="1">AM21</f>
        <v>CSK LA ROPA</v>
      </c>
      <c r="AR21">
        <f ca="1">VLOOKUP(AQ21,AM20:AN29,2,FALSE)</f>
        <v>10</v>
      </c>
      <c r="AU21" t="str">
        <f ca="1">AQ21</f>
        <v>CSK LA ROPA</v>
      </c>
      <c r="AV21">
        <f ca="1">VLOOKUP(AU21,AQ20:AR29,2,FALSE)</f>
        <v>10</v>
      </c>
      <c r="AY21" t="str">
        <f ca="1">AU21</f>
        <v>CSK LA ROPA</v>
      </c>
      <c r="AZ21">
        <f ca="1">VLOOKUP(AY21,AU20:AV29,2,FALSE)</f>
        <v>10</v>
      </c>
    </row>
    <row r="22" spans="6:53" x14ac:dyDescent="0.2">
      <c r="F22" t="str">
        <f>U2</f>
        <v>LOS REVUELTOS F.C.</v>
      </c>
      <c r="G22">
        <f t="shared" ref="G22:M22" ca="1" si="37">U14</f>
        <v>4</v>
      </c>
      <c r="H22">
        <f t="shared" ca="1" si="37"/>
        <v>0</v>
      </c>
      <c r="I22">
        <f t="shared" ca="1" si="37"/>
        <v>3</v>
      </c>
      <c r="J22">
        <f t="shared" ca="1" si="37"/>
        <v>1</v>
      </c>
      <c r="K22">
        <f t="shared" ca="1" si="37"/>
        <v>5</v>
      </c>
      <c r="L22">
        <f t="shared" ca="1" si="37"/>
        <v>9</v>
      </c>
      <c r="M22">
        <f t="shared" ca="1" si="37"/>
        <v>7</v>
      </c>
      <c r="O22" t="str">
        <f>F22</f>
        <v>LOS REVUELTOS F.C.</v>
      </c>
      <c r="P22">
        <f ca="1">VLOOKUP(O22,$F$20:$M$29,8,FALSE)</f>
        <v>7</v>
      </c>
      <c r="S22" t="str">
        <f ca="1">IF($P22&lt;=$P20,$O22,$O20)</f>
        <v>LOS REVUELTOS F.C.</v>
      </c>
      <c r="T22">
        <f ca="1">VLOOKUP(S22,$O$20:$P$29,2,FALSE)</f>
        <v>7</v>
      </c>
      <c r="W22" t="str">
        <f ca="1">S22</f>
        <v>LOS REVUELTOS F.C.</v>
      </c>
      <c r="X22">
        <f ca="1">VLOOKUP(W22,$S$20:$T$29,2,FALSE)</f>
        <v>7</v>
      </c>
      <c r="AA22" t="str">
        <f ca="1">W22</f>
        <v>LOS REVUELTOS F.C.</v>
      </c>
      <c r="AB22">
        <f ca="1">VLOOKUP(AA22,W20:X29,2,FALSE)</f>
        <v>7</v>
      </c>
      <c r="AE22" t="str">
        <f ca="1">IF(AB22&lt;=AB21,AA22,AA21)</f>
        <v>LOS REVUELTOS F.C.</v>
      </c>
      <c r="AF22">
        <f ca="1">VLOOKUP(AE22,AA20:AB29,2,FALSE)</f>
        <v>7</v>
      </c>
      <c r="AI22" t="str">
        <f ca="1">AE22</f>
        <v>LOS REVUELTOS F.C.</v>
      </c>
      <c r="AJ22">
        <f ca="1">VLOOKUP(AI22,AE20:AF29,2,FALSE)</f>
        <v>7</v>
      </c>
      <c r="AM22" t="str">
        <f ca="1">AI22</f>
        <v>LOS REVUELTOS F.C.</v>
      </c>
      <c r="AN22">
        <f ca="1">VLOOKUP(AM22,AI20:AJ29,2,FALSE)</f>
        <v>7</v>
      </c>
      <c r="AQ22" t="str">
        <f ca="1">IF(AN22&gt;=AN23,AM22,AM23)</f>
        <v>LOS REVUELTOS F.C.</v>
      </c>
      <c r="AR22">
        <f ca="1">VLOOKUP(AQ22,AM20:AN29,2,FALSE)</f>
        <v>7</v>
      </c>
      <c r="AU22" t="str">
        <f ca="1">IF(AR22&gt;=AR24,AQ22,AQ24)</f>
        <v>LOS REVUELTOS F.C.</v>
      </c>
      <c r="AV22">
        <f ca="1">VLOOKUP(AU22,AQ20:AR29,2,FALSE)</f>
        <v>7</v>
      </c>
      <c r="AY22" t="str">
        <f ca="1">AU22</f>
        <v>LOS REVUELTOS F.C.</v>
      </c>
      <c r="AZ22">
        <f ca="1">VLOOKUP(AY22,AU20:AV29,2,FALSE)</f>
        <v>7</v>
      </c>
    </row>
    <row r="23" spans="6:53" x14ac:dyDescent="0.2">
      <c r="F23" t="str">
        <f>AB2</f>
        <v>CSK LA ROPA</v>
      </c>
      <c r="G23">
        <f t="shared" ref="G23:M23" ca="1" si="38">AB14</f>
        <v>4</v>
      </c>
      <c r="H23">
        <f t="shared" ca="1" si="38"/>
        <v>2</v>
      </c>
      <c r="I23">
        <f t="shared" ca="1" si="38"/>
        <v>2</v>
      </c>
      <c r="J23">
        <f t="shared" ca="1" si="38"/>
        <v>0</v>
      </c>
      <c r="K23">
        <f t="shared" ca="1" si="38"/>
        <v>6</v>
      </c>
      <c r="L23">
        <f t="shared" ca="1" si="38"/>
        <v>4</v>
      </c>
      <c r="M23">
        <f t="shared" ca="1" si="38"/>
        <v>10</v>
      </c>
      <c r="O23" t="str">
        <f>F23</f>
        <v>CSK LA ROPA</v>
      </c>
      <c r="P23">
        <f ca="1">VLOOKUP(O23,$F$20:$M$29,8,FALSE)</f>
        <v>10</v>
      </c>
      <c r="S23" t="str">
        <f>O23</f>
        <v>CSK LA ROPA</v>
      </c>
      <c r="T23">
        <f ca="1">VLOOKUP(S23,$O$20:$P$29,2,FALSE)</f>
        <v>10</v>
      </c>
      <c r="W23" t="str">
        <f ca="1">IF($T23&lt;=$T20,$S23,$S20)</f>
        <v>CSK LA ROPA</v>
      </c>
      <c r="X23">
        <f ca="1">VLOOKUP(W23,$S$20:$T$29,2,FALSE)</f>
        <v>10</v>
      </c>
      <c r="AA23" t="str">
        <f ca="1">W23</f>
        <v>CSK LA ROPA</v>
      </c>
      <c r="AB23">
        <f ca="1">VLOOKUP(AA23,W20:X29,2,FALSE)</f>
        <v>10</v>
      </c>
      <c r="AE23" t="str">
        <f ca="1">AA23</f>
        <v>CSK LA ROPA</v>
      </c>
      <c r="AF23">
        <f ca="1">VLOOKUP(AE23,AA20:AB29,2,FALSE)</f>
        <v>10</v>
      </c>
      <c r="AI23" t="str">
        <f ca="1">IF(AF23&lt;=AF21,AE23,AE21)</f>
        <v>FRANCOCANADIENSE</v>
      </c>
      <c r="AJ23">
        <f ca="1">VLOOKUP(AI23,AE20:AF29,2,FALSE)</f>
        <v>7</v>
      </c>
      <c r="AM23" t="str">
        <f ca="1">AI23</f>
        <v>FRANCOCANADIENSE</v>
      </c>
      <c r="AN23">
        <f ca="1">VLOOKUP(AM23,AI20:AJ29,2,FALSE)</f>
        <v>7</v>
      </c>
      <c r="AQ23" t="str">
        <f ca="1">IF(AN23&lt;=AN22,AM23,AM22)</f>
        <v>FRANCOCANADIENSE</v>
      </c>
      <c r="AR23">
        <f ca="1">VLOOKUP(AQ23,AM20:AN29,2,FALSE)</f>
        <v>7</v>
      </c>
      <c r="AU23" t="str">
        <f ca="1">AQ23</f>
        <v>FRANCOCANADIENSE</v>
      </c>
      <c r="AV23">
        <f ca="1">VLOOKUP(AU23,AQ20:AR29,2,FALSE)</f>
        <v>7</v>
      </c>
      <c r="AY23" t="str">
        <f ca="1">IF(AV23&gt;=AV24,AU23,AU24)</f>
        <v>FRANCOCANADIENSE</v>
      </c>
      <c r="AZ23">
        <f ca="1">VLOOKUP(AY23,AU20:AV29,2,FALSE)</f>
        <v>7</v>
      </c>
    </row>
    <row r="24" spans="6:53" x14ac:dyDescent="0.2">
      <c r="F24" t="str">
        <f>AI2</f>
        <v>MULAX F.C.</v>
      </c>
      <c r="G24">
        <f t="shared" ref="G24:M24" ca="1" si="39">AI14</f>
        <v>4</v>
      </c>
      <c r="H24">
        <f t="shared" ca="1" si="39"/>
        <v>0</v>
      </c>
      <c r="I24">
        <f t="shared" ca="1" si="39"/>
        <v>2</v>
      </c>
      <c r="J24">
        <f t="shared" ca="1" si="39"/>
        <v>2</v>
      </c>
      <c r="K24">
        <f t="shared" ca="1" si="39"/>
        <v>6</v>
      </c>
      <c r="L24">
        <f t="shared" ca="1" si="39"/>
        <v>16</v>
      </c>
      <c r="M24">
        <f t="shared" ca="1" si="39"/>
        <v>6</v>
      </c>
      <c r="O24" t="str">
        <f>F24</f>
        <v>MULAX F.C.</v>
      </c>
      <c r="P24">
        <f ca="1">VLOOKUP(O24,$F$20:$M$29,8,FALSE)</f>
        <v>6</v>
      </c>
      <c r="S24" t="str">
        <f>O24</f>
        <v>MULAX F.C.</v>
      </c>
      <c r="T24">
        <f ca="1">VLOOKUP(S24,$O$20:$P$29,2,FALSE)</f>
        <v>6</v>
      </c>
      <c r="W24" t="str">
        <f>S24</f>
        <v>MULAX F.C.</v>
      </c>
      <c r="X24">
        <f ca="1">VLOOKUP(W24,$S$20:$T$29,2,FALSE)</f>
        <v>6</v>
      </c>
      <c r="AA24" t="str">
        <f ca="1">IF(X24&lt;=X20,W24,W20)</f>
        <v>MULAX F.C.</v>
      </c>
      <c r="AB24">
        <f ca="1">VLOOKUP(AA24,W20:X29,2,FALSE)</f>
        <v>6</v>
      </c>
      <c r="AE24" t="str">
        <f ca="1">AA24</f>
        <v>MULAX F.C.</v>
      </c>
      <c r="AF24">
        <f ca="1">VLOOKUP(AE24,AA20:AB29,2,FALSE)</f>
        <v>6</v>
      </c>
      <c r="AI24" t="str">
        <f ca="1">AE24</f>
        <v>MULAX F.C.</v>
      </c>
      <c r="AJ24">
        <f ca="1">VLOOKUP(AI24,AE22:AF29,2,FALSE)</f>
        <v>6</v>
      </c>
      <c r="AM24" t="str">
        <f ca="1">IF(AJ24&lt;=AJ21,AI24,AI21)</f>
        <v>MULAX F.C.</v>
      </c>
      <c r="AN24">
        <f ca="1">VLOOKUP(AM24,AI20:AJ29,2,FALSE)</f>
        <v>6</v>
      </c>
      <c r="AQ24" t="str">
        <f ca="1">AM24</f>
        <v>MULAX F.C.</v>
      </c>
      <c r="AR24">
        <f ca="1">VLOOKUP(AQ24,AM22:AN29,2,FALSE)</f>
        <v>6</v>
      </c>
      <c r="AU24" t="str">
        <f ca="1">IF(AR24&lt;=AR22,AQ24,AQ22)</f>
        <v>MULAX F.C.</v>
      </c>
      <c r="AV24">
        <f ca="1">VLOOKUP(AU24,AQ20:AR29,2,FALSE)</f>
        <v>6</v>
      </c>
      <c r="AY24" t="str">
        <f ca="1">IF(AV24&lt;=AV23,AU24,AU23)</f>
        <v>MULAX F.C.</v>
      </c>
      <c r="AZ24">
        <f ca="1">VLOOKUP(AY24,AU20:AV29,2,FALSE)</f>
        <v>6</v>
      </c>
    </row>
    <row r="32" spans="6:53" x14ac:dyDescent="0.2">
      <c r="F32" t="str">
        <f ca="1">AY20</f>
        <v>GORDITOS Y BONITOS</v>
      </c>
      <c r="J32">
        <f ca="1">AZ20</f>
        <v>10</v>
      </c>
      <c r="K32">
        <f ca="1">VLOOKUP(AI20,$F$20:$M$29,6,FALSE)</f>
        <v>20</v>
      </c>
      <c r="L32">
        <f ca="1">VLOOKUP(AI20,$F$20:$M$29,7,FALSE)</f>
        <v>6</v>
      </c>
      <c r="M32">
        <f ca="1">K32-L32</f>
        <v>14</v>
      </c>
      <c r="O32" t="str">
        <f ca="1">IF(AND($J32=$J33,$M33&gt;$M32),$F33,$F32)</f>
        <v>GORDITOS Y BONITOS</v>
      </c>
      <c r="P32">
        <f ca="1">VLOOKUP(O32,$F$32:$M$41,5,FALSE)</f>
        <v>10</v>
      </c>
      <c r="Q32">
        <f ca="1">VLOOKUP(O32,$F$32:$M$41,8,FALSE)</f>
        <v>14</v>
      </c>
      <c r="S32" t="str">
        <f ca="1">IF(AND(P32=P34,Q34&gt;Q32),O34,O32)</f>
        <v>GORDITOS Y BONITOS</v>
      </c>
      <c r="T32">
        <f ca="1">VLOOKUP(S32,$O$32:$Q$41,2,FALSE)</f>
        <v>10</v>
      </c>
      <c r="U32">
        <f ca="1">VLOOKUP(S32,$O$32:$Q$41,3,FALSE)</f>
        <v>14</v>
      </c>
      <c r="W32" t="str">
        <f ca="1">IF(AND(T32=T35,U35&gt;U32),S35,S32)</f>
        <v>GORDITOS Y BONITOS</v>
      </c>
      <c r="X32">
        <f ca="1">VLOOKUP(W32,$S$32:$U$41,2,FALSE)</f>
        <v>10</v>
      </c>
      <c r="Y32">
        <f ca="1">VLOOKUP(W32,$S$32:$U$41,3,FALSE)</f>
        <v>14</v>
      </c>
      <c r="AA32" t="str">
        <f ca="1">IF(AND(X32=X36,Y36&gt;Y32),W36,W32)</f>
        <v>GORDITOS Y BONITOS</v>
      </c>
      <c r="AB32">
        <f ca="1">VLOOKUP(AA32,W32:Y41,2,FALSE)</f>
        <v>10</v>
      </c>
      <c r="AC32">
        <f ca="1">VLOOKUP(AA32,W32:Y41,3,FALSE)</f>
        <v>14</v>
      </c>
      <c r="AE32" t="str">
        <f ca="1">AA32</f>
        <v>GORDITOS Y BONITOS</v>
      </c>
      <c r="AF32">
        <f ca="1">VLOOKUP(AE32,AA32:AC41,2,FALSE)</f>
        <v>10</v>
      </c>
      <c r="AG32">
        <f ca="1">VLOOKUP(AE32,AA32:AC41,3,FALSE)</f>
        <v>14</v>
      </c>
      <c r="AI32" t="str">
        <f ca="1">AE32</f>
        <v>GORDITOS Y BONITOS</v>
      </c>
      <c r="AJ32">
        <f ca="1">VLOOKUP(AI32,AE32:AG41,2,FALSE)</f>
        <v>10</v>
      </c>
      <c r="AK32">
        <f ca="1">VLOOKUP(AI32,AE32:AG41,3,FALSE)</f>
        <v>14</v>
      </c>
      <c r="AM32" t="str">
        <f ca="1">AI32</f>
        <v>GORDITOS Y BONITOS</v>
      </c>
      <c r="AN32">
        <f ca="1">VLOOKUP(AM32,AI32:AK41,2,FALSE)</f>
        <v>10</v>
      </c>
      <c r="AO32">
        <f ca="1">VLOOKUP(AM32,AI32:AK41,3,FALSE)</f>
        <v>14</v>
      </c>
      <c r="AQ32" t="str">
        <f ca="1">AM32</f>
        <v>GORDITOS Y BONITOS</v>
      </c>
      <c r="AR32">
        <f ca="1">VLOOKUP(AQ32,AM32:AO41,2,FALSE)</f>
        <v>10</v>
      </c>
      <c r="AS32">
        <f ca="1">VLOOKUP(AQ32,AM32:AO41,3,FALSE)</f>
        <v>14</v>
      </c>
      <c r="AU32" t="str">
        <f ca="1">AQ32</f>
        <v>GORDITOS Y BONITOS</v>
      </c>
      <c r="AV32">
        <f ca="1">VLOOKUP(AU32,AQ32:AS41,2,FALSE)</f>
        <v>10</v>
      </c>
      <c r="AW32">
        <f ca="1">VLOOKUP(AU32,AQ32:AS41,3,FALSE)</f>
        <v>14</v>
      </c>
      <c r="AY32" t="str">
        <f ca="1">AU32</f>
        <v>GORDITOS Y BONITOS</v>
      </c>
      <c r="AZ32">
        <f ca="1">VLOOKUP(AY32,AU32:AW41,2,FALSE)</f>
        <v>10</v>
      </c>
      <c r="BA32">
        <f ca="1">VLOOKUP(AY32,AU32:AW41,3,FALSE)</f>
        <v>14</v>
      </c>
    </row>
    <row r="33" spans="6:54" x14ac:dyDescent="0.2">
      <c r="F33" t="str">
        <f ca="1">AY21</f>
        <v>CSK LA ROPA</v>
      </c>
      <c r="J33">
        <f ca="1">AZ21</f>
        <v>10</v>
      </c>
      <c r="K33">
        <f ca="1">VLOOKUP(AI21,$F$20:$M$29,6,FALSE)</f>
        <v>6</v>
      </c>
      <c r="L33">
        <f ca="1">VLOOKUP(AI21,$F$20:$M$29,7,FALSE)</f>
        <v>4</v>
      </c>
      <c r="M33">
        <f ca="1">K33-L33</f>
        <v>2</v>
      </c>
      <c r="O33" t="str">
        <f ca="1">IF(AND($J32=$J33,$M33&gt;$M32),$F32,$F33)</f>
        <v>CSK LA ROPA</v>
      </c>
      <c r="P33">
        <f ca="1">VLOOKUP(O33,$F$32:$M$41,5,FALSE)</f>
        <v>10</v>
      </c>
      <c r="Q33">
        <f ca="1">VLOOKUP(O33,$F$32:$M$41,8,FALSE)</f>
        <v>2</v>
      </c>
      <c r="S33" t="str">
        <f ca="1">O33</f>
        <v>CSK LA ROPA</v>
      </c>
      <c r="T33">
        <f ca="1">VLOOKUP(S33,$O$32:$Q$41,2,FALSE)</f>
        <v>10</v>
      </c>
      <c r="U33">
        <f ca="1">VLOOKUP(S33,$O$32:$Q$41,3,FALSE)</f>
        <v>2</v>
      </c>
      <c r="W33" t="str">
        <f ca="1">S33</f>
        <v>CSK LA ROPA</v>
      </c>
      <c r="X33">
        <f ca="1">VLOOKUP(W33,$S$32:$U$41,2,FALSE)</f>
        <v>10</v>
      </c>
      <c r="Y33">
        <f ca="1">VLOOKUP(W33,$S$32:$U$41,3,FALSE)</f>
        <v>2</v>
      </c>
      <c r="AA33" t="str">
        <f ca="1">W33</f>
        <v>CSK LA ROPA</v>
      </c>
      <c r="AB33">
        <f ca="1">VLOOKUP(AA33,W32:Y41,2,FALSE)</f>
        <v>10</v>
      </c>
      <c r="AC33">
        <f ca="1">VLOOKUP(AA33,W32:Y41,3,FALSE)</f>
        <v>2</v>
      </c>
      <c r="AE33" t="str">
        <f ca="1">IF(AND(AB33=AB34,AC34&gt;AC33),AA34,AA33)</f>
        <v>CSK LA ROPA</v>
      </c>
      <c r="AF33">
        <f ca="1">VLOOKUP(AE33,AA32:AC41,2,FALSE)</f>
        <v>10</v>
      </c>
      <c r="AG33">
        <f ca="1">VLOOKUP(AE33,AA32:AC41,3,FALSE)</f>
        <v>2</v>
      </c>
      <c r="AI33" t="str">
        <f ca="1">IF(AND(AF33=AF35,AG35&gt;AG33),AE35,AE33)</f>
        <v>CSK LA ROPA</v>
      </c>
      <c r="AJ33">
        <f ca="1">VLOOKUP(AI33,AE32:AG41,2,FALSE)</f>
        <v>10</v>
      </c>
      <c r="AK33">
        <f ca="1">VLOOKUP(AI33,AE32:AG41,3,FALSE)</f>
        <v>2</v>
      </c>
      <c r="AM33" t="str">
        <f ca="1">IF(AND(AJ33=AJ36,AK36&gt;AK33),AI36,AI33)</f>
        <v>CSK LA ROPA</v>
      </c>
      <c r="AN33">
        <f ca="1">VLOOKUP(AM33,AI32:AK41,2,FALSE)</f>
        <v>10</v>
      </c>
      <c r="AO33">
        <f ca="1">VLOOKUP(AM33,AI32:AK41,3,FALSE)</f>
        <v>2</v>
      </c>
      <c r="AQ33" t="str">
        <f ca="1">AM33</f>
        <v>CSK LA ROPA</v>
      </c>
      <c r="AR33">
        <f ca="1">VLOOKUP(AQ33,AM32:AO41,2,FALSE)</f>
        <v>10</v>
      </c>
      <c r="AS33">
        <f ca="1">VLOOKUP(AQ33,AM32:AO41,3,FALSE)</f>
        <v>2</v>
      </c>
      <c r="AU33" t="str">
        <f ca="1">AQ33</f>
        <v>CSK LA ROPA</v>
      </c>
      <c r="AV33">
        <f ca="1">VLOOKUP(AU33,AQ32:AS41,2,FALSE)</f>
        <v>10</v>
      </c>
      <c r="AW33">
        <f ca="1">VLOOKUP(AU33,AQ32:AS41,3,FALSE)</f>
        <v>2</v>
      </c>
      <c r="AY33" t="str">
        <f ca="1">AU33</f>
        <v>CSK LA ROPA</v>
      </c>
      <c r="AZ33">
        <f ca="1">VLOOKUP(AY33,AU32:AW41,2,FALSE)</f>
        <v>10</v>
      </c>
      <c r="BA33">
        <f ca="1">VLOOKUP(AY33,AU32:AW41,3,FALSE)</f>
        <v>2</v>
      </c>
    </row>
    <row r="34" spans="6:54" x14ac:dyDescent="0.2">
      <c r="F34" t="str">
        <f ca="1">AY22</f>
        <v>LOS REVUELTOS F.C.</v>
      </c>
      <c r="J34">
        <f ca="1">AZ22</f>
        <v>7</v>
      </c>
      <c r="K34">
        <f ca="1">VLOOKUP(AI22,$F$20:$M$29,6,FALSE)</f>
        <v>5</v>
      </c>
      <c r="L34">
        <f ca="1">VLOOKUP(AI22,$F$20:$M$29,7,FALSE)</f>
        <v>9</v>
      </c>
      <c r="M34">
        <f ca="1">K34-L34</f>
        <v>-4</v>
      </c>
      <c r="O34" t="str">
        <f ca="1">F34</f>
        <v>LOS REVUELTOS F.C.</v>
      </c>
      <c r="P34">
        <f ca="1">VLOOKUP(O34,$F$32:$M$41,5,FALSE)</f>
        <v>7</v>
      </c>
      <c r="Q34">
        <f ca="1">VLOOKUP(O34,$F$32:$M$41,8,FALSE)</f>
        <v>-4</v>
      </c>
      <c r="S34" t="str">
        <f ca="1">IF(AND($P32=P34,Q34&gt;Q32),O32,O34)</f>
        <v>LOS REVUELTOS F.C.</v>
      </c>
      <c r="T34">
        <f ca="1">VLOOKUP(S34,$O$32:$Q$41,2,FALSE)</f>
        <v>7</v>
      </c>
      <c r="U34">
        <f ca="1">VLOOKUP(S34,$O$32:$Q$41,3,FALSE)</f>
        <v>-4</v>
      </c>
      <c r="W34" t="str">
        <f ca="1">S34</f>
        <v>LOS REVUELTOS F.C.</v>
      </c>
      <c r="X34">
        <f ca="1">VLOOKUP(W34,$S$32:$U$41,2,FALSE)</f>
        <v>7</v>
      </c>
      <c r="Y34">
        <f ca="1">VLOOKUP(W34,$S$32:$U$41,3,FALSE)</f>
        <v>-4</v>
      </c>
      <c r="AA34" t="str">
        <f ca="1">W34</f>
        <v>LOS REVUELTOS F.C.</v>
      </c>
      <c r="AB34">
        <f ca="1">VLOOKUP(AA34,W32:Y41,2,FALSE)</f>
        <v>7</v>
      </c>
      <c r="AC34">
        <f ca="1">VLOOKUP(AA34,W32:Y41,3,FALSE)</f>
        <v>-4</v>
      </c>
      <c r="AE34" t="str">
        <f ca="1">IF(AND(AB33=AB34,AC34&gt;AC33),AA33,AA34)</f>
        <v>LOS REVUELTOS F.C.</v>
      </c>
      <c r="AF34">
        <f ca="1">VLOOKUP(AE34,AA32:AC41,2,FALSE)</f>
        <v>7</v>
      </c>
      <c r="AG34">
        <f ca="1">VLOOKUP(AE34,AA32:AC41,3,FALSE)</f>
        <v>-4</v>
      </c>
      <c r="AI34" t="str">
        <f ca="1">AE34</f>
        <v>LOS REVUELTOS F.C.</v>
      </c>
      <c r="AJ34">
        <f ca="1">VLOOKUP(AI34,AE32:AG41,2,FALSE)</f>
        <v>7</v>
      </c>
      <c r="AK34">
        <f ca="1">VLOOKUP(AI34,AE32:AG41,3,FALSE)</f>
        <v>-4</v>
      </c>
      <c r="AM34" t="str">
        <f ca="1">AI34</f>
        <v>LOS REVUELTOS F.C.</v>
      </c>
      <c r="AN34">
        <f ca="1">VLOOKUP(AM34,AI32:AK41,2,FALSE)</f>
        <v>7</v>
      </c>
      <c r="AO34">
        <f ca="1">VLOOKUP(AM34,AI32:AK41,3,FALSE)</f>
        <v>-4</v>
      </c>
      <c r="AQ34" t="str">
        <f ca="1">IF(AND(AN34=AN35,AO35&gt;AO34),AM35,AM34)</f>
        <v>FRANCOCANADIENSE</v>
      </c>
      <c r="AR34">
        <f ca="1">VLOOKUP(AQ34,AM32:AO41,2,FALSE)</f>
        <v>7</v>
      </c>
      <c r="AS34">
        <f ca="1">VLOOKUP(AQ34,AM32:AO41,3,FALSE)</f>
        <v>-2</v>
      </c>
      <c r="AU34" t="str">
        <f ca="1">IF(AND(AR34=AR36,AS36&gt;AS34),AQ36,AQ34)</f>
        <v>FRANCOCANADIENSE</v>
      </c>
      <c r="AV34">
        <f ca="1">VLOOKUP(AU34,AQ32:AS41,2,FALSE)</f>
        <v>7</v>
      </c>
      <c r="AW34">
        <f ca="1">VLOOKUP(AU34,AQ32:AS41,3,FALSE)</f>
        <v>-2</v>
      </c>
      <c r="AY34" t="str">
        <f ca="1">AU34</f>
        <v>FRANCOCANADIENSE</v>
      </c>
      <c r="AZ34">
        <f ca="1">VLOOKUP(AY34,AU32:AW41,2,FALSE)</f>
        <v>7</v>
      </c>
      <c r="BA34">
        <f ca="1">VLOOKUP(AY34,AU32:AW41,3,FALSE)</f>
        <v>-2</v>
      </c>
    </row>
    <row r="35" spans="6:54" x14ac:dyDescent="0.2">
      <c r="F35" t="str">
        <f ca="1">AY23</f>
        <v>FRANCOCANADIENSE</v>
      </c>
      <c r="J35">
        <f ca="1">AZ23</f>
        <v>7</v>
      </c>
      <c r="K35">
        <f ca="1">VLOOKUP(AI23,$F$20:$M$29,6,FALSE)</f>
        <v>5</v>
      </c>
      <c r="L35">
        <f ca="1">VLOOKUP(AI23,$F$20:$M$29,7,FALSE)</f>
        <v>7</v>
      </c>
      <c r="M35">
        <f ca="1">K35-L35</f>
        <v>-2</v>
      </c>
      <c r="O35" t="str">
        <f ca="1">F35</f>
        <v>FRANCOCANADIENSE</v>
      </c>
      <c r="P35">
        <f ca="1">VLOOKUP(O35,$F$32:$M$41,5,FALSE)</f>
        <v>7</v>
      </c>
      <c r="Q35">
        <f ca="1">VLOOKUP(O35,$F$32:$M$41,8,FALSE)</f>
        <v>-2</v>
      </c>
      <c r="S35" t="str">
        <f ca="1">O35</f>
        <v>FRANCOCANADIENSE</v>
      </c>
      <c r="T35">
        <f ca="1">VLOOKUP(S35,$O$32:$Q$41,2,FALSE)</f>
        <v>7</v>
      </c>
      <c r="U35">
        <f ca="1">VLOOKUP(S35,$O$32:$Q$41,3,FALSE)</f>
        <v>-2</v>
      </c>
      <c r="W35" t="str">
        <f ca="1">IF(AND(T32=T35,U35&gt;U32),S32,S35)</f>
        <v>FRANCOCANADIENSE</v>
      </c>
      <c r="X35">
        <f ca="1">VLOOKUP(W35,$S$32:$U$41,2,FALSE)</f>
        <v>7</v>
      </c>
      <c r="Y35">
        <f ca="1">VLOOKUP(W35,$S$32:$U$41,3,FALSE)</f>
        <v>-2</v>
      </c>
      <c r="AA35" t="str">
        <f ca="1">W35</f>
        <v>FRANCOCANADIENSE</v>
      </c>
      <c r="AB35">
        <f ca="1">VLOOKUP(AA35,W32:Y41,2,FALSE)</f>
        <v>7</v>
      </c>
      <c r="AC35">
        <f ca="1">VLOOKUP(AA35,W32:Y41,3,FALSE)</f>
        <v>-2</v>
      </c>
      <c r="AE35" t="str">
        <f ca="1">AA35</f>
        <v>FRANCOCANADIENSE</v>
      </c>
      <c r="AF35">
        <f ca="1">VLOOKUP(AE35,AA32:AC41,2,FALSE)</f>
        <v>7</v>
      </c>
      <c r="AG35">
        <f ca="1">VLOOKUP(AE35,AA32:AC41,3,FALSE)</f>
        <v>-2</v>
      </c>
      <c r="AI35" t="str">
        <f ca="1">IF(AND(AF33=AF35,AG35&gt;AG33),AE33,AE35)</f>
        <v>FRANCOCANADIENSE</v>
      </c>
      <c r="AJ35">
        <f ca="1">VLOOKUP(AI35,AE32:AG41,2,FALSE)</f>
        <v>7</v>
      </c>
      <c r="AK35">
        <f ca="1">VLOOKUP(AI35,AE32:AG41,3,FALSE)</f>
        <v>-2</v>
      </c>
      <c r="AM35" t="str">
        <f ca="1">AI35</f>
        <v>FRANCOCANADIENSE</v>
      </c>
      <c r="AN35">
        <f ca="1">VLOOKUP(AM35,AI32:AK41,2,FALSE)</f>
        <v>7</v>
      </c>
      <c r="AO35">
        <f ca="1">VLOOKUP(AM35,AI32:AK41,3,FALSE)</f>
        <v>-2</v>
      </c>
      <c r="AQ35" t="str">
        <f ca="1">IF(AND(AN34=AN35,AO35&gt;AO34),AM34,AM35)</f>
        <v>LOS REVUELTOS F.C.</v>
      </c>
      <c r="AR35">
        <f ca="1">VLOOKUP(AQ35,AM32:AO41,2,FALSE)</f>
        <v>7</v>
      </c>
      <c r="AS35">
        <f ca="1">VLOOKUP(AQ35,AM32:AO41,3,FALSE)</f>
        <v>-4</v>
      </c>
      <c r="AU35" t="str">
        <f ca="1">AQ35</f>
        <v>LOS REVUELTOS F.C.</v>
      </c>
      <c r="AV35">
        <f ca="1">VLOOKUP(AU35,AQ32:AS41,2,FALSE)</f>
        <v>7</v>
      </c>
      <c r="AW35">
        <f ca="1">VLOOKUP(AU35,AQ32:AS41,3,FALSE)</f>
        <v>-4</v>
      </c>
      <c r="AY35" t="str">
        <f ca="1">IF(AND(AV35=AV36,AW36&gt;AW35),AU36,AU35)</f>
        <v>LOS REVUELTOS F.C.</v>
      </c>
      <c r="AZ35">
        <f ca="1">VLOOKUP(AY35,AU32:AW41,2,FALSE)</f>
        <v>7</v>
      </c>
      <c r="BA35">
        <f ca="1">VLOOKUP(AY35,AU32:AW41,3,FALSE)</f>
        <v>-4</v>
      </c>
    </row>
    <row r="36" spans="6:54" x14ac:dyDescent="0.2">
      <c r="F36" t="str">
        <f ca="1">AY24</f>
        <v>MULAX F.C.</v>
      </c>
      <c r="J36">
        <f ca="1">AZ24</f>
        <v>6</v>
      </c>
      <c r="K36">
        <f ca="1">VLOOKUP(AI24,$F$20:$M$29,6,FALSE)</f>
        <v>6</v>
      </c>
      <c r="L36">
        <f ca="1">VLOOKUP(AI24,$F$20:$M$29,7,FALSE)</f>
        <v>16</v>
      </c>
      <c r="M36">
        <f ca="1">K36-L36</f>
        <v>-10</v>
      </c>
      <c r="O36" t="str">
        <f ca="1">F36</f>
        <v>MULAX F.C.</v>
      </c>
      <c r="P36">
        <f ca="1">VLOOKUP(O36,$F$32:$M$41,5,FALSE)</f>
        <v>6</v>
      </c>
      <c r="Q36">
        <f ca="1">VLOOKUP(O36,$F$32:$M$41,8,FALSE)</f>
        <v>-10</v>
      </c>
      <c r="S36" t="str">
        <f ca="1">O36</f>
        <v>MULAX F.C.</v>
      </c>
      <c r="T36">
        <f ca="1">VLOOKUP(S36,$O$32:$Q$41,2,FALSE)</f>
        <v>6</v>
      </c>
      <c r="U36">
        <f ca="1">VLOOKUP(S36,$O$32:$Q$41,3,FALSE)</f>
        <v>-10</v>
      </c>
      <c r="W36" t="str">
        <f ca="1">S36</f>
        <v>MULAX F.C.</v>
      </c>
      <c r="X36">
        <f ca="1">VLOOKUP(W36,$S$32:$U$41,2,FALSE)</f>
        <v>6</v>
      </c>
      <c r="Y36">
        <f ca="1">VLOOKUP(W36,$S$32:$U$41,3,FALSE)</f>
        <v>-10</v>
      </c>
      <c r="AA36" t="str">
        <f ca="1">IF(AND(X32=X36,Y36&gt;Y32),W32,W36)</f>
        <v>MULAX F.C.</v>
      </c>
      <c r="AB36">
        <f ca="1">VLOOKUP(AA36,W32:Y41,2,FALSE)</f>
        <v>6</v>
      </c>
      <c r="AC36">
        <f ca="1">VLOOKUP(AA36,W32:Y41,3,FALSE)</f>
        <v>-10</v>
      </c>
      <c r="AE36" t="str">
        <f ca="1">AA36</f>
        <v>MULAX F.C.</v>
      </c>
      <c r="AF36">
        <f ca="1">VLOOKUP(AE36,AA32:AC41,2,FALSE)</f>
        <v>6</v>
      </c>
      <c r="AG36">
        <f ca="1">VLOOKUP(AE36,AA32:AC41,3,FALSE)</f>
        <v>-10</v>
      </c>
      <c r="AI36" t="str">
        <f ca="1">AE36</f>
        <v>MULAX F.C.</v>
      </c>
      <c r="AJ36">
        <f ca="1">VLOOKUP(AI36,AE32:AG41,2,FALSE)</f>
        <v>6</v>
      </c>
      <c r="AK36">
        <f ca="1">VLOOKUP(AI36,AE32:AG41,3,FALSE)</f>
        <v>-10</v>
      </c>
      <c r="AM36" t="str">
        <f ca="1">IF(AND(AJ33=AJ36,AK36&gt;AK33),AI33,AI36)</f>
        <v>MULAX F.C.</v>
      </c>
      <c r="AN36">
        <f ca="1">VLOOKUP(AM36,AI32:AK41,2,FALSE)</f>
        <v>6</v>
      </c>
      <c r="AO36">
        <f ca="1">VLOOKUP(AM36,AI32:AK41,3,FALSE)</f>
        <v>-10</v>
      </c>
      <c r="AQ36" t="str">
        <f ca="1">AM36</f>
        <v>MULAX F.C.</v>
      </c>
      <c r="AR36">
        <f ca="1">VLOOKUP(AQ36,AM32:AO41,2,FALSE)</f>
        <v>6</v>
      </c>
      <c r="AS36">
        <f ca="1">VLOOKUP(AQ36,AM32:AO41,3,FALSE)</f>
        <v>-10</v>
      </c>
      <c r="AU36" t="str">
        <f ca="1">IF(AND(AR34=AR36,AS36&gt;AS34),AQ34,AQ36)</f>
        <v>MULAX F.C.</v>
      </c>
      <c r="AV36">
        <f ca="1">VLOOKUP(AU36,AQ32:AS41,2,FALSE)</f>
        <v>6</v>
      </c>
      <c r="AW36">
        <f ca="1">VLOOKUP(AU36,AQ32:AS41,3,FALSE)</f>
        <v>-10</v>
      </c>
      <c r="AY36" t="str">
        <f ca="1">IF(AND(AV35=AV36,AW36&gt;AW35),AU35,AU36)</f>
        <v>MULAX F.C.</v>
      </c>
      <c r="AZ36">
        <f ca="1">VLOOKUP(AY36,AU32:AW41,2,FALSE)</f>
        <v>6</v>
      </c>
      <c r="BA36">
        <f ca="1">VLOOKUP(AY36,AU32:AW41,3,FALSE)</f>
        <v>-10</v>
      </c>
    </row>
    <row r="44" spans="6:54" x14ac:dyDescent="0.2">
      <c r="F44" t="str">
        <f ca="1">AY32</f>
        <v>GORDITOS Y BONITOS</v>
      </c>
      <c r="J44">
        <f ca="1">VLOOKUP(F44,$F$20:$M$29,8,FALSE)</f>
        <v>10</v>
      </c>
      <c r="K44">
        <f ca="1">VLOOKUP(F44,$F$20:$M$29,6,FALSE)</f>
        <v>20</v>
      </c>
      <c r="L44">
        <f ca="1">VLOOKUP(F44,$F$20:$M$29,7,FALSE)</f>
        <v>6</v>
      </c>
      <c r="M44">
        <f ca="1">K44-L44</f>
        <v>14</v>
      </c>
      <c r="O44" t="str">
        <f ca="1">IF(AND(J44=J45,M44=M45,K45&gt;K44),F45,F44)</f>
        <v>GORDITOS Y BONITOS</v>
      </c>
      <c r="P44">
        <f ca="1">VLOOKUP(O44,$F$44:$M$53,5,FALSE)</f>
        <v>10</v>
      </c>
      <c r="Q44">
        <f ca="1">VLOOKUP(O44,$F$44:$M$53,8,FALSE)</f>
        <v>14</v>
      </c>
      <c r="R44">
        <f ca="1">VLOOKUP(O44,$F$44:$M$53,6,FALSE)</f>
        <v>20</v>
      </c>
      <c r="S44" t="str">
        <f ca="1">IF(AND(P44=P46,Q44=Q46,R46&gt;R44),O46,O44)</f>
        <v>GORDITOS Y BONITOS</v>
      </c>
      <c r="T44">
        <f ca="1">VLOOKUP(S44,$O$44:$R$53,2,FALSE)</f>
        <v>10</v>
      </c>
      <c r="U44">
        <f ca="1">VLOOKUP(S44,$O$44:$R$53,3,FALSE)</f>
        <v>14</v>
      </c>
      <c r="V44">
        <f ca="1">VLOOKUP(S44,$O$44:$R$53,4,FALSE)</f>
        <v>20</v>
      </c>
      <c r="W44" t="str">
        <f ca="1">IF(AND(T44=T47,U44=U47,V47&gt;V44),S47,S44)</f>
        <v>GORDITOS Y BONITOS</v>
      </c>
      <c r="X44">
        <f ca="1">VLOOKUP(W44,$S$44:$V$53,2,FALSE)</f>
        <v>10</v>
      </c>
      <c r="Y44">
        <f ca="1">VLOOKUP(W44,$S$44:$V$53,3,FALSE)</f>
        <v>14</v>
      </c>
      <c r="Z44">
        <f ca="1">VLOOKUP(W44,$S$44:$V$53,4,FALSE)</f>
        <v>20</v>
      </c>
      <c r="AA44" t="str">
        <f ca="1">IF(AND(X44=X48,Y44=Y48,Z48&gt;Z44),W48,W44)</f>
        <v>GORDITOS Y BONITOS</v>
      </c>
      <c r="AB44">
        <f ca="1">VLOOKUP(AA44,W44:Z53,2,FALSE)</f>
        <v>10</v>
      </c>
      <c r="AC44">
        <f ca="1">VLOOKUP(AA44,W44:Z53,3,FALSE)</f>
        <v>14</v>
      </c>
      <c r="AD44">
        <f ca="1">VLOOKUP(AA44,W44:Z53,4,FALSE)</f>
        <v>20</v>
      </c>
      <c r="AE44" t="str">
        <f ca="1">AA44</f>
        <v>GORDITOS Y BONITOS</v>
      </c>
      <c r="AF44">
        <f ca="1">VLOOKUP(AE44,AA44:AD53,2,FALSE)</f>
        <v>10</v>
      </c>
      <c r="AG44">
        <f ca="1">VLOOKUP(AE44,AA44:AD53,3,FALSE)</f>
        <v>14</v>
      </c>
      <c r="AH44">
        <f ca="1">VLOOKUP(AE44,AA44:AD53,4,FALSE)</f>
        <v>20</v>
      </c>
      <c r="AI44" t="str">
        <f ca="1">AE44</f>
        <v>GORDITOS Y BONITOS</v>
      </c>
      <c r="AJ44">
        <f ca="1">VLOOKUP(AI44,AE44:AH53,2,FALSE)</f>
        <v>10</v>
      </c>
      <c r="AK44">
        <f ca="1">VLOOKUP(AI44,AE44:AH53,3,FALSE)</f>
        <v>14</v>
      </c>
      <c r="AL44">
        <f ca="1">VLOOKUP(AI44,AE44:AH53,4,FALSE)</f>
        <v>20</v>
      </c>
      <c r="AM44" t="str">
        <f ca="1">AI44</f>
        <v>GORDITOS Y BONITOS</v>
      </c>
      <c r="AN44">
        <f ca="1">VLOOKUP(AM44,AI44:AL53,2,FALSE)</f>
        <v>10</v>
      </c>
      <c r="AO44">
        <f ca="1">VLOOKUP(AM44,AI44:AL53,3,FALSE)</f>
        <v>14</v>
      </c>
      <c r="AP44">
        <f ca="1">VLOOKUP(AM44,AI44:AL53,4,FALSE)</f>
        <v>20</v>
      </c>
      <c r="AQ44" t="str">
        <f ca="1">AM44</f>
        <v>GORDITOS Y BONITOS</v>
      </c>
      <c r="AR44">
        <f ca="1">VLOOKUP(AQ44,AM44:AP53,2,FALSE)</f>
        <v>10</v>
      </c>
      <c r="AS44">
        <f ca="1">VLOOKUP(AQ44,AM44:AP53,3,FALSE)</f>
        <v>14</v>
      </c>
      <c r="AT44">
        <f ca="1">VLOOKUP(AQ44,AM44:AP53,4,FALSE)</f>
        <v>20</v>
      </c>
      <c r="AU44" t="str">
        <f ca="1">AQ44</f>
        <v>GORDITOS Y BONITOS</v>
      </c>
      <c r="AV44">
        <f ca="1">VLOOKUP(AU44,AQ44:AT53,2,FALSE)</f>
        <v>10</v>
      </c>
      <c r="AW44">
        <f ca="1">VLOOKUP(AU44,AQ44:AT53,3,FALSE)</f>
        <v>14</v>
      </c>
      <c r="AX44">
        <f ca="1">VLOOKUP(AU44,AQ44:AT53,4,FALSE)</f>
        <v>20</v>
      </c>
      <c r="AY44" t="str">
        <f ca="1">AU44</f>
        <v>GORDITOS Y BONITOS</v>
      </c>
      <c r="AZ44">
        <f ca="1">VLOOKUP(AY44,AU44:AX53,2,FALSE)</f>
        <v>10</v>
      </c>
      <c r="BA44">
        <f ca="1">VLOOKUP(AY44,AU44:AX53,3,FALSE)</f>
        <v>14</v>
      </c>
      <c r="BB44">
        <f ca="1">VLOOKUP(AY44,AU44:AX53,4,FALSE)</f>
        <v>20</v>
      </c>
    </row>
    <row r="45" spans="6:54" x14ac:dyDescent="0.2">
      <c r="F45" t="str">
        <f ca="1">AY33</f>
        <v>CSK LA ROPA</v>
      </c>
      <c r="J45">
        <f ca="1">VLOOKUP(F45,$F$20:$M$29,8,FALSE)</f>
        <v>10</v>
      </c>
      <c r="K45">
        <f ca="1">VLOOKUP(F45,$F$20:$M$29,6,FALSE)</f>
        <v>6</v>
      </c>
      <c r="L45">
        <f ca="1">VLOOKUP(F45,$F$20:$M$29,7,FALSE)</f>
        <v>4</v>
      </c>
      <c r="M45">
        <f ca="1">K45-L45</f>
        <v>2</v>
      </c>
      <c r="O45" t="str">
        <f ca="1">IF(AND(J44=J45,M44=M45,K45&gt;K44),F44,F45)</f>
        <v>CSK LA ROPA</v>
      </c>
      <c r="P45">
        <f ca="1">VLOOKUP(O45,$F$44:$M$53,5,FALSE)</f>
        <v>10</v>
      </c>
      <c r="Q45">
        <f ca="1">VLOOKUP(O45,$F$44:$M$53,8,FALSE)</f>
        <v>2</v>
      </c>
      <c r="R45">
        <f ca="1">VLOOKUP(O45,$F$44:$M$53,6,FALSE)</f>
        <v>6</v>
      </c>
      <c r="S45" t="str">
        <f ca="1">O45</f>
        <v>CSK LA ROPA</v>
      </c>
      <c r="T45">
        <f ca="1">VLOOKUP(S45,$O$44:$R$53,2,FALSE)</f>
        <v>10</v>
      </c>
      <c r="U45">
        <f ca="1">VLOOKUP(S45,$O$44:$R$53,3,FALSE)</f>
        <v>2</v>
      </c>
      <c r="V45">
        <f ca="1">VLOOKUP(S45,$O$44:$R$53,4,FALSE)</f>
        <v>6</v>
      </c>
      <c r="W45" t="str">
        <f ca="1">S45</f>
        <v>CSK LA ROPA</v>
      </c>
      <c r="X45">
        <f ca="1">VLOOKUP(W45,$S$44:$V$53,2,FALSE)</f>
        <v>10</v>
      </c>
      <c r="Y45">
        <f ca="1">VLOOKUP(W45,$S$44:$V$53,3,FALSE)</f>
        <v>2</v>
      </c>
      <c r="Z45">
        <f ca="1">VLOOKUP(W45,$S$44:$V$53,4,FALSE)</f>
        <v>6</v>
      </c>
      <c r="AA45" t="str">
        <f ca="1">W45</f>
        <v>CSK LA ROPA</v>
      </c>
      <c r="AB45">
        <f ca="1">VLOOKUP(AA45,W44:Z53,2,FALSE)</f>
        <v>10</v>
      </c>
      <c r="AC45">
        <f ca="1">VLOOKUP(AA45,W44:Z53,3,FALSE)</f>
        <v>2</v>
      </c>
      <c r="AD45">
        <f ca="1">VLOOKUP(AA45,W44:Z53,4,FALSE)</f>
        <v>6</v>
      </c>
      <c r="AE45" t="str">
        <f ca="1">IF(AND(AB45=AB46,AC45=AC46,AD46&gt;AD45),AA46,AA45)</f>
        <v>CSK LA ROPA</v>
      </c>
      <c r="AF45">
        <f ca="1">VLOOKUP(AE45,AA44:AD53,2,FALSE)</f>
        <v>10</v>
      </c>
      <c r="AG45">
        <f ca="1">VLOOKUP(AE45,AA44:AD53,3,FALSE)</f>
        <v>2</v>
      </c>
      <c r="AH45">
        <f ca="1">VLOOKUP(AE45,AA44:AD53,4,FALSE)</f>
        <v>6</v>
      </c>
      <c r="AI45" t="str">
        <f ca="1">IF(AND(AF45=AF47,AG45=AG47,AH47&gt;AH45),AE47,AE45)</f>
        <v>CSK LA ROPA</v>
      </c>
      <c r="AJ45">
        <f ca="1">VLOOKUP(AI45,AE44:AH53,2,FALSE)</f>
        <v>10</v>
      </c>
      <c r="AK45">
        <f ca="1">VLOOKUP(AI45,AE44:AH53,3,FALSE)</f>
        <v>2</v>
      </c>
      <c r="AL45">
        <f ca="1">VLOOKUP(AI45,AE44:AH53,4,FALSE)</f>
        <v>6</v>
      </c>
      <c r="AM45" t="str">
        <f ca="1">IF(AND(AJ45=AJ48,AK45=AK48,AL48&gt;AL45),AI48,AI45)</f>
        <v>CSK LA ROPA</v>
      </c>
      <c r="AN45">
        <f ca="1">VLOOKUP(AM45,AI44:AL53,2,FALSE)</f>
        <v>10</v>
      </c>
      <c r="AO45">
        <f ca="1">VLOOKUP(AM45,AI44:AL53,3,FALSE)</f>
        <v>2</v>
      </c>
      <c r="AP45">
        <f ca="1">VLOOKUP(AM45,AI44:AL53,4,FALSE)</f>
        <v>6</v>
      </c>
      <c r="AQ45" t="str">
        <f ca="1">AM45</f>
        <v>CSK LA ROPA</v>
      </c>
      <c r="AR45">
        <f ca="1">VLOOKUP(AQ45,AM44:AP53,2,FALSE)</f>
        <v>10</v>
      </c>
      <c r="AS45">
        <f ca="1">VLOOKUP(AQ45,AM44:AP53,3,FALSE)</f>
        <v>2</v>
      </c>
      <c r="AT45">
        <f ca="1">VLOOKUP(AQ45,AM44:AP53,4,FALSE)</f>
        <v>6</v>
      </c>
      <c r="AU45" t="str">
        <f ca="1">AQ45</f>
        <v>CSK LA ROPA</v>
      </c>
      <c r="AV45">
        <f ca="1">VLOOKUP(AU45,AQ44:AT53,2,FALSE)</f>
        <v>10</v>
      </c>
      <c r="AW45">
        <f ca="1">VLOOKUP(AU45,AQ44:AT53,3,FALSE)</f>
        <v>2</v>
      </c>
      <c r="AX45">
        <f ca="1">VLOOKUP(AU45,AQ44:AT53,4,FALSE)</f>
        <v>6</v>
      </c>
      <c r="AY45" t="str">
        <f ca="1">AU45</f>
        <v>CSK LA ROPA</v>
      </c>
      <c r="AZ45">
        <f ca="1">VLOOKUP(AY45,AU44:AX53,2,FALSE)</f>
        <v>10</v>
      </c>
      <c r="BA45">
        <f ca="1">VLOOKUP(AY45,AU44:AX53,3,FALSE)</f>
        <v>2</v>
      </c>
      <c r="BB45">
        <f ca="1">VLOOKUP(AY45,AU44:AX53,4,FALSE)</f>
        <v>6</v>
      </c>
    </row>
    <row r="46" spans="6:54" x14ac:dyDescent="0.2">
      <c r="F46" t="str">
        <f ca="1">AY34</f>
        <v>FRANCOCANADIENSE</v>
      </c>
      <c r="J46">
        <f ca="1">VLOOKUP(F46,$F$20:$M$29,8,FALSE)</f>
        <v>7</v>
      </c>
      <c r="K46">
        <f ca="1">VLOOKUP(F46,$F$20:$M$29,6,FALSE)</f>
        <v>5</v>
      </c>
      <c r="L46">
        <f ca="1">VLOOKUP(F46,$F$20:$M$29,7,FALSE)</f>
        <v>7</v>
      </c>
      <c r="M46">
        <f ca="1">K46-L46</f>
        <v>-2</v>
      </c>
      <c r="O46" t="str">
        <f ca="1">F46</f>
        <v>FRANCOCANADIENSE</v>
      </c>
      <c r="P46">
        <f ca="1">VLOOKUP(O46,$F$44:$M$53,5,FALSE)</f>
        <v>7</v>
      </c>
      <c r="Q46">
        <f ca="1">VLOOKUP(O46,$F$44:$M$53,8,FALSE)</f>
        <v>-2</v>
      </c>
      <c r="R46">
        <f ca="1">VLOOKUP(O46,$F$44:$M$53,6,FALSE)</f>
        <v>5</v>
      </c>
      <c r="S46" t="str">
        <f ca="1">IF(AND(P44=P46,Q44=Q46,R46&gt;R44),O44,O46)</f>
        <v>FRANCOCANADIENSE</v>
      </c>
      <c r="T46">
        <f ca="1">VLOOKUP(S46,$O$44:$R$53,2,FALSE)</f>
        <v>7</v>
      </c>
      <c r="U46">
        <f ca="1">VLOOKUP(S46,$O$44:$R$53,3,FALSE)</f>
        <v>-2</v>
      </c>
      <c r="V46">
        <f ca="1">VLOOKUP(S46,$O$44:$R$53,4,FALSE)</f>
        <v>5</v>
      </c>
      <c r="W46" t="str">
        <f ca="1">S46</f>
        <v>FRANCOCANADIENSE</v>
      </c>
      <c r="X46">
        <f ca="1">VLOOKUP(W46,$S$44:$V$53,2,FALSE)</f>
        <v>7</v>
      </c>
      <c r="Y46">
        <f ca="1">VLOOKUP(W46,$S$44:$V$53,3,FALSE)</f>
        <v>-2</v>
      </c>
      <c r="Z46">
        <f ca="1">VLOOKUP(W46,$S$44:$V$53,4,FALSE)</f>
        <v>5</v>
      </c>
      <c r="AA46" t="str">
        <f ca="1">W46</f>
        <v>FRANCOCANADIENSE</v>
      </c>
      <c r="AB46">
        <f ca="1">VLOOKUP(AA46,W44:Z53,2,FALSE)</f>
        <v>7</v>
      </c>
      <c r="AC46">
        <f ca="1">VLOOKUP(AA46,W44:Z53,3,FALSE)</f>
        <v>-2</v>
      </c>
      <c r="AD46">
        <f ca="1">VLOOKUP(AA46,W44:Z53,4,FALSE)</f>
        <v>5</v>
      </c>
      <c r="AE46" t="str">
        <f ca="1">IF(AND(AB45=AB46,AC45=AC46,AD46&gt;AD45),AA45,AA46)</f>
        <v>FRANCOCANADIENSE</v>
      </c>
      <c r="AF46">
        <f ca="1">VLOOKUP(AE46,AA44:AD53,2,FALSE)</f>
        <v>7</v>
      </c>
      <c r="AG46">
        <f ca="1">VLOOKUP(AE46,AA44:AD53,3,FALSE)</f>
        <v>-2</v>
      </c>
      <c r="AH46">
        <f ca="1">VLOOKUP(AE46,AA44:AD53,4,FALSE)</f>
        <v>5</v>
      </c>
      <c r="AI46" t="str">
        <f ca="1">AE46</f>
        <v>FRANCOCANADIENSE</v>
      </c>
      <c r="AJ46">
        <f ca="1">VLOOKUP(AI46,AE44:AH53,2,FALSE)</f>
        <v>7</v>
      </c>
      <c r="AK46">
        <f ca="1">VLOOKUP(AI46,AE44:AH53,3,FALSE)</f>
        <v>-2</v>
      </c>
      <c r="AL46">
        <f ca="1">VLOOKUP(AI46,AE44:AH53,4,FALSE)</f>
        <v>5</v>
      </c>
      <c r="AM46" t="str">
        <f ca="1">AI46</f>
        <v>FRANCOCANADIENSE</v>
      </c>
      <c r="AN46">
        <f ca="1">VLOOKUP(AM46,AI44:AL53,2,FALSE)</f>
        <v>7</v>
      </c>
      <c r="AO46">
        <f ca="1">VLOOKUP(AM46,AI44:AL53,3,FALSE)</f>
        <v>-2</v>
      </c>
      <c r="AP46">
        <f ca="1">VLOOKUP(AM46,AI44:AL53,4,FALSE)</f>
        <v>5</v>
      </c>
      <c r="AQ46" t="str">
        <f ca="1">IF(AND(AN46=AN47,AO46=AO47,AP47&gt;AP46),AM47,AM46)</f>
        <v>FRANCOCANADIENSE</v>
      </c>
      <c r="AR46">
        <f ca="1">VLOOKUP(AQ46,AM44:AP53,2,FALSE)</f>
        <v>7</v>
      </c>
      <c r="AS46">
        <f ca="1">VLOOKUP(AQ46,AM44:AP53,3,FALSE)</f>
        <v>-2</v>
      </c>
      <c r="AT46">
        <f ca="1">VLOOKUP(AQ46,AM44:AP53,4,FALSE)</f>
        <v>5</v>
      </c>
      <c r="AU46" t="str">
        <f ca="1">IF(AND(AR46=AR48,AS46=AS48,AT48&gt;AT46),AQ48,AQ46)</f>
        <v>FRANCOCANADIENSE</v>
      </c>
      <c r="AV46">
        <f ca="1">VLOOKUP(AU46,AQ44:AT53,2,FALSE)</f>
        <v>7</v>
      </c>
      <c r="AW46">
        <f ca="1">VLOOKUP(AU46,AQ44:AT53,3,FALSE)</f>
        <v>-2</v>
      </c>
      <c r="AX46">
        <f ca="1">VLOOKUP(AU46,AQ44:AT53,4,FALSE)</f>
        <v>5</v>
      </c>
      <c r="AY46" t="str">
        <f ca="1">IF(AND(AV46=AV48,AW46=AW48,AX48&gt;AX46),AU48,AU46)</f>
        <v>FRANCOCANADIENSE</v>
      </c>
      <c r="AZ46">
        <f ca="1">VLOOKUP(AY46,AU44:AX53,2,FALSE)</f>
        <v>7</v>
      </c>
      <c r="BA46">
        <f ca="1">VLOOKUP(AY46,AU44:AX53,3,FALSE)</f>
        <v>-2</v>
      </c>
      <c r="BB46">
        <f ca="1">VLOOKUP(AY46,AU44:AX53,4,FALSE)</f>
        <v>5</v>
      </c>
    </row>
    <row r="47" spans="6:54" x14ac:dyDescent="0.2">
      <c r="F47" t="str">
        <f ca="1">AY35</f>
        <v>LOS REVUELTOS F.C.</v>
      </c>
      <c r="J47">
        <f ca="1">VLOOKUP(F47,$F$20:$M$29,8,FALSE)</f>
        <v>7</v>
      </c>
      <c r="K47">
        <f ca="1">VLOOKUP(F47,$F$20:$M$29,6,FALSE)</f>
        <v>5</v>
      </c>
      <c r="L47">
        <f ca="1">VLOOKUP(F47,$F$20:$M$29,7,FALSE)</f>
        <v>9</v>
      </c>
      <c r="M47">
        <f ca="1">K47-L47</f>
        <v>-4</v>
      </c>
      <c r="O47" t="str">
        <f ca="1">F47</f>
        <v>LOS REVUELTOS F.C.</v>
      </c>
      <c r="P47">
        <f ca="1">VLOOKUP(O47,$F$44:$M$53,5,FALSE)</f>
        <v>7</v>
      </c>
      <c r="Q47">
        <f ca="1">VLOOKUP(O47,$F$44:$M$53,8,FALSE)</f>
        <v>-4</v>
      </c>
      <c r="R47">
        <f ca="1">VLOOKUP(O47,$F$44:$M$53,6,FALSE)</f>
        <v>5</v>
      </c>
      <c r="S47" t="str">
        <f ca="1">O47</f>
        <v>LOS REVUELTOS F.C.</v>
      </c>
      <c r="T47">
        <f ca="1">VLOOKUP(S47,$O$44:$R$53,2,FALSE)</f>
        <v>7</v>
      </c>
      <c r="U47">
        <f ca="1">VLOOKUP(S47,$O$44:$R$53,3,FALSE)</f>
        <v>-4</v>
      </c>
      <c r="V47">
        <f ca="1">VLOOKUP(S47,$O$44:$R$53,4,FALSE)</f>
        <v>5</v>
      </c>
      <c r="W47" t="str">
        <f ca="1">IF(AND(T44=T47,U44=U47,V47&gt;V44),S44,S47)</f>
        <v>LOS REVUELTOS F.C.</v>
      </c>
      <c r="X47">
        <f ca="1">VLOOKUP(W47,$S$44:$V$53,2,FALSE)</f>
        <v>7</v>
      </c>
      <c r="Y47">
        <f ca="1">VLOOKUP(W47,$S$44:$V$53,3,FALSE)</f>
        <v>-4</v>
      </c>
      <c r="Z47">
        <f ca="1">VLOOKUP(W47,$S$44:$V$53,4,FALSE)</f>
        <v>5</v>
      </c>
      <c r="AA47" t="str">
        <f ca="1">W47</f>
        <v>LOS REVUELTOS F.C.</v>
      </c>
      <c r="AB47">
        <f ca="1">VLOOKUP(AA47,W44:Z53,2,FALSE)</f>
        <v>7</v>
      </c>
      <c r="AC47">
        <f ca="1">VLOOKUP(AA47,W44:Z53,3,FALSE)</f>
        <v>-4</v>
      </c>
      <c r="AD47">
        <f ca="1">VLOOKUP(AA47,W44:Z53,4,FALSE)</f>
        <v>5</v>
      </c>
      <c r="AE47" t="str">
        <f ca="1">AA47</f>
        <v>LOS REVUELTOS F.C.</v>
      </c>
      <c r="AF47">
        <f ca="1">VLOOKUP(AE47,AA44:AD53,2,FALSE)</f>
        <v>7</v>
      </c>
      <c r="AG47">
        <f ca="1">VLOOKUP(AE47,AA44:AD53,3,FALSE)</f>
        <v>-4</v>
      </c>
      <c r="AH47">
        <f ca="1">VLOOKUP(AE47,AA44:AD53,4,FALSE)</f>
        <v>5</v>
      </c>
      <c r="AI47" t="str">
        <f ca="1">IF(AND(AF45=AF47,AG45=AG47,AH47&gt;AH45),AE45,AE47)</f>
        <v>LOS REVUELTOS F.C.</v>
      </c>
      <c r="AJ47">
        <f ca="1">VLOOKUP(AI47,AE44:AH53,2,FALSE)</f>
        <v>7</v>
      </c>
      <c r="AK47">
        <f ca="1">VLOOKUP(AI47,AE44:AH53,3,FALSE)</f>
        <v>-4</v>
      </c>
      <c r="AL47">
        <f ca="1">VLOOKUP(AI47,AE44:AH53,4,FALSE)</f>
        <v>5</v>
      </c>
      <c r="AM47" t="str">
        <f ca="1">AI47</f>
        <v>LOS REVUELTOS F.C.</v>
      </c>
      <c r="AN47">
        <f ca="1">VLOOKUP(AM47,AI44:AL53,2,FALSE)</f>
        <v>7</v>
      </c>
      <c r="AO47">
        <f ca="1">VLOOKUP(AM47,AI44:AL53,3,FALSE)</f>
        <v>-4</v>
      </c>
      <c r="AP47">
        <f ca="1">VLOOKUP(AM47,AI44:AL53,4,FALSE)</f>
        <v>5</v>
      </c>
      <c r="AQ47" t="str">
        <f ca="1">IF(AND(AN45=AN47,AO45=AO47,AP47&gt;AP45),AM45,AM47)</f>
        <v>LOS REVUELTOS F.C.</v>
      </c>
      <c r="AR47">
        <f ca="1">VLOOKUP(AQ47,AM44:AP53,2,FALSE)</f>
        <v>7</v>
      </c>
      <c r="AS47">
        <f ca="1">VLOOKUP(AQ47,AM44:AP53,3,FALSE)</f>
        <v>-4</v>
      </c>
      <c r="AT47">
        <f ca="1">VLOOKUP(AQ47,AM44:AP53,4,FALSE)</f>
        <v>5</v>
      </c>
      <c r="AU47" t="str">
        <f ca="1">AQ47</f>
        <v>LOS REVUELTOS F.C.</v>
      </c>
      <c r="AV47">
        <f ca="1">VLOOKUP(AU47,AQ44:AT53,2,FALSE)</f>
        <v>7</v>
      </c>
      <c r="AW47">
        <f ca="1">VLOOKUP(AU47,AQ44:AT53,3,FALSE)</f>
        <v>-4</v>
      </c>
      <c r="AX47">
        <f ca="1">VLOOKUP(AU47,AQ44:AT53,4,FALSE)</f>
        <v>5</v>
      </c>
      <c r="AY47" t="str">
        <f ca="1">IF(AND(AV47=AV48,AW47=AW48,AX48&gt;AX47),AU48,AU47)</f>
        <v>LOS REVUELTOS F.C.</v>
      </c>
      <c r="AZ47">
        <f ca="1">VLOOKUP(AY47,AU44:AX53,2,FALSE)</f>
        <v>7</v>
      </c>
      <c r="BA47">
        <f ca="1">VLOOKUP(AY47,AU44:AX53,3,FALSE)</f>
        <v>-4</v>
      </c>
      <c r="BB47">
        <f ca="1">VLOOKUP(AY47,AU44:AX53,4,FALSE)</f>
        <v>5</v>
      </c>
    </row>
    <row r="48" spans="6:54" x14ac:dyDescent="0.2">
      <c r="F48" t="str">
        <f ca="1">AY36</f>
        <v>MULAX F.C.</v>
      </c>
      <c r="J48">
        <f ca="1">VLOOKUP(F48,$F$20:$M$29,8,FALSE)</f>
        <v>6</v>
      </c>
      <c r="K48">
        <f ca="1">VLOOKUP(F48,$F$20:$M$29,6,FALSE)</f>
        <v>6</v>
      </c>
      <c r="L48">
        <f ca="1">VLOOKUP(F48,$F$20:$M$29,7,FALSE)</f>
        <v>16</v>
      </c>
      <c r="M48">
        <f ca="1">K48-L48</f>
        <v>-10</v>
      </c>
      <c r="O48" t="str">
        <f ca="1">F48</f>
        <v>MULAX F.C.</v>
      </c>
      <c r="P48">
        <f ca="1">VLOOKUP(O48,$F$44:$M$53,5,FALSE)</f>
        <v>6</v>
      </c>
      <c r="Q48">
        <f ca="1">VLOOKUP(O48,$F$44:$M$53,8,FALSE)</f>
        <v>-10</v>
      </c>
      <c r="R48">
        <f ca="1">VLOOKUP(O48,$F$44:$M$53,6,FALSE)</f>
        <v>6</v>
      </c>
      <c r="S48" t="str">
        <f ca="1">O48</f>
        <v>MULAX F.C.</v>
      </c>
      <c r="T48">
        <f ca="1">VLOOKUP(S48,$O$44:$R$53,2,FALSE)</f>
        <v>6</v>
      </c>
      <c r="U48">
        <f ca="1">VLOOKUP(S48,$O$44:$R$53,3,FALSE)</f>
        <v>-10</v>
      </c>
      <c r="V48">
        <f ca="1">VLOOKUP(S48,$O$44:$R$53,4,FALSE)</f>
        <v>6</v>
      </c>
      <c r="W48" t="str">
        <f ca="1">S48</f>
        <v>MULAX F.C.</v>
      </c>
      <c r="X48">
        <f ca="1">VLOOKUP(W48,$S$44:$V$53,2,FALSE)</f>
        <v>6</v>
      </c>
      <c r="Y48">
        <f ca="1">VLOOKUP(W48,$S$44:$V$53,3,FALSE)</f>
        <v>-10</v>
      </c>
      <c r="Z48">
        <f ca="1">VLOOKUP(W48,$S$44:$V$53,4,FALSE)</f>
        <v>6</v>
      </c>
      <c r="AA48" t="str">
        <f ca="1">IF(AND(X44=X48,Y44=Y48,Z48&gt;Z44),W44,W48)</f>
        <v>MULAX F.C.</v>
      </c>
      <c r="AB48">
        <f ca="1">VLOOKUP(AA48,W44:Z53,2,FALSE)</f>
        <v>6</v>
      </c>
      <c r="AC48">
        <f ca="1">VLOOKUP(AA48,W44:Z53,3,FALSE)</f>
        <v>-10</v>
      </c>
      <c r="AD48">
        <f ca="1">VLOOKUP(AA48,W44:Z53,4,FALSE)</f>
        <v>6</v>
      </c>
      <c r="AE48" t="str">
        <f ca="1">AA48</f>
        <v>MULAX F.C.</v>
      </c>
      <c r="AF48">
        <f ca="1">VLOOKUP(AE48,AA44:AD53,2,FALSE)</f>
        <v>6</v>
      </c>
      <c r="AG48">
        <f ca="1">VLOOKUP(AE48,AA44:AD53,3,FALSE)</f>
        <v>-10</v>
      </c>
      <c r="AH48">
        <f ca="1">VLOOKUP(AE48,AA44:AD53,4,FALSE)</f>
        <v>6</v>
      </c>
      <c r="AI48" t="str">
        <f ca="1">AE48</f>
        <v>MULAX F.C.</v>
      </c>
      <c r="AJ48">
        <f ca="1">VLOOKUP(AI48,AE44:AH53,2,FALSE)</f>
        <v>6</v>
      </c>
      <c r="AK48">
        <f ca="1">VLOOKUP(AI48,AE44:AH53,3,FALSE)</f>
        <v>-10</v>
      </c>
      <c r="AL48">
        <f ca="1">VLOOKUP(AI48,AE44:AH53,4,FALSE)</f>
        <v>6</v>
      </c>
      <c r="AM48" t="str">
        <f ca="1">IF(AND(AJ45=AJ48,AK45=AK48,AL48&gt;AL45),AI45,AI48)</f>
        <v>MULAX F.C.</v>
      </c>
      <c r="AN48">
        <f ca="1">VLOOKUP(AM48,AI44:AL53,2,FALSE)</f>
        <v>6</v>
      </c>
      <c r="AO48">
        <f ca="1">VLOOKUP(AM48,AI44:AL53,3,FALSE)</f>
        <v>-10</v>
      </c>
      <c r="AP48">
        <f ca="1">VLOOKUP(AM48,AI44:AL53,4,FALSE)</f>
        <v>6</v>
      </c>
      <c r="AQ48" t="str">
        <f ca="1">AM48</f>
        <v>MULAX F.C.</v>
      </c>
      <c r="AR48">
        <f ca="1">VLOOKUP(AQ48,AM44:AP53,2,FALSE)</f>
        <v>6</v>
      </c>
      <c r="AS48">
        <f ca="1">VLOOKUP(AQ48,AM44:AP53,3,FALSE)</f>
        <v>-10</v>
      </c>
      <c r="AT48">
        <f ca="1">VLOOKUP(AQ48,AM44:AP53,4,FALSE)</f>
        <v>6</v>
      </c>
      <c r="AU48" t="str">
        <f ca="1">IF(AND(AR46=AR48,AS46=AS48,AT48&gt;AT46),AQ46,AQ48)</f>
        <v>MULAX F.C.</v>
      </c>
      <c r="AV48">
        <f ca="1">VLOOKUP(AU48,AQ44:AT53,2,FALSE)</f>
        <v>6</v>
      </c>
      <c r="AW48">
        <f ca="1">VLOOKUP(AU48,AQ44:AT53,3,FALSE)</f>
        <v>-10</v>
      </c>
      <c r="AX48">
        <f ca="1">VLOOKUP(AU48,AQ44:AT53,4,FALSE)</f>
        <v>6</v>
      </c>
      <c r="AY48" t="str">
        <f ca="1">IF(AND(AV46=AV48,AW46=AW48,AX48&gt;AX46),AU46,AU48)</f>
        <v>MULAX F.C.</v>
      </c>
      <c r="AZ48">
        <f ca="1">VLOOKUP(AY48,AU44:AX53,2,FALSE)</f>
        <v>6</v>
      </c>
      <c r="BA48">
        <f ca="1">VLOOKUP(AY48,AU44:AX53,3,FALSE)</f>
        <v>-10</v>
      </c>
      <c r="BB48">
        <f ca="1">VLOOKUP(AY48,AU44:AX53,4,FALSE)</f>
        <v>6</v>
      </c>
    </row>
    <row r="55" spans="6:13" x14ac:dyDescent="0.2">
      <c r="F55" t="s">
        <v>37</v>
      </c>
    </row>
    <row r="56" spans="6:13" x14ac:dyDescent="0.2">
      <c r="F56" t="str">
        <f ca="1">AY44</f>
        <v>GORDITOS Y BONITOS</v>
      </c>
      <c r="G56">
        <f ca="1">VLOOKUP(F56,$F$20:$M$29,2,FALSE)</f>
        <v>4</v>
      </c>
      <c r="H56">
        <f ca="1">VLOOKUP(F56,$F$20:$M$29,3,FALSE)</f>
        <v>3</v>
      </c>
      <c r="I56">
        <f ca="1">VLOOKUP(F56,$F$20:$M$29,4,FALSE)</f>
        <v>0</v>
      </c>
      <c r="J56">
        <f ca="1">VLOOKUP(F56,$F$20:$M$29,5,FALSE)</f>
        <v>1</v>
      </c>
      <c r="K56">
        <f ca="1">VLOOKUP(F56,$F$20:$M$29,6,FALSE)</f>
        <v>20</v>
      </c>
      <c r="L56">
        <f ca="1">VLOOKUP(F56,$F$20:$M$29,7,FALSE)</f>
        <v>6</v>
      </c>
      <c r="M56">
        <f ca="1">VLOOKUP(F56,$F$20:$M$29,8,FALSE)</f>
        <v>10</v>
      </c>
    </row>
    <row r="57" spans="6:13" x14ac:dyDescent="0.2">
      <c r="F57" t="str">
        <f ca="1">AY45</f>
        <v>CSK LA ROPA</v>
      </c>
      <c r="G57">
        <f ca="1">VLOOKUP(F57,$F$20:$M$29,2,FALSE)</f>
        <v>4</v>
      </c>
      <c r="H57">
        <f ca="1">VLOOKUP(F57,$F$20:$M$29,3,FALSE)</f>
        <v>2</v>
      </c>
      <c r="I57">
        <f ca="1">VLOOKUP(F57,$F$20:$M$29,4,FALSE)</f>
        <v>2</v>
      </c>
      <c r="J57">
        <f ca="1">VLOOKUP(F57,$F$20:$M$29,5,FALSE)</f>
        <v>0</v>
      </c>
      <c r="K57">
        <f ca="1">VLOOKUP(F57,$F$20:$M$29,6,FALSE)</f>
        <v>6</v>
      </c>
      <c r="L57">
        <f ca="1">VLOOKUP(F57,$F$20:$M$29,7,FALSE)</f>
        <v>4</v>
      </c>
      <c r="M57">
        <f ca="1">VLOOKUP(F57,$F$20:$M$29,8,FALSE)</f>
        <v>10</v>
      </c>
    </row>
    <row r="58" spans="6:13" x14ac:dyDescent="0.2">
      <c r="F58" t="str">
        <f ca="1">AY46</f>
        <v>FRANCOCANADIENSE</v>
      </c>
      <c r="G58">
        <f ca="1">VLOOKUP(F58,$F$20:$M$29,2,FALSE)</f>
        <v>4</v>
      </c>
      <c r="H58">
        <f ca="1">VLOOKUP(F58,$F$20:$M$29,3,FALSE)</f>
        <v>1</v>
      </c>
      <c r="I58">
        <f ca="1">VLOOKUP(F58,$F$20:$M$29,4,FALSE)</f>
        <v>1</v>
      </c>
      <c r="J58">
        <f ca="1">VLOOKUP(F58,$F$20:$M$29,5,FALSE)</f>
        <v>2</v>
      </c>
      <c r="K58">
        <f ca="1">VLOOKUP(F58,$F$20:$M$29,6,FALSE)</f>
        <v>5</v>
      </c>
      <c r="L58">
        <f ca="1">VLOOKUP(F58,$F$20:$M$29,7,FALSE)</f>
        <v>7</v>
      </c>
      <c r="M58">
        <f ca="1">VLOOKUP(F58,$F$20:$M$29,8,FALSE)</f>
        <v>7</v>
      </c>
    </row>
    <row r="59" spans="6:13" x14ac:dyDescent="0.2">
      <c r="F59" t="str">
        <f ca="1">AY47</f>
        <v>LOS REVUELTOS F.C.</v>
      </c>
      <c r="G59">
        <f ca="1">VLOOKUP(F59,$F$20:$M$29,2,FALSE)</f>
        <v>4</v>
      </c>
      <c r="H59">
        <f ca="1">VLOOKUP(F59,$F$20:$M$29,3,FALSE)</f>
        <v>0</v>
      </c>
      <c r="I59">
        <f ca="1">VLOOKUP(F59,$F$20:$M$29,4,FALSE)</f>
        <v>3</v>
      </c>
      <c r="J59">
        <f ca="1">VLOOKUP(F59,$F$20:$M$29,5,FALSE)</f>
        <v>1</v>
      </c>
      <c r="K59">
        <f ca="1">VLOOKUP(F59,$F$20:$M$29,6,FALSE)</f>
        <v>5</v>
      </c>
      <c r="L59">
        <f ca="1">VLOOKUP(F59,$F$20:$M$29,7,FALSE)</f>
        <v>9</v>
      </c>
      <c r="M59">
        <f ca="1">VLOOKUP(F59,$F$20:$M$29,8,FALSE)</f>
        <v>7</v>
      </c>
    </row>
    <row r="60" spans="6:13" x14ac:dyDescent="0.2">
      <c r="F60" t="str">
        <f ca="1">AY48</f>
        <v>MULAX F.C.</v>
      </c>
      <c r="G60">
        <f ca="1">VLOOKUP(F60,$F$20:$M$29,2,FALSE)</f>
        <v>4</v>
      </c>
      <c r="H60">
        <f ca="1">VLOOKUP(F60,$F$20:$M$29,3,FALSE)</f>
        <v>0</v>
      </c>
      <c r="I60">
        <f ca="1">VLOOKUP(F60,$F$20:$M$29,4,FALSE)</f>
        <v>2</v>
      </c>
      <c r="J60">
        <f ca="1">VLOOKUP(F60,$F$20:$M$29,5,FALSE)</f>
        <v>2</v>
      </c>
      <c r="K60">
        <f ca="1">VLOOKUP(F60,$F$20:$M$29,6,FALSE)</f>
        <v>6</v>
      </c>
      <c r="L60">
        <f ca="1">VLOOKUP(F60,$F$20:$M$29,7,FALSE)</f>
        <v>16</v>
      </c>
      <c r="M60">
        <f ca="1">VLOOKUP(F60,$F$20:$M$29,8,FALSE)</f>
        <v>6</v>
      </c>
    </row>
  </sheetData>
  <mergeCells count="1">
    <mergeCell ref="A2:E2"/>
  </mergeCells>
  <phoneticPr fontId="19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2:BB60"/>
  <sheetViews>
    <sheetView workbookViewId="0">
      <pane xSplit="5" topLeftCell="F1" activePane="topRight" state="frozen"/>
      <selection activeCell="A16" sqref="A16"/>
      <selection pane="topRight" activeCell="A16" sqref="A16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41" x14ac:dyDescent="0.2">
      <c r="A2" s="760" t="s">
        <v>38</v>
      </c>
      <c r="B2" s="760"/>
      <c r="C2" s="760"/>
      <c r="D2" s="760"/>
      <c r="E2" s="760"/>
      <c r="G2" t="str">
        <f>IF('- D -'!Q7&lt;&gt;"",'- D -'!Q7,"")</f>
        <v>FUTBOL CLUB CYT</v>
      </c>
      <c r="N2" t="str">
        <f>IF('- D -'!Q9&lt;&gt;"",'- D -'!Q9,"")</f>
        <v>SU MADRE FC</v>
      </c>
      <c r="U2" t="str">
        <f>IF('- D -'!Q11&lt;&gt;"",'- D -'!Q11,"")</f>
        <v>CITRATO DE METELO</v>
      </c>
      <c r="AB2" t="str">
        <f>IF('- D -'!Q13&lt;&gt;"",'- D -'!Q13,"")</f>
        <v>BAYERN NIUPI F.C.</v>
      </c>
      <c r="AI2" t="str">
        <f>IF('- D -'!Q15&lt;&gt;"",'- D -'!Q15,"")</f>
        <v>OLD JOHN</v>
      </c>
    </row>
    <row r="3" spans="1:41" x14ac:dyDescent="0.2">
      <c r="F3" t="s">
        <v>57</v>
      </c>
      <c r="G3" t="s">
        <v>13</v>
      </c>
      <c r="H3" t="s">
        <v>15</v>
      </c>
      <c r="I3" t="s">
        <v>16</v>
      </c>
      <c r="J3" t="s">
        <v>17</v>
      </c>
      <c r="K3" t="s">
        <v>18</v>
      </c>
      <c r="L3" t="s">
        <v>19</v>
      </c>
      <c r="N3" t="s">
        <v>13</v>
      </c>
      <c r="O3" t="s">
        <v>15</v>
      </c>
      <c r="P3" t="s">
        <v>16</v>
      </c>
      <c r="Q3" t="s">
        <v>17</v>
      </c>
      <c r="R3" t="s">
        <v>18</v>
      </c>
      <c r="S3" t="s">
        <v>19</v>
      </c>
      <c r="U3" t="s">
        <v>13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B3" t="s">
        <v>13</v>
      </c>
      <c r="AC3" t="s">
        <v>15</v>
      </c>
      <c r="AD3" t="s">
        <v>16</v>
      </c>
      <c r="AE3" t="s">
        <v>17</v>
      </c>
      <c r="AF3" t="s">
        <v>18</v>
      </c>
      <c r="AG3" t="s">
        <v>19</v>
      </c>
      <c r="AI3" t="s">
        <v>13</v>
      </c>
      <c r="AJ3" t="s">
        <v>15</v>
      </c>
      <c r="AK3" t="s">
        <v>16</v>
      </c>
      <c r="AL3" t="s">
        <v>17</v>
      </c>
      <c r="AM3" t="s">
        <v>18</v>
      </c>
      <c r="AN3" t="s">
        <v>19</v>
      </c>
    </row>
    <row r="4" spans="1:41" x14ac:dyDescent="0.2">
      <c r="A4" s="2" t="str">
        <f ca="1">'- D -'!B6</f>
        <v>FUTBOL CLUB CYT</v>
      </c>
      <c r="B4" s="1">
        <f>IF('- D -'!C6&lt;&gt;"",'- D -'!C6,"")</f>
        <v>0</v>
      </c>
      <c r="C4" s="1" t="str">
        <f>'- D -'!D6</f>
        <v>-</v>
      </c>
      <c r="D4" s="1">
        <f>IF('- D -'!E6&lt;&gt;"",'- D -'!E6,"")</f>
        <v>3</v>
      </c>
      <c r="E4" s="3" t="str">
        <f ca="1">'- D -'!F6</f>
        <v>SU MADRE FC</v>
      </c>
      <c r="F4" s="1">
        <f>COUNTBLANK('- D -'!C6:'- D -'!E6)</f>
        <v>0</v>
      </c>
      <c r="G4">
        <f t="shared" ref="G4:G13" ca="1" si="0">IF(AND(F4=0,OR($A4=$G$2,$E4=$G$2)),1,0)</f>
        <v>1</v>
      </c>
      <c r="H4">
        <f t="shared" ref="H4:H13" ca="1" si="1">IF(AND(F4=0,OR(AND($A4=$G$2,$B4&gt;$D4),AND($E4=$G$2,$D4&gt;$B4))),1,0)</f>
        <v>0</v>
      </c>
      <c r="I4">
        <f t="shared" ref="I4:I13" ca="1" si="2">IF(AND(F4=0,G4=1,$B4=$D4),1,0)</f>
        <v>0</v>
      </c>
      <c r="J4">
        <f t="shared" ref="J4:J13" ca="1" si="3">IF(AND(F4=0,OR(AND($A4=$G$2,$B4&lt;$D4),AND($E4=$G$2,$D4&lt;$B4))),1,0)</f>
        <v>1</v>
      </c>
      <c r="K4">
        <f t="shared" ref="K4:K13" ca="1" si="4">IF(F4&gt;0,0,IF($A4=$G$2,$B4,IF($E4=$G$2,$D4,0)))</f>
        <v>0</v>
      </c>
      <c r="L4">
        <f t="shared" ref="L4:L13" ca="1" si="5">IF(F4&gt;0,0,IF($A4=$G$2,$D4,IF($E4=$G$2,$B4,0)))</f>
        <v>3</v>
      </c>
      <c r="N4">
        <f t="shared" ref="N4:N13" ca="1" si="6">IF(AND(F4=0,OR($A4=$N$2,$E4=$N$2)),1,0)</f>
        <v>1</v>
      </c>
      <c r="O4">
        <f t="shared" ref="O4:O13" ca="1" si="7">IF(AND(F4=0,OR(AND($A4=$N$2,$B4&gt;$D4),AND($E4=$N$2,$D4&gt;$B4))),1,0)</f>
        <v>1</v>
      </c>
      <c r="P4">
        <f t="shared" ref="P4:P13" ca="1" si="8">IF(AND(F4=0,N4=1,$B4=$D4),1,0)</f>
        <v>0</v>
      </c>
      <c r="Q4">
        <f t="shared" ref="Q4:Q13" ca="1" si="9">IF(AND(F4=0,OR(AND($A4=$N$2,$B4&lt;$D4),AND($E4=$N$2,$D4&lt;$B4))),1,0)</f>
        <v>0</v>
      </c>
      <c r="R4">
        <f t="shared" ref="R4:R13" ca="1" si="10">IF(F4&gt;0,0,IF($A4=$N$2,$B4,IF($E4=$N$2,$D4,0)))</f>
        <v>3</v>
      </c>
      <c r="S4">
        <f t="shared" ref="S4:S13" ca="1" si="11">IF(F4&gt;0,0,IF($A4=$N$2,$D4,IF($E4=$N$2,$B4,0)))</f>
        <v>0</v>
      </c>
      <c r="U4">
        <f t="shared" ref="U4:U13" ca="1" si="12">IF(AND(F4=0,OR($A4=$U$2,$E4=$U$2)),1,0)</f>
        <v>0</v>
      </c>
      <c r="V4">
        <f t="shared" ref="V4:V13" ca="1" si="13">IF(AND(F4=0,OR(AND($A4=$U$2,$B4&gt;$D4),AND($E4=$U$2,$D4&gt;$B4))),1,0)</f>
        <v>0</v>
      </c>
      <c r="W4">
        <f t="shared" ref="W4:W13" ca="1" si="14">IF(AND(F4=0,U4=1,$B4=$D4),1,0)</f>
        <v>0</v>
      </c>
      <c r="X4">
        <f t="shared" ref="X4:X13" ca="1" si="15">IF(AND(F4=0,OR(AND($A4=$U$2,$B4&lt;$D4),AND($E4=$U$2,$D4&lt;$B4))),1,0)</f>
        <v>0</v>
      </c>
      <c r="Y4">
        <f t="shared" ref="Y4:Y13" ca="1" si="16">IF(F4&gt;0,0,IF($A4=$U$2,$B4,IF($E4=$U$2,$D4,0)))</f>
        <v>0</v>
      </c>
      <c r="Z4">
        <f t="shared" ref="Z4:Z13" ca="1" si="17">IF(F4&gt;0,0,IF($A4=$U$2,$D4,IF($E4=$U$2,$B4,0)))</f>
        <v>0</v>
      </c>
      <c r="AB4">
        <f t="shared" ref="AB4:AB13" ca="1" si="18">IF(AND(F4=0,OR($A4=$AB$2,$E4=$AB$2)),1,0)</f>
        <v>0</v>
      </c>
      <c r="AC4">
        <f t="shared" ref="AC4:AC13" ca="1" si="19">IF(AND(F4=0,OR(AND($A4=$AB$2,$B4&gt;$D4),AND($E4=$AB$2,$D4&gt;$B4))),1,0)</f>
        <v>0</v>
      </c>
      <c r="AD4">
        <f t="shared" ref="AD4:AD13" ca="1" si="20">IF(AND(F4=0,AB4=1,$B4=$D4),1,0)</f>
        <v>0</v>
      </c>
      <c r="AE4">
        <f t="shared" ref="AE4:AE13" ca="1" si="21">IF(AND(F4=0,OR(AND($A4=$AB$2,$B4&lt;$D4),AND($E4=$AB$2,$D4&lt;$B4))),1,0)</f>
        <v>0</v>
      </c>
      <c r="AF4">
        <f t="shared" ref="AF4:AF13" ca="1" si="22">IF(F4&gt;0,0,IF($A4=$AB$2,$B4,IF($E4=$AB$2,$D4,0)))</f>
        <v>0</v>
      </c>
      <c r="AG4">
        <f t="shared" ref="AG4:AG13" ca="1" si="23">IF(F4&gt;0,0,IF($A4=$AB$2,$D4,IF($E4=$AB$2,$B4,0)))</f>
        <v>0</v>
      </c>
      <c r="AI4">
        <f ca="1">IF(AND(F4=0,OR($A4=$AI$2,$E4=$AI$2)),1,0)</f>
        <v>0</v>
      </c>
      <c r="AJ4">
        <f ca="1">IF(AND(F4=0,OR(AND($A4=$AI$2,$B4&gt;$D4),AND($E4=$AI$2,$D4&gt;$B4))),1,0)</f>
        <v>0</v>
      </c>
      <c r="AK4">
        <f ca="1">IF(AND(F4=0,AI4=1,$B4=$D4),1,0)</f>
        <v>0</v>
      </c>
      <c r="AL4">
        <f ca="1">IF(AND(F4=0,OR(AND($A4=$AI$2,$B4&lt;$D4),AND($E4=$AI$2,$D4&lt;$B4))),1,0)</f>
        <v>0</v>
      </c>
      <c r="AM4">
        <f ca="1">IF(F4&gt;0,0,IF($A4=$AI$2,$B4,IF($E4=$AI$2,$D4,0)))</f>
        <v>0</v>
      </c>
      <c r="AN4">
        <f ca="1">IF(F4&gt;0,0,IF($A4=$AI$2,$D4,IF($E4=$AI$2,$B4,0)))</f>
        <v>0</v>
      </c>
    </row>
    <row r="5" spans="1:41" x14ac:dyDescent="0.2">
      <c r="A5" s="2" t="str">
        <f ca="1">'- D -'!B7</f>
        <v>CITRATO DE METELO</v>
      </c>
      <c r="B5" s="1">
        <f>IF('- D -'!C7&lt;&gt;"",'- D -'!C7,"")</f>
        <v>4</v>
      </c>
      <c r="C5" s="1" t="str">
        <f>'- D -'!D7</f>
        <v>-</v>
      </c>
      <c r="D5" s="1">
        <f>IF('- D -'!E7&lt;&gt;"",'- D -'!E7,"")</f>
        <v>1</v>
      </c>
      <c r="E5" s="3" t="str">
        <f ca="1">'- D -'!F7</f>
        <v>BAYERN NIUPI F.C.</v>
      </c>
      <c r="F5" s="1">
        <f>COUNTBLANK('- D -'!C7:'- D -'!E7)</f>
        <v>0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ca="1" si="4"/>
        <v>0</v>
      </c>
      <c r="L5">
        <f t="shared" ca="1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ca="1" si="10"/>
        <v>0</v>
      </c>
      <c r="S5">
        <f t="shared" ca="1" si="11"/>
        <v>0</v>
      </c>
      <c r="U5">
        <f t="shared" ca="1" si="12"/>
        <v>1</v>
      </c>
      <c r="V5">
        <f t="shared" ca="1" si="13"/>
        <v>1</v>
      </c>
      <c r="W5">
        <f t="shared" ca="1" si="14"/>
        <v>0</v>
      </c>
      <c r="X5">
        <f t="shared" ca="1" si="15"/>
        <v>0</v>
      </c>
      <c r="Y5">
        <f t="shared" ca="1" si="16"/>
        <v>4</v>
      </c>
      <c r="Z5">
        <f t="shared" ca="1" si="17"/>
        <v>1</v>
      </c>
      <c r="AB5">
        <f t="shared" ca="1" si="18"/>
        <v>1</v>
      </c>
      <c r="AC5">
        <f t="shared" ca="1" si="19"/>
        <v>0</v>
      </c>
      <c r="AD5">
        <f t="shared" ca="1" si="20"/>
        <v>0</v>
      </c>
      <c r="AE5">
        <f t="shared" ca="1" si="21"/>
        <v>1</v>
      </c>
      <c r="AF5">
        <f t="shared" ca="1" si="22"/>
        <v>1</v>
      </c>
      <c r="AG5">
        <f t="shared" ca="1" si="23"/>
        <v>4</v>
      </c>
      <c r="AI5">
        <f t="shared" ref="AI5:AI13" ca="1" si="24">IF(AND(F5=0,OR($A5=$AI$2,$E5=$AI$2)),1,0)</f>
        <v>0</v>
      </c>
      <c r="AJ5">
        <f t="shared" ref="AJ5:AJ13" ca="1" si="25">IF(AND(F5=0,OR(AND($A5=$AI$2,$B5&gt;$D5),AND($E5=$AI$2,$D5&gt;$B5))),1,0)</f>
        <v>0</v>
      </c>
      <c r="AK5">
        <f t="shared" ref="AK5:AK13" ca="1" si="26">IF(AND(F5=0,AI5=1,$B5=$D5),1,0)</f>
        <v>0</v>
      </c>
      <c r="AL5">
        <f t="shared" ref="AL5:AL13" ca="1" si="27">IF(AND(F5=0,OR(AND($A5=$AI$2,$B5&lt;$D5),AND($E5=$AI$2,$D5&lt;$B5))),1,0)</f>
        <v>0</v>
      </c>
      <c r="AM5">
        <f t="shared" ref="AM5:AM13" ca="1" si="28">IF(F5&gt;0,0,IF($A5=$AI$2,$B5,IF($E5=$AI$2,$D5,0)))</f>
        <v>0</v>
      </c>
      <c r="AN5">
        <f t="shared" ref="AN5:AN13" ca="1" si="29">IF(F5&gt;0,0,IF($A5=$AI$2,$D5,IF($E5=$AI$2,$B5,0)))</f>
        <v>0</v>
      </c>
    </row>
    <row r="6" spans="1:41" x14ac:dyDescent="0.2">
      <c r="A6" s="2" t="str">
        <f ca="1">'- D -'!B8</f>
        <v>FUTBOL CLUB CYT</v>
      </c>
      <c r="B6" s="1">
        <f>IF('- D -'!C8&lt;&gt;"",'- D -'!C8,"")</f>
        <v>1</v>
      </c>
      <c r="C6" s="1" t="str">
        <f>'- D -'!D8</f>
        <v>-</v>
      </c>
      <c r="D6" s="1">
        <f>IF('- D -'!E8&lt;&gt;"",'- D -'!E8,"")</f>
        <v>6</v>
      </c>
      <c r="E6" s="3" t="str">
        <f ca="1">'- D -'!F8</f>
        <v>CITRATO DE METELO</v>
      </c>
      <c r="F6" s="1">
        <f>COUNTBLANK('- D -'!C8:'- D -'!E8)</f>
        <v>0</v>
      </c>
      <c r="G6">
        <f t="shared" ca="1" si="0"/>
        <v>1</v>
      </c>
      <c r="H6">
        <f t="shared" ca="1" si="1"/>
        <v>0</v>
      </c>
      <c r="I6">
        <f t="shared" ca="1" si="2"/>
        <v>0</v>
      </c>
      <c r="J6">
        <f t="shared" ca="1" si="3"/>
        <v>1</v>
      </c>
      <c r="K6">
        <f t="shared" ca="1" si="4"/>
        <v>1</v>
      </c>
      <c r="L6">
        <f t="shared" ca="1" si="5"/>
        <v>6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ca="1" si="10"/>
        <v>0</v>
      </c>
      <c r="S6">
        <f t="shared" ca="1" si="11"/>
        <v>0</v>
      </c>
      <c r="U6">
        <f t="shared" ca="1" si="12"/>
        <v>1</v>
      </c>
      <c r="V6">
        <f t="shared" ca="1" si="13"/>
        <v>1</v>
      </c>
      <c r="W6">
        <f t="shared" ca="1" si="14"/>
        <v>0</v>
      </c>
      <c r="X6">
        <f t="shared" ca="1" si="15"/>
        <v>0</v>
      </c>
      <c r="Y6">
        <f t="shared" ca="1" si="16"/>
        <v>6</v>
      </c>
      <c r="Z6">
        <f t="shared" ca="1" si="17"/>
        <v>1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ca="1" si="22"/>
        <v>0</v>
      </c>
      <c r="AG6">
        <f t="shared" ca="1" si="23"/>
        <v>0</v>
      </c>
      <c r="AI6">
        <f t="shared" ca="1" si="24"/>
        <v>0</v>
      </c>
      <c r="AJ6">
        <f t="shared" ca="1" si="25"/>
        <v>0</v>
      </c>
      <c r="AK6">
        <f t="shared" ca="1" si="26"/>
        <v>0</v>
      </c>
      <c r="AL6">
        <f t="shared" ca="1" si="27"/>
        <v>0</v>
      </c>
      <c r="AM6">
        <f t="shared" ca="1" si="28"/>
        <v>0</v>
      </c>
      <c r="AN6">
        <f t="shared" ca="1" si="29"/>
        <v>0</v>
      </c>
    </row>
    <row r="7" spans="1:41" x14ac:dyDescent="0.2">
      <c r="A7" s="2" t="str">
        <f ca="1">'- D -'!B9</f>
        <v>SU MADRE FC</v>
      </c>
      <c r="B7" s="1">
        <f>IF('- D -'!C9&lt;&gt;"",'- D -'!C9,"")</f>
        <v>0</v>
      </c>
      <c r="C7" s="1" t="str">
        <f>'- D -'!D9</f>
        <v>-</v>
      </c>
      <c r="D7" s="1">
        <f>IF('- D -'!E9&lt;&gt;"",'- D -'!E9,"")</f>
        <v>6</v>
      </c>
      <c r="E7" s="3" t="str">
        <f ca="1">'- D -'!F9</f>
        <v>OLD JOHN</v>
      </c>
      <c r="F7" s="1">
        <f>COUNTBLANK('- D -'!C9:'- D -'!E9)</f>
        <v>0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ca="1" si="4"/>
        <v>0</v>
      </c>
      <c r="L7">
        <f t="shared" ca="1" si="5"/>
        <v>0</v>
      </c>
      <c r="N7">
        <f t="shared" ca="1" si="6"/>
        <v>1</v>
      </c>
      <c r="O7">
        <f t="shared" ca="1" si="7"/>
        <v>0</v>
      </c>
      <c r="P7">
        <f t="shared" ca="1" si="8"/>
        <v>0</v>
      </c>
      <c r="Q7">
        <f t="shared" ca="1" si="9"/>
        <v>1</v>
      </c>
      <c r="R7">
        <f t="shared" ca="1" si="10"/>
        <v>0</v>
      </c>
      <c r="S7">
        <f t="shared" ca="1" si="11"/>
        <v>6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ca="1" si="16"/>
        <v>0</v>
      </c>
      <c r="Z7">
        <f t="shared" ca="1" si="17"/>
        <v>0</v>
      </c>
      <c r="AB7">
        <f t="shared" ca="1" si="18"/>
        <v>0</v>
      </c>
      <c r="AC7">
        <f t="shared" ca="1" si="19"/>
        <v>0</v>
      </c>
      <c r="AD7">
        <f t="shared" ca="1" si="20"/>
        <v>0</v>
      </c>
      <c r="AE7">
        <f t="shared" ca="1" si="21"/>
        <v>0</v>
      </c>
      <c r="AF7">
        <f t="shared" ca="1" si="22"/>
        <v>0</v>
      </c>
      <c r="AG7">
        <f t="shared" ca="1" si="23"/>
        <v>0</v>
      </c>
      <c r="AI7">
        <f t="shared" ca="1" si="24"/>
        <v>1</v>
      </c>
      <c r="AJ7">
        <f t="shared" ca="1" si="25"/>
        <v>1</v>
      </c>
      <c r="AK7">
        <f t="shared" ca="1" si="26"/>
        <v>0</v>
      </c>
      <c r="AL7">
        <f t="shared" ca="1" si="27"/>
        <v>0</v>
      </c>
      <c r="AM7">
        <f t="shared" ca="1" si="28"/>
        <v>6</v>
      </c>
      <c r="AN7">
        <f t="shared" ca="1" si="29"/>
        <v>0</v>
      </c>
    </row>
    <row r="8" spans="1:41" x14ac:dyDescent="0.2">
      <c r="A8" s="2" t="str">
        <f ca="1">'- D -'!B10</f>
        <v>FUTBOL CLUB CYT</v>
      </c>
      <c r="B8" s="1">
        <f>IF('- D -'!C10&lt;&gt;"",'- D -'!C10,"")</f>
        <v>3</v>
      </c>
      <c r="C8" s="1" t="str">
        <f>'- D -'!D10</f>
        <v>-</v>
      </c>
      <c r="D8" s="1">
        <f>IF('- D -'!E10&lt;&gt;"",'- D -'!E10,"")</f>
        <v>4</v>
      </c>
      <c r="E8" s="3" t="str">
        <f ca="1">'- D -'!F10</f>
        <v>OLD JOHN</v>
      </c>
      <c r="F8" s="1">
        <f>COUNTBLANK('- D -'!C10:'- D -'!E10)</f>
        <v>0</v>
      </c>
      <c r="G8">
        <f t="shared" ca="1" si="0"/>
        <v>1</v>
      </c>
      <c r="H8">
        <f t="shared" ca="1" si="1"/>
        <v>0</v>
      </c>
      <c r="I8">
        <f t="shared" ca="1" si="2"/>
        <v>0</v>
      </c>
      <c r="J8">
        <f t="shared" ca="1" si="3"/>
        <v>1</v>
      </c>
      <c r="K8">
        <f t="shared" ca="1" si="4"/>
        <v>3</v>
      </c>
      <c r="L8">
        <f t="shared" ca="1" si="5"/>
        <v>4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ca="1" si="10"/>
        <v>0</v>
      </c>
      <c r="S8">
        <f t="shared" ca="1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ca="1" si="16"/>
        <v>0</v>
      </c>
      <c r="Z8">
        <f t="shared" ca="1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ca="1" si="22"/>
        <v>0</v>
      </c>
      <c r="AG8">
        <f t="shared" ca="1" si="23"/>
        <v>0</v>
      </c>
      <c r="AI8">
        <f t="shared" ca="1" si="24"/>
        <v>1</v>
      </c>
      <c r="AJ8">
        <f t="shared" ca="1" si="25"/>
        <v>1</v>
      </c>
      <c r="AK8">
        <f t="shared" ca="1" si="26"/>
        <v>0</v>
      </c>
      <c r="AL8">
        <f t="shared" ca="1" si="27"/>
        <v>0</v>
      </c>
      <c r="AM8">
        <f t="shared" ca="1" si="28"/>
        <v>4</v>
      </c>
      <c r="AN8">
        <f t="shared" ca="1" si="29"/>
        <v>3</v>
      </c>
    </row>
    <row r="9" spans="1:41" x14ac:dyDescent="0.2">
      <c r="A9" s="2" t="str">
        <f ca="1">'- D -'!B11</f>
        <v>SU MADRE FC</v>
      </c>
      <c r="B9" s="1">
        <f>IF('- D -'!C11&lt;&gt;"",'- D -'!C11,"")</f>
        <v>0</v>
      </c>
      <c r="C9" s="1" t="str">
        <f>'- D -'!D11</f>
        <v>-</v>
      </c>
      <c r="D9" s="1">
        <f>IF('- D -'!E11&lt;&gt;"",'- D -'!E11,"")</f>
        <v>11</v>
      </c>
      <c r="E9" s="3" t="str">
        <f ca="1">'- D -'!F11</f>
        <v>BAYERN NIUPI F.C.</v>
      </c>
      <c r="F9" s="1">
        <f>COUNTBLANK('- D -'!C11:'- D -'!E11)</f>
        <v>0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ca="1" si="4"/>
        <v>0</v>
      </c>
      <c r="L9">
        <f t="shared" ca="1" si="5"/>
        <v>0</v>
      </c>
      <c r="N9">
        <f t="shared" ca="1" si="6"/>
        <v>1</v>
      </c>
      <c r="O9">
        <f t="shared" ca="1" si="7"/>
        <v>0</v>
      </c>
      <c r="P9">
        <f t="shared" ca="1" si="8"/>
        <v>0</v>
      </c>
      <c r="Q9">
        <f t="shared" ca="1" si="9"/>
        <v>1</v>
      </c>
      <c r="R9">
        <f t="shared" ca="1" si="10"/>
        <v>0</v>
      </c>
      <c r="S9">
        <f t="shared" ca="1" si="11"/>
        <v>11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ca="1" si="16"/>
        <v>0</v>
      </c>
      <c r="Z9">
        <f t="shared" ca="1" si="17"/>
        <v>0</v>
      </c>
      <c r="AB9">
        <f t="shared" ca="1" si="18"/>
        <v>1</v>
      </c>
      <c r="AC9">
        <f t="shared" ca="1" si="19"/>
        <v>1</v>
      </c>
      <c r="AD9">
        <f t="shared" ca="1" si="20"/>
        <v>0</v>
      </c>
      <c r="AE9">
        <f t="shared" ca="1" si="21"/>
        <v>0</v>
      </c>
      <c r="AF9">
        <f t="shared" ca="1" si="22"/>
        <v>11</v>
      </c>
      <c r="AG9">
        <f t="shared" ca="1" si="23"/>
        <v>0</v>
      </c>
      <c r="AI9">
        <f t="shared" ca="1" si="24"/>
        <v>0</v>
      </c>
      <c r="AJ9">
        <f t="shared" ca="1" si="25"/>
        <v>0</v>
      </c>
      <c r="AK9">
        <f t="shared" ca="1" si="26"/>
        <v>0</v>
      </c>
      <c r="AL9">
        <f t="shared" ca="1" si="27"/>
        <v>0</v>
      </c>
      <c r="AM9">
        <f t="shared" ca="1" si="28"/>
        <v>0</v>
      </c>
      <c r="AN9">
        <f t="shared" ca="1" si="29"/>
        <v>0</v>
      </c>
    </row>
    <row r="10" spans="1:41" x14ac:dyDescent="0.2">
      <c r="A10" s="2" t="str">
        <f ca="1">'- D -'!B12</f>
        <v>FUTBOL CLUB CYT</v>
      </c>
      <c r="B10" s="1">
        <f>IF('- D -'!C12&lt;&gt;"",'- D -'!C12,"")</f>
        <v>0</v>
      </c>
      <c r="C10" s="1" t="str">
        <f>'- D -'!D12</f>
        <v>-</v>
      </c>
      <c r="D10" s="1">
        <f>IF('- D -'!E12&lt;&gt;"",'- D -'!E12,"")</f>
        <v>3</v>
      </c>
      <c r="E10" s="3" t="str">
        <f ca="1">'- D -'!F12</f>
        <v>BAYERN NIUPI F.C.</v>
      </c>
      <c r="F10" s="1">
        <f>COUNTBLANK('- D -'!C12:'- D -'!E12)</f>
        <v>0</v>
      </c>
      <c r="G10">
        <f t="shared" ca="1" si="0"/>
        <v>1</v>
      </c>
      <c r="H10">
        <f t="shared" ca="1" si="1"/>
        <v>0</v>
      </c>
      <c r="I10">
        <f t="shared" ca="1" si="2"/>
        <v>0</v>
      </c>
      <c r="J10">
        <f t="shared" ca="1" si="3"/>
        <v>1</v>
      </c>
      <c r="K10">
        <f t="shared" ca="1" si="4"/>
        <v>0</v>
      </c>
      <c r="L10">
        <f t="shared" ca="1" si="5"/>
        <v>3</v>
      </c>
      <c r="N10">
        <f t="shared" ca="1" si="6"/>
        <v>0</v>
      </c>
      <c r="O10">
        <f t="shared" ca="1" si="7"/>
        <v>0</v>
      </c>
      <c r="P10">
        <f t="shared" ca="1" si="8"/>
        <v>0</v>
      </c>
      <c r="Q10">
        <f t="shared" ca="1" si="9"/>
        <v>0</v>
      </c>
      <c r="R10">
        <f t="shared" ca="1" si="10"/>
        <v>0</v>
      </c>
      <c r="S10">
        <f t="shared" ca="1" si="11"/>
        <v>0</v>
      </c>
      <c r="U10">
        <f t="shared" ca="1" si="12"/>
        <v>0</v>
      </c>
      <c r="V10">
        <f t="shared" ca="1" si="13"/>
        <v>0</v>
      </c>
      <c r="W10">
        <f t="shared" ca="1" si="14"/>
        <v>0</v>
      </c>
      <c r="X10">
        <f t="shared" ca="1" si="15"/>
        <v>0</v>
      </c>
      <c r="Y10">
        <f t="shared" ca="1" si="16"/>
        <v>0</v>
      </c>
      <c r="Z10">
        <f t="shared" ca="1" si="17"/>
        <v>0</v>
      </c>
      <c r="AB10">
        <f t="shared" ca="1" si="18"/>
        <v>1</v>
      </c>
      <c r="AC10">
        <f t="shared" ca="1" si="19"/>
        <v>1</v>
      </c>
      <c r="AD10">
        <f t="shared" ca="1" si="20"/>
        <v>0</v>
      </c>
      <c r="AE10">
        <f t="shared" ca="1" si="21"/>
        <v>0</v>
      </c>
      <c r="AF10">
        <f t="shared" ca="1" si="22"/>
        <v>3</v>
      </c>
      <c r="AG10">
        <f t="shared" ca="1" si="23"/>
        <v>0</v>
      </c>
      <c r="AI10">
        <f t="shared" ca="1" si="24"/>
        <v>0</v>
      </c>
      <c r="AJ10">
        <f t="shared" ca="1" si="25"/>
        <v>0</v>
      </c>
      <c r="AK10">
        <f t="shared" ca="1" si="26"/>
        <v>0</v>
      </c>
      <c r="AL10">
        <f t="shared" ca="1" si="27"/>
        <v>0</v>
      </c>
      <c r="AM10">
        <f t="shared" ca="1" si="28"/>
        <v>0</v>
      </c>
      <c r="AN10">
        <f t="shared" ca="1" si="29"/>
        <v>0</v>
      </c>
    </row>
    <row r="11" spans="1:41" x14ac:dyDescent="0.2">
      <c r="A11" s="2" t="str">
        <f ca="1">'- D -'!B13</f>
        <v>CITRATO DE METELO</v>
      </c>
      <c r="B11" s="1">
        <f>IF('- D -'!C13&lt;&gt;"",'- D -'!C13,"")</f>
        <v>1</v>
      </c>
      <c r="C11" s="1" t="str">
        <f>'- D -'!D13</f>
        <v>-</v>
      </c>
      <c r="D11" s="1">
        <f>IF('- D -'!E13&lt;&gt;"",'- D -'!E13,"")</f>
        <v>3</v>
      </c>
      <c r="E11" s="3" t="str">
        <f ca="1">'- D -'!F13</f>
        <v>OLD JOHN</v>
      </c>
      <c r="F11" s="1">
        <f>COUNTBLANK('- D -'!C13:'- D -'!E13)</f>
        <v>0</v>
      </c>
      <c r="G11">
        <f t="shared" ca="1" si="0"/>
        <v>0</v>
      </c>
      <c r="H11">
        <f t="shared" ca="1" si="1"/>
        <v>0</v>
      </c>
      <c r="I11">
        <f t="shared" ca="1" si="2"/>
        <v>0</v>
      </c>
      <c r="J11">
        <f t="shared" ca="1" si="3"/>
        <v>0</v>
      </c>
      <c r="K11">
        <f t="shared" ca="1" si="4"/>
        <v>0</v>
      </c>
      <c r="L11">
        <f t="shared" ca="1" si="5"/>
        <v>0</v>
      </c>
      <c r="N11">
        <f t="shared" ca="1" si="6"/>
        <v>0</v>
      </c>
      <c r="O11">
        <f t="shared" ca="1" si="7"/>
        <v>0</v>
      </c>
      <c r="P11">
        <f t="shared" ca="1" si="8"/>
        <v>0</v>
      </c>
      <c r="Q11">
        <f t="shared" ca="1" si="9"/>
        <v>0</v>
      </c>
      <c r="R11">
        <f t="shared" ca="1" si="10"/>
        <v>0</v>
      </c>
      <c r="S11">
        <f t="shared" ca="1" si="11"/>
        <v>0</v>
      </c>
      <c r="U11">
        <f t="shared" ca="1" si="12"/>
        <v>1</v>
      </c>
      <c r="V11">
        <f t="shared" ca="1" si="13"/>
        <v>0</v>
      </c>
      <c r="W11">
        <f t="shared" ca="1" si="14"/>
        <v>0</v>
      </c>
      <c r="X11">
        <f t="shared" ca="1" si="15"/>
        <v>1</v>
      </c>
      <c r="Y11">
        <f t="shared" ca="1" si="16"/>
        <v>1</v>
      </c>
      <c r="Z11">
        <f t="shared" ca="1" si="17"/>
        <v>3</v>
      </c>
      <c r="AB11">
        <f t="shared" ca="1" si="18"/>
        <v>0</v>
      </c>
      <c r="AC11">
        <f t="shared" ca="1" si="19"/>
        <v>0</v>
      </c>
      <c r="AD11">
        <f t="shared" ca="1" si="20"/>
        <v>0</v>
      </c>
      <c r="AE11">
        <f t="shared" ca="1" si="21"/>
        <v>0</v>
      </c>
      <c r="AF11">
        <f t="shared" ca="1" si="22"/>
        <v>0</v>
      </c>
      <c r="AG11">
        <f t="shared" ca="1" si="23"/>
        <v>0</v>
      </c>
      <c r="AI11">
        <f t="shared" ca="1" si="24"/>
        <v>1</v>
      </c>
      <c r="AJ11">
        <f t="shared" ca="1" si="25"/>
        <v>1</v>
      </c>
      <c r="AK11">
        <f t="shared" ca="1" si="26"/>
        <v>0</v>
      </c>
      <c r="AL11">
        <f t="shared" ca="1" si="27"/>
        <v>0</v>
      </c>
      <c r="AM11">
        <f t="shared" ca="1" si="28"/>
        <v>3</v>
      </c>
      <c r="AN11">
        <f t="shared" ca="1" si="29"/>
        <v>1</v>
      </c>
    </row>
    <row r="12" spans="1:41" x14ac:dyDescent="0.2">
      <c r="A12" s="2" t="str">
        <f ca="1">'- D -'!B14</f>
        <v>SU MADRE FC</v>
      </c>
      <c r="B12" s="1">
        <f>IF('- D -'!C14&lt;&gt;"",'- D -'!C14,"")</f>
        <v>0</v>
      </c>
      <c r="C12" s="1" t="str">
        <f>'- D -'!D14</f>
        <v>-</v>
      </c>
      <c r="D12" s="1">
        <f>IF('- D -'!E14&lt;&gt;"",'- D -'!E14,"")</f>
        <v>3</v>
      </c>
      <c r="E12" s="3" t="str">
        <f ca="1">'- D -'!F14</f>
        <v>CITRATO DE METELO</v>
      </c>
      <c r="F12" s="1">
        <f>COUNTBLANK('- D -'!C14:'- D -'!E14)</f>
        <v>0</v>
      </c>
      <c r="G12">
        <f t="shared" ca="1" si="0"/>
        <v>0</v>
      </c>
      <c r="H12">
        <f t="shared" ca="1" si="1"/>
        <v>0</v>
      </c>
      <c r="I12">
        <f t="shared" ca="1" si="2"/>
        <v>0</v>
      </c>
      <c r="J12">
        <f t="shared" ca="1" si="3"/>
        <v>0</v>
      </c>
      <c r="K12">
        <f t="shared" ca="1" si="4"/>
        <v>0</v>
      </c>
      <c r="L12">
        <f t="shared" ca="1" si="5"/>
        <v>0</v>
      </c>
      <c r="N12">
        <f t="shared" ca="1" si="6"/>
        <v>1</v>
      </c>
      <c r="O12">
        <f t="shared" ca="1" si="7"/>
        <v>0</v>
      </c>
      <c r="P12">
        <f t="shared" ca="1" si="8"/>
        <v>0</v>
      </c>
      <c r="Q12">
        <f t="shared" ca="1" si="9"/>
        <v>1</v>
      </c>
      <c r="R12">
        <f t="shared" ca="1" si="10"/>
        <v>0</v>
      </c>
      <c r="S12">
        <f t="shared" ca="1" si="11"/>
        <v>3</v>
      </c>
      <c r="U12">
        <f t="shared" ca="1" si="12"/>
        <v>1</v>
      </c>
      <c r="V12">
        <f t="shared" ca="1" si="13"/>
        <v>1</v>
      </c>
      <c r="W12">
        <f t="shared" ca="1" si="14"/>
        <v>0</v>
      </c>
      <c r="X12">
        <f t="shared" ca="1" si="15"/>
        <v>0</v>
      </c>
      <c r="Y12">
        <f t="shared" ca="1" si="16"/>
        <v>3</v>
      </c>
      <c r="Z12">
        <f t="shared" ca="1" si="17"/>
        <v>0</v>
      </c>
      <c r="AB12">
        <f t="shared" ca="1" si="18"/>
        <v>0</v>
      </c>
      <c r="AC12">
        <f t="shared" ca="1" si="19"/>
        <v>0</v>
      </c>
      <c r="AD12">
        <f t="shared" ca="1" si="20"/>
        <v>0</v>
      </c>
      <c r="AE12">
        <f t="shared" ca="1" si="21"/>
        <v>0</v>
      </c>
      <c r="AF12">
        <f t="shared" ca="1" si="22"/>
        <v>0</v>
      </c>
      <c r="AG12">
        <f t="shared" ca="1" si="23"/>
        <v>0</v>
      </c>
      <c r="AI12">
        <f t="shared" ca="1" si="24"/>
        <v>0</v>
      </c>
      <c r="AJ12">
        <f t="shared" ca="1" si="25"/>
        <v>0</v>
      </c>
      <c r="AK12">
        <f t="shared" ca="1" si="26"/>
        <v>0</v>
      </c>
      <c r="AL12">
        <f t="shared" ca="1" si="27"/>
        <v>0</v>
      </c>
      <c r="AM12">
        <f t="shared" ca="1" si="28"/>
        <v>0</v>
      </c>
      <c r="AN12">
        <f t="shared" ca="1" si="29"/>
        <v>0</v>
      </c>
    </row>
    <row r="13" spans="1:41" x14ac:dyDescent="0.2">
      <c r="A13" s="2" t="str">
        <f ca="1">'- D -'!B15</f>
        <v>BAYERN NIUPI F.C.</v>
      </c>
      <c r="B13" s="1">
        <f>IF('- D -'!C15&lt;&gt;"",'- D -'!C15,"")</f>
        <v>1</v>
      </c>
      <c r="C13" s="1" t="str">
        <f>'- D -'!D15</f>
        <v>-</v>
      </c>
      <c r="D13" s="1">
        <f>IF('- D -'!E15&lt;&gt;"",'- D -'!E15,"")</f>
        <v>0</v>
      </c>
      <c r="E13" s="3" t="str">
        <f ca="1">'- D -'!F15</f>
        <v>OLD JOHN</v>
      </c>
      <c r="F13" s="1">
        <f>COUNTBLANK('- D -'!C15:'- D -'!E15)</f>
        <v>0</v>
      </c>
      <c r="G13">
        <f t="shared" ca="1" si="0"/>
        <v>0</v>
      </c>
      <c r="H13">
        <f t="shared" ca="1" si="1"/>
        <v>0</v>
      </c>
      <c r="I13">
        <f t="shared" ca="1" si="2"/>
        <v>0</v>
      </c>
      <c r="J13">
        <f t="shared" ca="1" si="3"/>
        <v>0</v>
      </c>
      <c r="K13">
        <f t="shared" ca="1" si="4"/>
        <v>0</v>
      </c>
      <c r="L13">
        <f t="shared" ca="1" si="5"/>
        <v>0</v>
      </c>
      <c r="N13">
        <f t="shared" ca="1" si="6"/>
        <v>0</v>
      </c>
      <c r="O13">
        <f t="shared" ca="1" si="7"/>
        <v>0</v>
      </c>
      <c r="P13">
        <f t="shared" ca="1" si="8"/>
        <v>0</v>
      </c>
      <c r="Q13">
        <f t="shared" ca="1" si="9"/>
        <v>0</v>
      </c>
      <c r="R13">
        <f t="shared" ca="1" si="10"/>
        <v>0</v>
      </c>
      <c r="S13">
        <f t="shared" ca="1" si="11"/>
        <v>0</v>
      </c>
      <c r="U13">
        <f t="shared" ca="1" si="12"/>
        <v>0</v>
      </c>
      <c r="V13">
        <f t="shared" ca="1" si="13"/>
        <v>0</v>
      </c>
      <c r="W13">
        <f t="shared" ca="1" si="14"/>
        <v>0</v>
      </c>
      <c r="X13">
        <f t="shared" ca="1" si="15"/>
        <v>0</v>
      </c>
      <c r="Y13">
        <f t="shared" ca="1" si="16"/>
        <v>0</v>
      </c>
      <c r="Z13">
        <f t="shared" ca="1" si="17"/>
        <v>0</v>
      </c>
      <c r="AB13">
        <f t="shared" ca="1" si="18"/>
        <v>1</v>
      </c>
      <c r="AC13">
        <f t="shared" ca="1" si="19"/>
        <v>1</v>
      </c>
      <c r="AD13">
        <f t="shared" ca="1" si="20"/>
        <v>0</v>
      </c>
      <c r="AE13">
        <f t="shared" ca="1" si="21"/>
        <v>0</v>
      </c>
      <c r="AF13">
        <f t="shared" ca="1" si="22"/>
        <v>1</v>
      </c>
      <c r="AG13">
        <f t="shared" ca="1" si="23"/>
        <v>0</v>
      </c>
      <c r="AI13">
        <f t="shared" ca="1" si="24"/>
        <v>1</v>
      </c>
      <c r="AJ13">
        <f t="shared" ca="1" si="25"/>
        <v>0</v>
      </c>
      <c r="AK13">
        <f t="shared" ca="1" si="26"/>
        <v>0</v>
      </c>
      <c r="AL13">
        <f t="shared" ca="1" si="27"/>
        <v>1</v>
      </c>
      <c r="AM13">
        <f t="shared" ca="1" si="28"/>
        <v>0</v>
      </c>
      <c r="AN13">
        <f t="shared" ca="1" si="29"/>
        <v>1</v>
      </c>
    </row>
    <row r="14" spans="1:41" x14ac:dyDescent="0.2">
      <c r="G14">
        <f t="shared" ref="G14:L14" ca="1" si="30">SUM(G4:G13)</f>
        <v>4</v>
      </c>
      <c r="H14">
        <f t="shared" ca="1" si="30"/>
        <v>0</v>
      </c>
      <c r="I14">
        <f t="shared" ca="1" si="30"/>
        <v>0</v>
      </c>
      <c r="J14">
        <f t="shared" ca="1" si="30"/>
        <v>4</v>
      </c>
      <c r="K14">
        <f t="shared" ca="1" si="30"/>
        <v>4</v>
      </c>
      <c r="L14">
        <f t="shared" ca="1" si="30"/>
        <v>16</v>
      </c>
      <c r="M14">
        <f ca="1">H14*3+I14*2+J14</f>
        <v>4</v>
      </c>
      <c r="N14">
        <f t="shared" ref="N14:S14" ca="1" si="31">SUM(N4:N13)</f>
        <v>4</v>
      </c>
      <c r="O14">
        <f t="shared" ca="1" si="31"/>
        <v>1</v>
      </c>
      <c r="P14">
        <f t="shared" ca="1" si="31"/>
        <v>0</v>
      </c>
      <c r="Q14">
        <f t="shared" ca="1" si="31"/>
        <v>3</v>
      </c>
      <c r="R14">
        <f t="shared" ca="1" si="31"/>
        <v>3</v>
      </c>
      <c r="S14">
        <f t="shared" ca="1" si="31"/>
        <v>20</v>
      </c>
      <c r="T14">
        <f ca="1">O14*3+P14*2+Q14</f>
        <v>6</v>
      </c>
      <c r="U14">
        <f t="shared" ref="U14:Z14" ca="1" si="32">SUM(U4:U13)</f>
        <v>4</v>
      </c>
      <c r="V14">
        <f t="shared" ca="1" si="32"/>
        <v>3</v>
      </c>
      <c r="W14">
        <f t="shared" ca="1" si="32"/>
        <v>0</v>
      </c>
      <c r="X14">
        <f t="shared" ca="1" si="32"/>
        <v>1</v>
      </c>
      <c r="Y14">
        <f t="shared" ca="1" si="32"/>
        <v>14</v>
      </c>
      <c r="Z14">
        <f t="shared" ca="1" si="32"/>
        <v>5</v>
      </c>
      <c r="AA14">
        <f ca="1">V14*3+W14*2+X14</f>
        <v>10</v>
      </c>
      <c r="AB14">
        <f t="shared" ref="AB14:AG14" ca="1" si="33">SUM(AB4:AB13)</f>
        <v>4</v>
      </c>
      <c r="AC14">
        <f t="shared" ca="1" si="33"/>
        <v>3</v>
      </c>
      <c r="AD14">
        <f t="shared" ca="1" si="33"/>
        <v>0</v>
      </c>
      <c r="AE14">
        <f t="shared" ca="1" si="33"/>
        <v>1</v>
      </c>
      <c r="AF14">
        <f t="shared" ca="1" si="33"/>
        <v>16</v>
      </c>
      <c r="AG14">
        <f t="shared" ca="1" si="33"/>
        <v>4</v>
      </c>
      <c r="AH14">
        <f ca="1">AC14*3+AD14*2+AE14</f>
        <v>10</v>
      </c>
      <c r="AI14">
        <f t="shared" ref="AI14:AN14" ca="1" si="34">SUM(AI4:AI13)</f>
        <v>4</v>
      </c>
      <c r="AJ14">
        <f t="shared" ca="1" si="34"/>
        <v>3</v>
      </c>
      <c r="AK14">
        <f t="shared" ca="1" si="34"/>
        <v>0</v>
      </c>
      <c r="AL14">
        <f t="shared" ca="1" si="34"/>
        <v>1</v>
      </c>
      <c r="AM14">
        <f t="shared" ca="1" si="34"/>
        <v>13</v>
      </c>
      <c r="AN14">
        <f t="shared" ca="1" si="34"/>
        <v>5</v>
      </c>
      <c r="AO14">
        <f ca="1">AJ14*3+AK14*2+AL14</f>
        <v>10</v>
      </c>
    </row>
    <row r="18" spans="6:53" x14ac:dyDescent="0.2">
      <c r="F18" t="s">
        <v>36</v>
      </c>
    </row>
    <row r="19" spans="6:53" x14ac:dyDescent="0.2">
      <c r="G19" t="s">
        <v>13</v>
      </c>
      <c r="H19" t="s">
        <v>15</v>
      </c>
      <c r="I19" t="s">
        <v>16</v>
      </c>
      <c r="J19" t="s">
        <v>17</v>
      </c>
      <c r="K19" t="s">
        <v>18</v>
      </c>
      <c r="L19" t="s">
        <v>19</v>
      </c>
      <c r="M19" t="s">
        <v>14</v>
      </c>
      <c r="O19" t="s">
        <v>101</v>
      </c>
      <c r="S19" t="s">
        <v>102</v>
      </c>
      <c r="W19" t="s">
        <v>103</v>
      </c>
      <c r="AA19" t="s">
        <v>104</v>
      </c>
      <c r="AE19" t="s">
        <v>105</v>
      </c>
      <c r="AI19" t="s">
        <v>106</v>
      </c>
      <c r="AM19" t="s">
        <v>108</v>
      </c>
      <c r="AQ19" t="s">
        <v>109</v>
      </c>
      <c r="AU19" t="s">
        <v>110</v>
      </c>
      <c r="AY19" t="s">
        <v>107</v>
      </c>
    </row>
    <row r="20" spans="6:53" x14ac:dyDescent="0.2">
      <c r="F20" t="str">
        <f>G2</f>
        <v>FUTBOL CLUB CYT</v>
      </c>
      <c r="G20">
        <f t="shared" ref="G20:M20" ca="1" si="35">G14</f>
        <v>4</v>
      </c>
      <c r="H20">
        <f t="shared" ca="1" si="35"/>
        <v>0</v>
      </c>
      <c r="I20">
        <f t="shared" ca="1" si="35"/>
        <v>0</v>
      </c>
      <c r="J20">
        <f t="shared" ca="1" si="35"/>
        <v>4</v>
      </c>
      <c r="K20">
        <f t="shared" ca="1" si="35"/>
        <v>4</v>
      </c>
      <c r="L20">
        <f t="shared" ca="1" si="35"/>
        <v>16</v>
      </c>
      <c r="M20">
        <f t="shared" ca="1" si="35"/>
        <v>4</v>
      </c>
      <c r="O20" t="str">
        <f ca="1">IF($M20&gt;=$M21,$F20,$F21)</f>
        <v>SU MADRE FC</v>
      </c>
      <c r="P20">
        <f ca="1">VLOOKUP(O20,$F$20:$M$29,8,FALSE)</f>
        <v>6</v>
      </c>
      <c r="S20" t="str">
        <f ca="1">IF($P20&gt;=$P22,$O20,$O22)</f>
        <v>CITRATO DE METELO</v>
      </c>
      <c r="T20">
        <f ca="1">VLOOKUP(S20,$O$20:$P$29,2,FALSE)</f>
        <v>10</v>
      </c>
      <c r="W20" t="str">
        <f ca="1">IF($T20&gt;=$T23,$S20,$S23)</f>
        <v>CITRATO DE METELO</v>
      </c>
      <c r="X20">
        <f ca="1">VLOOKUP(W20,$S$20:$T$29,2,FALSE)</f>
        <v>10</v>
      </c>
      <c r="AA20" t="str">
        <f ca="1">IF(X20&gt;=X24,W20,W24)</f>
        <v>CITRATO DE METELO</v>
      </c>
      <c r="AB20">
        <f ca="1">VLOOKUP(AA20,W20:X29,2,FALSE)</f>
        <v>10</v>
      </c>
      <c r="AE20" t="str">
        <f ca="1">AA20</f>
        <v>CITRATO DE METELO</v>
      </c>
      <c r="AF20">
        <f ca="1">VLOOKUP(AE20,AA20:AB29,2,FALSE)</f>
        <v>10</v>
      </c>
      <c r="AI20" t="str">
        <f ca="1">AE20</f>
        <v>CITRATO DE METELO</v>
      </c>
      <c r="AJ20">
        <f ca="1">VLOOKUP(AI20,AE20:AF29,2,FALSE)</f>
        <v>10</v>
      </c>
      <c r="AM20" t="str">
        <f ca="1">AI20</f>
        <v>CITRATO DE METELO</v>
      </c>
      <c r="AN20">
        <f ca="1">VLOOKUP(AM20,AI20:AJ29,2,FALSE)</f>
        <v>10</v>
      </c>
      <c r="AQ20" t="str">
        <f ca="1">AM20</f>
        <v>CITRATO DE METELO</v>
      </c>
      <c r="AR20">
        <f ca="1">VLOOKUP(AQ20,AM20:AN29,2,FALSE)</f>
        <v>10</v>
      </c>
      <c r="AU20" t="str">
        <f ca="1">AQ20</f>
        <v>CITRATO DE METELO</v>
      </c>
      <c r="AV20">
        <f ca="1">VLOOKUP(AU20,AQ20:AR29,2,FALSE)</f>
        <v>10</v>
      </c>
      <c r="AY20" t="str">
        <f ca="1">AU20</f>
        <v>CITRATO DE METELO</v>
      </c>
      <c r="AZ20">
        <f ca="1">VLOOKUP(AY20,AU20:AV29,2,FALSE)</f>
        <v>10</v>
      </c>
    </row>
    <row r="21" spans="6:53" x14ac:dyDescent="0.2">
      <c r="F21" t="str">
        <f>N2</f>
        <v>SU MADRE FC</v>
      </c>
      <c r="G21">
        <f t="shared" ref="G21:M21" ca="1" si="36">N14</f>
        <v>4</v>
      </c>
      <c r="H21">
        <f t="shared" ca="1" si="36"/>
        <v>1</v>
      </c>
      <c r="I21">
        <f t="shared" ca="1" si="36"/>
        <v>0</v>
      </c>
      <c r="J21">
        <f t="shared" ca="1" si="36"/>
        <v>3</v>
      </c>
      <c r="K21">
        <f t="shared" ca="1" si="36"/>
        <v>3</v>
      </c>
      <c r="L21">
        <f t="shared" ca="1" si="36"/>
        <v>20</v>
      </c>
      <c r="M21">
        <f t="shared" ca="1" si="36"/>
        <v>6</v>
      </c>
      <c r="O21" t="str">
        <f ca="1">IF($M21&lt;=$M20,$F21,$F20)</f>
        <v>FUTBOL CLUB CYT</v>
      </c>
      <c r="P21">
        <f ca="1">VLOOKUP(O21,$F$20:$M$29,8,FALSE)</f>
        <v>4</v>
      </c>
      <c r="S21" t="str">
        <f ca="1">O21</f>
        <v>FUTBOL CLUB CYT</v>
      </c>
      <c r="T21">
        <f ca="1">VLOOKUP(S21,$O$20:$P$29,2,FALSE)</f>
        <v>4</v>
      </c>
      <c r="W21" t="str">
        <f ca="1">S21</f>
        <v>FUTBOL CLUB CYT</v>
      </c>
      <c r="X21">
        <f ca="1">VLOOKUP(W21,$S$20:$T$29,2,FALSE)</f>
        <v>4</v>
      </c>
      <c r="AA21" t="str">
        <f ca="1">W21</f>
        <v>FUTBOL CLUB CYT</v>
      </c>
      <c r="AB21">
        <f ca="1">VLOOKUP(AA21,W20:X29,2,FALSE)</f>
        <v>4</v>
      </c>
      <c r="AE21" t="str">
        <f ca="1">IF(AB21&gt;=AB22,AA21,AA22)</f>
        <v>SU MADRE FC</v>
      </c>
      <c r="AF21">
        <f ca="1">VLOOKUP(AE21,AA20:AB29,2,FALSE)</f>
        <v>6</v>
      </c>
      <c r="AI21" t="str">
        <f ca="1">IF(AF21&gt;=AF23,AE21,AE23)</f>
        <v>BAYERN NIUPI F.C.</v>
      </c>
      <c r="AJ21">
        <f ca="1">VLOOKUP(AI21,AE20:AF29,2,FALSE)</f>
        <v>10</v>
      </c>
      <c r="AM21" t="str">
        <f ca="1">IF(AJ21&gt;=AJ24,AI21,AI24)</f>
        <v>BAYERN NIUPI F.C.</v>
      </c>
      <c r="AN21">
        <f ca="1">VLOOKUP(AM21,AI20:AJ29,2,FALSE)</f>
        <v>10</v>
      </c>
      <c r="AQ21" t="str">
        <f ca="1">AM21</f>
        <v>BAYERN NIUPI F.C.</v>
      </c>
      <c r="AR21">
        <f ca="1">VLOOKUP(AQ21,AM20:AN29,2,FALSE)</f>
        <v>10</v>
      </c>
      <c r="AU21" t="str">
        <f ca="1">AQ21</f>
        <v>BAYERN NIUPI F.C.</v>
      </c>
      <c r="AV21">
        <f ca="1">VLOOKUP(AU21,AQ20:AR29,2,FALSE)</f>
        <v>10</v>
      </c>
      <c r="AY21" t="str">
        <f ca="1">AU21</f>
        <v>BAYERN NIUPI F.C.</v>
      </c>
      <c r="AZ21">
        <f ca="1">VLOOKUP(AY21,AU20:AV29,2,FALSE)</f>
        <v>10</v>
      </c>
    </row>
    <row r="22" spans="6:53" x14ac:dyDescent="0.2">
      <c r="F22" t="str">
        <f>U2</f>
        <v>CITRATO DE METELO</v>
      </c>
      <c r="G22">
        <f t="shared" ref="G22:M22" ca="1" si="37">U14</f>
        <v>4</v>
      </c>
      <c r="H22">
        <f t="shared" ca="1" si="37"/>
        <v>3</v>
      </c>
      <c r="I22">
        <f t="shared" ca="1" si="37"/>
        <v>0</v>
      </c>
      <c r="J22">
        <f t="shared" ca="1" si="37"/>
        <v>1</v>
      </c>
      <c r="K22">
        <f t="shared" ca="1" si="37"/>
        <v>14</v>
      </c>
      <c r="L22">
        <f t="shared" ca="1" si="37"/>
        <v>5</v>
      </c>
      <c r="M22">
        <f t="shared" ca="1" si="37"/>
        <v>10</v>
      </c>
      <c r="O22" t="str">
        <f>F22</f>
        <v>CITRATO DE METELO</v>
      </c>
      <c r="P22">
        <f ca="1">VLOOKUP(O22,$F$20:$M$29,8,FALSE)</f>
        <v>10</v>
      </c>
      <c r="S22" t="str">
        <f ca="1">IF($P22&lt;=$P20,$O22,$O20)</f>
        <v>SU MADRE FC</v>
      </c>
      <c r="T22">
        <f ca="1">VLOOKUP(S22,$O$20:$P$29,2,FALSE)</f>
        <v>6</v>
      </c>
      <c r="W22" t="str">
        <f ca="1">S22</f>
        <v>SU MADRE FC</v>
      </c>
      <c r="X22">
        <f ca="1">VLOOKUP(W22,$S$20:$T$29,2,FALSE)</f>
        <v>6</v>
      </c>
      <c r="AA22" t="str">
        <f ca="1">W22</f>
        <v>SU MADRE FC</v>
      </c>
      <c r="AB22">
        <f ca="1">VLOOKUP(AA22,W20:X29,2,FALSE)</f>
        <v>6</v>
      </c>
      <c r="AE22" t="str">
        <f ca="1">IF(AB22&lt;=AB21,AA22,AA21)</f>
        <v>FUTBOL CLUB CYT</v>
      </c>
      <c r="AF22">
        <f ca="1">VLOOKUP(AE22,AA20:AB29,2,FALSE)</f>
        <v>4</v>
      </c>
      <c r="AI22" t="str">
        <f ca="1">AE22</f>
        <v>FUTBOL CLUB CYT</v>
      </c>
      <c r="AJ22">
        <f ca="1">VLOOKUP(AI22,AE20:AF29,2,FALSE)</f>
        <v>4</v>
      </c>
      <c r="AM22" t="str">
        <f ca="1">AI22</f>
        <v>FUTBOL CLUB CYT</v>
      </c>
      <c r="AN22">
        <f ca="1">VLOOKUP(AM22,AI20:AJ29,2,FALSE)</f>
        <v>4</v>
      </c>
      <c r="AQ22" t="str">
        <f ca="1">IF(AN22&gt;=AN23,AM22,AM23)</f>
        <v>SU MADRE FC</v>
      </c>
      <c r="AR22">
        <f ca="1">VLOOKUP(AQ22,AM20:AN29,2,FALSE)</f>
        <v>6</v>
      </c>
      <c r="AU22" t="str">
        <f ca="1">IF(AR22&gt;=AR24,AQ22,AQ24)</f>
        <v>OLD JOHN</v>
      </c>
      <c r="AV22">
        <f ca="1">VLOOKUP(AU22,AQ20:AR29,2,FALSE)</f>
        <v>10</v>
      </c>
      <c r="AY22" t="str">
        <f ca="1">AU22</f>
        <v>OLD JOHN</v>
      </c>
      <c r="AZ22">
        <f ca="1">VLOOKUP(AY22,AU20:AV29,2,FALSE)</f>
        <v>10</v>
      </c>
    </row>
    <row r="23" spans="6:53" x14ac:dyDescent="0.2">
      <c r="F23" t="str">
        <f>AB2</f>
        <v>BAYERN NIUPI F.C.</v>
      </c>
      <c r="G23">
        <f t="shared" ref="G23:M23" ca="1" si="38">AB14</f>
        <v>4</v>
      </c>
      <c r="H23">
        <f t="shared" ca="1" si="38"/>
        <v>3</v>
      </c>
      <c r="I23">
        <f t="shared" ca="1" si="38"/>
        <v>0</v>
      </c>
      <c r="J23">
        <f t="shared" ca="1" si="38"/>
        <v>1</v>
      </c>
      <c r="K23">
        <f t="shared" ca="1" si="38"/>
        <v>16</v>
      </c>
      <c r="L23">
        <f t="shared" ca="1" si="38"/>
        <v>4</v>
      </c>
      <c r="M23">
        <f t="shared" ca="1" si="38"/>
        <v>10</v>
      </c>
      <c r="O23" t="str">
        <f>F23</f>
        <v>BAYERN NIUPI F.C.</v>
      </c>
      <c r="P23">
        <f ca="1">VLOOKUP(O23,$F$20:$M$29,8,FALSE)</f>
        <v>10</v>
      </c>
      <c r="S23" t="str">
        <f>O23</f>
        <v>BAYERN NIUPI F.C.</v>
      </c>
      <c r="T23">
        <f ca="1">VLOOKUP(S23,$O$20:$P$29,2,FALSE)</f>
        <v>10</v>
      </c>
      <c r="W23" t="str">
        <f ca="1">IF($T23&lt;=$T20,$S23,$S20)</f>
        <v>BAYERN NIUPI F.C.</v>
      </c>
      <c r="X23">
        <f ca="1">VLOOKUP(W23,$S$20:$T$29,2,FALSE)</f>
        <v>10</v>
      </c>
      <c r="AA23" t="str">
        <f ca="1">W23</f>
        <v>BAYERN NIUPI F.C.</v>
      </c>
      <c r="AB23">
        <f ca="1">VLOOKUP(AA23,W20:X29,2,FALSE)</f>
        <v>10</v>
      </c>
      <c r="AE23" t="str">
        <f ca="1">AA23</f>
        <v>BAYERN NIUPI F.C.</v>
      </c>
      <c r="AF23">
        <f ca="1">VLOOKUP(AE23,AA20:AB29,2,FALSE)</f>
        <v>10</v>
      </c>
      <c r="AI23" t="str">
        <f ca="1">IF(AF23&lt;=AF21,AE23,AE21)</f>
        <v>SU MADRE FC</v>
      </c>
      <c r="AJ23">
        <f ca="1">VLOOKUP(AI23,AE20:AF29,2,FALSE)</f>
        <v>6</v>
      </c>
      <c r="AM23" t="str">
        <f ca="1">AI23</f>
        <v>SU MADRE FC</v>
      </c>
      <c r="AN23">
        <f ca="1">VLOOKUP(AM23,AI20:AJ29,2,FALSE)</f>
        <v>6</v>
      </c>
      <c r="AQ23" t="str">
        <f ca="1">IF(AN23&lt;=AN22,AM23,AM22)</f>
        <v>FUTBOL CLUB CYT</v>
      </c>
      <c r="AR23">
        <f ca="1">VLOOKUP(AQ23,AM20:AN29,2,FALSE)</f>
        <v>4</v>
      </c>
      <c r="AU23" t="str">
        <f ca="1">AQ23</f>
        <v>FUTBOL CLUB CYT</v>
      </c>
      <c r="AV23">
        <f ca="1">VLOOKUP(AU23,AQ20:AR29,2,FALSE)</f>
        <v>4</v>
      </c>
      <c r="AY23" t="str">
        <f ca="1">IF(AV23&gt;=AV24,AU23,AU24)</f>
        <v>SU MADRE FC</v>
      </c>
      <c r="AZ23">
        <f ca="1">VLOOKUP(AY23,AU20:AV29,2,FALSE)</f>
        <v>6</v>
      </c>
    </row>
    <row r="24" spans="6:53" x14ac:dyDescent="0.2">
      <c r="F24" t="str">
        <f>AI2</f>
        <v>OLD JOHN</v>
      </c>
      <c r="G24">
        <f ca="1">AI14</f>
        <v>4</v>
      </c>
      <c r="H24">
        <f t="shared" ref="H24:M24" ca="1" si="39">AJ14</f>
        <v>3</v>
      </c>
      <c r="I24">
        <f t="shared" ca="1" si="39"/>
        <v>0</v>
      </c>
      <c r="J24">
        <f t="shared" ca="1" si="39"/>
        <v>1</v>
      </c>
      <c r="K24">
        <f t="shared" ca="1" si="39"/>
        <v>13</v>
      </c>
      <c r="L24">
        <f t="shared" ca="1" si="39"/>
        <v>5</v>
      </c>
      <c r="M24">
        <f t="shared" ca="1" si="39"/>
        <v>10</v>
      </c>
      <c r="O24" t="str">
        <f>F24</f>
        <v>OLD JOHN</v>
      </c>
      <c r="P24">
        <f ca="1">VLOOKUP(O24,$F$20:$M$29,8,FALSE)</f>
        <v>10</v>
      </c>
      <c r="S24" t="str">
        <f>O24</f>
        <v>OLD JOHN</v>
      </c>
      <c r="T24">
        <f ca="1">VLOOKUP(S24,$O$20:$P$29,2,FALSE)</f>
        <v>10</v>
      </c>
      <c r="W24" t="str">
        <f>S24</f>
        <v>OLD JOHN</v>
      </c>
      <c r="X24">
        <f ca="1">VLOOKUP(W24,$S$20:$T$29,2,FALSE)</f>
        <v>10</v>
      </c>
      <c r="AA24" t="str">
        <f ca="1">IF(X24&lt;=X20,W24,W20)</f>
        <v>OLD JOHN</v>
      </c>
      <c r="AB24">
        <f ca="1">VLOOKUP(AA24,W20:X29,2,FALSE)</f>
        <v>10</v>
      </c>
      <c r="AE24" t="str">
        <f ca="1">AA24</f>
        <v>OLD JOHN</v>
      </c>
      <c r="AF24">
        <f ca="1">VLOOKUP(AE24,AA20:AB29,2,FALSE)</f>
        <v>10</v>
      </c>
      <c r="AI24" t="str">
        <f ca="1">AE24</f>
        <v>OLD JOHN</v>
      </c>
      <c r="AJ24">
        <f ca="1">VLOOKUP(AI24,AE20:AF29,2,FALSE)</f>
        <v>10</v>
      </c>
      <c r="AM24" t="str">
        <f ca="1">IF(AJ24&lt;=AJ21,AI24,AI21)</f>
        <v>OLD JOHN</v>
      </c>
      <c r="AN24">
        <f ca="1">VLOOKUP(AM24,AI20:AJ29,2,FALSE)</f>
        <v>10</v>
      </c>
      <c r="AQ24" t="str">
        <f ca="1">AM24</f>
        <v>OLD JOHN</v>
      </c>
      <c r="AR24">
        <f ca="1">VLOOKUP(AQ24,AM20:AN29,2,FALSE)</f>
        <v>10</v>
      </c>
      <c r="AU24" t="str">
        <f ca="1">IF(AR24&lt;=AR22,AQ24,AQ22)</f>
        <v>SU MADRE FC</v>
      </c>
      <c r="AV24">
        <f ca="1">VLOOKUP(AU24,AQ20:AR29,2,FALSE)</f>
        <v>6</v>
      </c>
      <c r="AY24" t="str">
        <f ca="1">IF(AV24&lt;=AV23,AU24,AU23)</f>
        <v>FUTBOL CLUB CYT</v>
      </c>
      <c r="AZ24">
        <f ca="1">VLOOKUP(AY24,AU20:AV29,2,FALSE)</f>
        <v>4</v>
      </c>
    </row>
    <row r="32" spans="6:53" x14ac:dyDescent="0.2">
      <c r="F32" t="str">
        <f ca="1">AY20</f>
        <v>CITRATO DE METELO</v>
      </c>
      <c r="J32">
        <f ca="1">AZ20</f>
        <v>10</v>
      </c>
      <c r="K32">
        <f ca="1">VLOOKUP(AI20,$F$20:$M$29,6,FALSE)</f>
        <v>14</v>
      </c>
      <c r="L32">
        <f ca="1">VLOOKUP(AI20,$F$20:$M$29,7,FALSE)</f>
        <v>5</v>
      </c>
      <c r="M32">
        <f ca="1">K32-L32</f>
        <v>9</v>
      </c>
      <c r="O32" t="str">
        <f ca="1">IF(AND($J32=$J33,$M33&gt;$M32),$F33,$F32)</f>
        <v>BAYERN NIUPI F.C.</v>
      </c>
      <c r="P32">
        <f ca="1">VLOOKUP(O32,$F$32:$M$41,5,FALSE)</f>
        <v>10</v>
      </c>
      <c r="Q32">
        <f ca="1">VLOOKUP(O32,$F$32:$M$41,8,FALSE)</f>
        <v>12</v>
      </c>
      <c r="S32" t="str">
        <f ca="1">IF(AND(P32=P34,Q34&gt;Q32),O34,O32)</f>
        <v>BAYERN NIUPI F.C.</v>
      </c>
      <c r="T32">
        <f ca="1">VLOOKUP(S32,$O$32:$Q$41,2,FALSE)</f>
        <v>10</v>
      </c>
      <c r="U32">
        <f ca="1">VLOOKUP(S32,$O$32:$Q$41,3,FALSE)</f>
        <v>12</v>
      </c>
      <c r="W32" t="str">
        <f ca="1">IF(AND(T32=T35,U35&gt;U32),S35,S32)</f>
        <v>BAYERN NIUPI F.C.</v>
      </c>
      <c r="X32">
        <f ca="1">VLOOKUP(W32,$S$32:$U$41,2,FALSE)</f>
        <v>10</v>
      </c>
      <c r="Y32">
        <f ca="1">VLOOKUP(W32,$S$32:$U$41,3,FALSE)</f>
        <v>12</v>
      </c>
      <c r="AA32" t="str">
        <f ca="1">IF(AND(X32=X36,Y36&gt;Y32),W36,W32)</f>
        <v>BAYERN NIUPI F.C.</v>
      </c>
      <c r="AB32">
        <f ca="1">VLOOKUP(AA32,W32:Y41,2,FALSE)</f>
        <v>10</v>
      </c>
      <c r="AC32">
        <f ca="1">VLOOKUP(AA32,W32:Y41,3,FALSE)</f>
        <v>12</v>
      </c>
      <c r="AE32" t="str">
        <f ca="1">AA32</f>
        <v>BAYERN NIUPI F.C.</v>
      </c>
      <c r="AF32">
        <f ca="1">VLOOKUP(AE32,AA32:AC41,2,FALSE)</f>
        <v>10</v>
      </c>
      <c r="AG32">
        <f ca="1">VLOOKUP(AE32,AA32:AC41,3,FALSE)</f>
        <v>12</v>
      </c>
      <c r="AI32" t="str">
        <f ca="1">AE32</f>
        <v>BAYERN NIUPI F.C.</v>
      </c>
      <c r="AJ32">
        <f ca="1">VLOOKUP(AI32,AE32:AG41,2,FALSE)</f>
        <v>10</v>
      </c>
      <c r="AK32">
        <f ca="1">VLOOKUP(AI32,AE32:AG41,3,FALSE)</f>
        <v>12</v>
      </c>
      <c r="AM32" t="str">
        <f ca="1">AI32</f>
        <v>BAYERN NIUPI F.C.</v>
      </c>
      <c r="AN32">
        <f ca="1">VLOOKUP(AM32,AI32:AK41,2,FALSE)</f>
        <v>10</v>
      </c>
      <c r="AO32">
        <f ca="1">VLOOKUP(AM32,AI32:AK41,3,FALSE)</f>
        <v>12</v>
      </c>
      <c r="AQ32" t="str">
        <f ca="1">AM32</f>
        <v>BAYERN NIUPI F.C.</v>
      </c>
      <c r="AR32">
        <f ca="1">VLOOKUP(AQ32,AM32:AO41,2,FALSE)</f>
        <v>10</v>
      </c>
      <c r="AS32">
        <f ca="1">VLOOKUP(AQ32,AM32:AO41,3,FALSE)</f>
        <v>12</v>
      </c>
      <c r="AU32" t="str">
        <f ca="1">AQ32</f>
        <v>BAYERN NIUPI F.C.</v>
      </c>
      <c r="AV32">
        <f ca="1">VLOOKUP(AU32,AQ32:AS41,2,FALSE)</f>
        <v>10</v>
      </c>
      <c r="AW32">
        <f ca="1">VLOOKUP(AU32,AQ32:AS41,3,FALSE)</f>
        <v>12</v>
      </c>
      <c r="AY32" t="str">
        <f ca="1">AU32</f>
        <v>BAYERN NIUPI F.C.</v>
      </c>
      <c r="AZ32">
        <f ca="1">VLOOKUP(AY32,AU32:AW41,2,FALSE)</f>
        <v>10</v>
      </c>
      <c r="BA32">
        <f ca="1">VLOOKUP(AY32,AU32:AW41,3,FALSE)</f>
        <v>12</v>
      </c>
    </row>
    <row r="33" spans="6:54" x14ac:dyDescent="0.2">
      <c r="F33" t="str">
        <f ca="1">AY21</f>
        <v>BAYERN NIUPI F.C.</v>
      </c>
      <c r="J33">
        <f ca="1">AZ21</f>
        <v>10</v>
      </c>
      <c r="K33">
        <f ca="1">VLOOKUP(AI21,$F$20:$M$29,6,FALSE)</f>
        <v>16</v>
      </c>
      <c r="L33">
        <f ca="1">VLOOKUP(AI21,$F$20:$M$29,7,FALSE)</f>
        <v>4</v>
      </c>
      <c r="M33">
        <f ca="1">K33-L33</f>
        <v>12</v>
      </c>
      <c r="O33" t="str">
        <f ca="1">IF(AND($J32=$J33,$M33&gt;$M32),$F32,$F33)</f>
        <v>CITRATO DE METELO</v>
      </c>
      <c r="P33">
        <f ca="1">VLOOKUP(O33,$F$32:$M$41,5,FALSE)</f>
        <v>10</v>
      </c>
      <c r="Q33">
        <f ca="1">VLOOKUP(O33,$F$32:$M$41,8,FALSE)</f>
        <v>9</v>
      </c>
      <c r="S33" t="str">
        <f ca="1">O33</f>
        <v>CITRATO DE METELO</v>
      </c>
      <c r="T33">
        <f ca="1">VLOOKUP(S33,$O$32:$Q$41,2,FALSE)</f>
        <v>10</v>
      </c>
      <c r="U33">
        <f ca="1">VLOOKUP(S33,$O$32:$Q$41,3,FALSE)</f>
        <v>9</v>
      </c>
      <c r="W33" t="str">
        <f ca="1">S33</f>
        <v>CITRATO DE METELO</v>
      </c>
      <c r="X33">
        <f ca="1">VLOOKUP(W33,$S$32:$U$41,2,FALSE)</f>
        <v>10</v>
      </c>
      <c r="Y33">
        <f ca="1">VLOOKUP(W33,$S$32:$U$41,3,FALSE)</f>
        <v>9</v>
      </c>
      <c r="AA33" t="str">
        <f ca="1">W33</f>
        <v>CITRATO DE METELO</v>
      </c>
      <c r="AB33">
        <f ca="1">VLOOKUP(AA33,W32:Y41,2,FALSE)</f>
        <v>10</v>
      </c>
      <c r="AC33">
        <f ca="1">VLOOKUP(AA33,W32:Y41,3,FALSE)</f>
        <v>9</v>
      </c>
      <c r="AE33" t="str">
        <f ca="1">IF(AND(AB33=AB34,AC34&gt;AC33),AA34,AA33)</f>
        <v>CITRATO DE METELO</v>
      </c>
      <c r="AF33">
        <f ca="1">VLOOKUP(AE33,AA32:AC41,2,FALSE)</f>
        <v>10</v>
      </c>
      <c r="AG33">
        <f ca="1">VLOOKUP(AE33,AA32:AC41,3,FALSE)</f>
        <v>9</v>
      </c>
      <c r="AI33" t="str">
        <f ca="1">IF(AND(AF33=AF35,AG35&gt;AG33),AE35,AE33)</f>
        <v>CITRATO DE METELO</v>
      </c>
      <c r="AJ33">
        <f ca="1">VLOOKUP(AI33,AE32:AG41,2,FALSE)</f>
        <v>10</v>
      </c>
      <c r="AK33">
        <f ca="1">VLOOKUP(AI33,AE32:AG41,3,FALSE)</f>
        <v>9</v>
      </c>
      <c r="AM33" t="str">
        <f ca="1">IF(AND(AJ33=AJ36,AK36&gt;AK33),AI36,AI33)</f>
        <v>CITRATO DE METELO</v>
      </c>
      <c r="AN33">
        <f ca="1">VLOOKUP(AM33,AI32:AK41,2,FALSE)</f>
        <v>10</v>
      </c>
      <c r="AO33">
        <f ca="1">VLOOKUP(AM33,AI32:AK41,3,FALSE)</f>
        <v>9</v>
      </c>
      <c r="AQ33" t="str">
        <f ca="1">AM33</f>
        <v>CITRATO DE METELO</v>
      </c>
      <c r="AR33">
        <f ca="1">VLOOKUP(AQ33,AM32:AO41,2,FALSE)</f>
        <v>10</v>
      </c>
      <c r="AS33">
        <f ca="1">VLOOKUP(AQ33,AM32:AO41,3,FALSE)</f>
        <v>9</v>
      </c>
      <c r="AU33" t="str">
        <f ca="1">AQ33</f>
        <v>CITRATO DE METELO</v>
      </c>
      <c r="AV33">
        <f ca="1">VLOOKUP(AU33,AQ32:AS41,2,FALSE)</f>
        <v>10</v>
      </c>
      <c r="AW33">
        <f ca="1">VLOOKUP(AU33,AQ32:AS41,3,FALSE)</f>
        <v>9</v>
      </c>
      <c r="AY33" t="str">
        <f ca="1">AU33</f>
        <v>CITRATO DE METELO</v>
      </c>
      <c r="AZ33">
        <f ca="1">VLOOKUP(AY33,AU32:AW41,2,FALSE)</f>
        <v>10</v>
      </c>
      <c r="BA33">
        <f ca="1">VLOOKUP(AY33,AU32:AW41,3,FALSE)</f>
        <v>9</v>
      </c>
    </row>
    <row r="34" spans="6:54" x14ac:dyDescent="0.2">
      <c r="F34" t="str">
        <f ca="1">AY22</f>
        <v>OLD JOHN</v>
      </c>
      <c r="J34">
        <f ca="1">AZ22</f>
        <v>10</v>
      </c>
      <c r="K34">
        <f ca="1">VLOOKUP(AI22,$F$20:$M$29,6,FALSE)</f>
        <v>4</v>
      </c>
      <c r="L34">
        <f ca="1">VLOOKUP(AI22,$F$20:$M$29,7,FALSE)</f>
        <v>16</v>
      </c>
      <c r="M34">
        <f ca="1">K34-L34</f>
        <v>-12</v>
      </c>
      <c r="O34" t="str">
        <f ca="1">F34</f>
        <v>OLD JOHN</v>
      </c>
      <c r="P34">
        <f ca="1">VLOOKUP(O34,$F$32:$M$41,5,FALSE)</f>
        <v>10</v>
      </c>
      <c r="Q34">
        <f ca="1">VLOOKUP(O34,$F$32:$M$41,8,FALSE)</f>
        <v>-12</v>
      </c>
      <c r="S34" t="str">
        <f ca="1">IF(AND($P32=P34,Q34&gt;Q32),O32,O34)</f>
        <v>OLD JOHN</v>
      </c>
      <c r="T34">
        <f ca="1">VLOOKUP(S34,$O$32:$Q$41,2,FALSE)</f>
        <v>10</v>
      </c>
      <c r="U34">
        <f ca="1">VLOOKUP(S34,$O$32:$Q$41,3,FALSE)</f>
        <v>-12</v>
      </c>
      <c r="W34" t="str">
        <f ca="1">S34</f>
        <v>OLD JOHN</v>
      </c>
      <c r="X34">
        <f ca="1">VLOOKUP(W34,$S$32:$U$41,2,FALSE)</f>
        <v>10</v>
      </c>
      <c r="Y34">
        <f ca="1">VLOOKUP(W34,$S$32:$U$41,3,FALSE)</f>
        <v>-12</v>
      </c>
      <c r="AA34" t="str">
        <f ca="1">W34</f>
        <v>OLD JOHN</v>
      </c>
      <c r="AB34">
        <f ca="1">VLOOKUP(AA34,W32:Y41,2,FALSE)</f>
        <v>10</v>
      </c>
      <c r="AC34">
        <f ca="1">VLOOKUP(AA34,W32:Y41,3,FALSE)</f>
        <v>-12</v>
      </c>
      <c r="AE34" t="str">
        <f ca="1">IF(AND(AB33=AB34,AC34&gt;AC33),AA33,AA34)</f>
        <v>OLD JOHN</v>
      </c>
      <c r="AF34">
        <f ca="1">VLOOKUP(AE34,AA32:AC41,2,FALSE)</f>
        <v>10</v>
      </c>
      <c r="AG34">
        <f ca="1">VLOOKUP(AE34,AA32:AC41,3,FALSE)</f>
        <v>-12</v>
      </c>
      <c r="AI34" t="str">
        <f ca="1">AE34</f>
        <v>OLD JOHN</v>
      </c>
      <c r="AJ34">
        <f ca="1">VLOOKUP(AI34,AE32:AG41,2,FALSE)</f>
        <v>10</v>
      </c>
      <c r="AK34">
        <f ca="1">VLOOKUP(AI34,AE32:AG41,3,FALSE)</f>
        <v>-12</v>
      </c>
      <c r="AM34" t="str">
        <f ca="1">AI34</f>
        <v>OLD JOHN</v>
      </c>
      <c r="AN34">
        <f ca="1">VLOOKUP(AM34,AI32:AK41,2,FALSE)</f>
        <v>10</v>
      </c>
      <c r="AO34">
        <f ca="1">VLOOKUP(AM34,AI32:AK41,3,FALSE)</f>
        <v>-12</v>
      </c>
      <c r="AQ34" t="str">
        <f ca="1">IF(AND(AN34=AN35,AO35&gt;AO34),AM35,AM34)</f>
        <v>OLD JOHN</v>
      </c>
      <c r="AR34">
        <f ca="1">VLOOKUP(AQ34,AM32:AO41,2,FALSE)</f>
        <v>10</v>
      </c>
      <c r="AS34">
        <f ca="1">VLOOKUP(AQ34,AM32:AO41,3,FALSE)</f>
        <v>-12</v>
      </c>
      <c r="AU34" t="str">
        <f ca="1">IF(AND(AR34=AR36,AS36&gt;AS34),AQ36,AQ34)</f>
        <v>OLD JOHN</v>
      </c>
      <c r="AV34">
        <f ca="1">VLOOKUP(AU34,AQ32:AS41,2,FALSE)</f>
        <v>10</v>
      </c>
      <c r="AW34">
        <f ca="1">VLOOKUP(AU34,AQ32:AS41,3,FALSE)</f>
        <v>-12</v>
      </c>
      <c r="AY34" t="str">
        <f ca="1">AU34</f>
        <v>OLD JOHN</v>
      </c>
      <c r="AZ34">
        <f ca="1">VLOOKUP(AY34,AU32:AW41,2,FALSE)</f>
        <v>10</v>
      </c>
      <c r="BA34">
        <f ca="1">VLOOKUP(AY34,AU32:AW41,3,FALSE)</f>
        <v>-12</v>
      </c>
    </row>
    <row r="35" spans="6:54" x14ac:dyDescent="0.2">
      <c r="F35" t="str">
        <f ca="1">AY23</f>
        <v>SU MADRE FC</v>
      </c>
      <c r="J35">
        <f ca="1">AZ23</f>
        <v>6</v>
      </c>
      <c r="K35">
        <f ca="1">VLOOKUP(AI23,$F$20:$M$29,6,FALSE)</f>
        <v>3</v>
      </c>
      <c r="L35">
        <f ca="1">VLOOKUP(AI23,$F$20:$M$29,7,FALSE)</f>
        <v>20</v>
      </c>
      <c r="M35">
        <f ca="1">K35-L35</f>
        <v>-17</v>
      </c>
      <c r="O35" t="str">
        <f ca="1">F35</f>
        <v>SU MADRE FC</v>
      </c>
      <c r="P35">
        <f ca="1">VLOOKUP(O35,$F$32:$M$41,5,FALSE)</f>
        <v>6</v>
      </c>
      <c r="Q35">
        <f ca="1">VLOOKUP(O35,$F$32:$M$41,8,FALSE)</f>
        <v>-17</v>
      </c>
      <c r="S35" t="str">
        <f ca="1">O35</f>
        <v>SU MADRE FC</v>
      </c>
      <c r="T35">
        <f ca="1">VLOOKUP(S35,$O$32:$Q$41,2,FALSE)</f>
        <v>6</v>
      </c>
      <c r="U35">
        <f ca="1">VLOOKUP(S35,$O$32:$Q$41,3,FALSE)</f>
        <v>-17</v>
      </c>
      <c r="W35" t="str">
        <f ca="1">IF(AND(T32=T35,U35&gt;U32),S32,S35)</f>
        <v>SU MADRE FC</v>
      </c>
      <c r="X35">
        <f ca="1">VLOOKUP(W35,$S$32:$U$41,2,FALSE)</f>
        <v>6</v>
      </c>
      <c r="Y35">
        <f ca="1">VLOOKUP(W35,$S$32:$U$41,3,FALSE)</f>
        <v>-17</v>
      </c>
      <c r="AA35" t="str">
        <f ca="1">W35</f>
        <v>SU MADRE FC</v>
      </c>
      <c r="AB35">
        <f ca="1">VLOOKUP(AA35,W32:Y41,2,FALSE)</f>
        <v>6</v>
      </c>
      <c r="AC35">
        <f ca="1">VLOOKUP(AA35,W32:Y41,3,FALSE)</f>
        <v>-17</v>
      </c>
      <c r="AE35" t="str">
        <f ca="1">AA35</f>
        <v>SU MADRE FC</v>
      </c>
      <c r="AF35">
        <f ca="1">VLOOKUP(AE35,AA32:AC41,2,FALSE)</f>
        <v>6</v>
      </c>
      <c r="AG35">
        <f ca="1">VLOOKUP(AE35,AA32:AC41,3,FALSE)</f>
        <v>-17</v>
      </c>
      <c r="AI35" t="str">
        <f ca="1">IF(AND(AF33=AF35,AG35&gt;AG33),AE33,AE35)</f>
        <v>SU MADRE FC</v>
      </c>
      <c r="AJ35">
        <f ca="1">VLOOKUP(AI35,AE32:AG41,2,FALSE)</f>
        <v>6</v>
      </c>
      <c r="AK35">
        <f ca="1">VLOOKUP(AI35,AE32:AG41,3,FALSE)</f>
        <v>-17</v>
      </c>
      <c r="AM35" t="str">
        <f ca="1">AI35</f>
        <v>SU MADRE FC</v>
      </c>
      <c r="AN35">
        <f ca="1">VLOOKUP(AM35,AI32:AK41,2,FALSE)</f>
        <v>6</v>
      </c>
      <c r="AO35">
        <f ca="1">VLOOKUP(AM35,AI32:AK41,3,FALSE)</f>
        <v>-17</v>
      </c>
      <c r="AQ35" t="str">
        <f ca="1">IF(AND(AN34=AN35,AO35&gt;AO34),AM34,AM35)</f>
        <v>SU MADRE FC</v>
      </c>
      <c r="AR35">
        <f ca="1">VLOOKUP(AQ35,AM32:AO41,2,FALSE)</f>
        <v>6</v>
      </c>
      <c r="AS35">
        <f ca="1">VLOOKUP(AQ35,AM32:AO41,3,FALSE)</f>
        <v>-17</v>
      </c>
      <c r="AU35" t="str">
        <f ca="1">AQ35</f>
        <v>SU MADRE FC</v>
      </c>
      <c r="AV35">
        <f ca="1">VLOOKUP(AU35,AQ32:AS41,2,FALSE)</f>
        <v>6</v>
      </c>
      <c r="AW35">
        <f ca="1">VLOOKUP(AU35,AQ32:AS41,3,FALSE)</f>
        <v>-17</v>
      </c>
      <c r="AY35" t="str">
        <f ca="1">IF(AND(AV35=AV36,AW36&gt;AW35),AU36,AU35)</f>
        <v>SU MADRE FC</v>
      </c>
      <c r="AZ35">
        <f ca="1">VLOOKUP(AY35,AU32:AW41,2,FALSE)</f>
        <v>6</v>
      </c>
      <c r="BA35">
        <f ca="1">VLOOKUP(AY35,AU32:AW41,3,FALSE)</f>
        <v>-17</v>
      </c>
    </row>
    <row r="36" spans="6:54" x14ac:dyDescent="0.2">
      <c r="F36" t="str">
        <f ca="1">AY24</f>
        <v>FUTBOL CLUB CYT</v>
      </c>
      <c r="J36">
        <f ca="1">AZ24</f>
        <v>4</v>
      </c>
      <c r="K36">
        <f ca="1">VLOOKUP(AI24,$F$20:$M$29,6,FALSE)</f>
        <v>13</v>
      </c>
      <c r="L36">
        <f ca="1">VLOOKUP(AI24,$F$20:$M$29,7,FALSE)</f>
        <v>5</v>
      </c>
      <c r="M36">
        <f ca="1">K36-L36</f>
        <v>8</v>
      </c>
      <c r="O36" t="str">
        <f ca="1">F36</f>
        <v>FUTBOL CLUB CYT</v>
      </c>
      <c r="P36">
        <f ca="1">VLOOKUP(O36,$F$32:$M$41,5,FALSE)</f>
        <v>4</v>
      </c>
      <c r="Q36">
        <f ca="1">VLOOKUP(O36,$F$32:$M$41,8,FALSE)</f>
        <v>8</v>
      </c>
      <c r="S36" t="str">
        <f ca="1">O36</f>
        <v>FUTBOL CLUB CYT</v>
      </c>
      <c r="T36">
        <f ca="1">VLOOKUP(S36,$O$32:$Q$41,2,FALSE)</f>
        <v>4</v>
      </c>
      <c r="U36">
        <f ca="1">VLOOKUP(S36,$O$32:$Q$41,3,FALSE)</f>
        <v>8</v>
      </c>
      <c r="W36" t="str">
        <f ca="1">S36</f>
        <v>FUTBOL CLUB CYT</v>
      </c>
      <c r="X36">
        <f ca="1">VLOOKUP(W36,$S$32:$U$41,2,FALSE)</f>
        <v>4</v>
      </c>
      <c r="Y36">
        <f ca="1">VLOOKUP(W36,$S$32:$U$41,3,FALSE)</f>
        <v>8</v>
      </c>
      <c r="AA36" t="str">
        <f ca="1">IF(AND(X32=X36,Y36&gt;Y32),W32,W36)</f>
        <v>FUTBOL CLUB CYT</v>
      </c>
      <c r="AB36">
        <f ca="1">VLOOKUP(AA36,W32:Y41,2,FALSE)</f>
        <v>4</v>
      </c>
      <c r="AC36">
        <f ca="1">VLOOKUP(AA36,W32:Y41,3,FALSE)</f>
        <v>8</v>
      </c>
      <c r="AE36" t="str">
        <f ca="1">AA36</f>
        <v>FUTBOL CLUB CYT</v>
      </c>
      <c r="AF36">
        <f ca="1">VLOOKUP(AE36,AA32:AC41,2,FALSE)</f>
        <v>4</v>
      </c>
      <c r="AG36">
        <f ca="1">VLOOKUP(AE36,AA32:AC41,3,FALSE)</f>
        <v>8</v>
      </c>
      <c r="AI36" t="str">
        <f ca="1">AE36</f>
        <v>FUTBOL CLUB CYT</v>
      </c>
      <c r="AJ36">
        <f ca="1">VLOOKUP(AI36,AE32:AG41,2,FALSE)</f>
        <v>4</v>
      </c>
      <c r="AK36">
        <f ca="1">VLOOKUP(AI36,AE32:AG41,3,FALSE)</f>
        <v>8</v>
      </c>
      <c r="AM36" t="str">
        <f ca="1">IF(AND(AJ33=AJ36,AK36&gt;AK33),AI33,AI36)</f>
        <v>FUTBOL CLUB CYT</v>
      </c>
      <c r="AN36">
        <f ca="1">VLOOKUP(AM36,AI32:AK41,2,FALSE)</f>
        <v>4</v>
      </c>
      <c r="AO36">
        <f ca="1">VLOOKUP(AM36,AI32:AK41,3,FALSE)</f>
        <v>8</v>
      </c>
      <c r="AQ36" t="str">
        <f ca="1">AM36</f>
        <v>FUTBOL CLUB CYT</v>
      </c>
      <c r="AR36">
        <f ca="1">VLOOKUP(AQ36,AM32:AO41,2,FALSE)</f>
        <v>4</v>
      </c>
      <c r="AS36">
        <f ca="1">VLOOKUP(AQ36,AM32:AO41,3,FALSE)</f>
        <v>8</v>
      </c>
      <c r="AU36" t="str">
        <f ca="1">IF(AND(AR34=AR36,AS36&gt;AS34),AQ34,AQ36)</f>
        <v>FUTBOL CLUB CYT</v>
      </c>
      <c r="AV36">
        <f ca="1">VLOOKUP(AU36,AQ32:AS41,2,FALSE)</f>
        <v>4</v>
      </c>
      <c r="AW36">
        <f ca="1">VLOOKUP(AU36,AQ32:AS41,3,FALSE)</f>
        <v>8</v>
      </c>
      <c r="AY36" t="str">
        <f ca="1">IF(AND(AV35=AV36,AW36&gt;AW35),AU35,AU36)</f>
        <v>FUTBOL CLUB CYT</v>
      </c>
      <c r="AZ36">
        <f ca="1">VLOOKUP(AY36,AU32:AW41,2,FALSE)</f>
        <v>4</v>
      </c>
      <c r="BA36">
        <f ca="1">VLOOKUP(AY36,AU32:AW41,3,FALSE)</f>
        <v>8</v>
      </c>
    </row>
    <row r="44" spans="6:54" x14ac:dyDescent="0.2">
      <c r="F44" t="str">
        <f ca="1">AY32</f>
        <v>BAYERN NIUPI F.C.</v>
      </c>
      <c r="J44">
        <f ca="1">VLOOKUP(F44,$F$20:$M$29,8,FALSE)</f>
        <v>10</v>
      </c>
      <c r="K44">
        <f ca="1">VLOOKUP(F44,$F$20:$M$29,6,FALSE)</f>
        <v>16</v>
      </c>
      <c r="L44">
        <f ca="1">VLOOKUP(F44,$F$20:$M$29,7,FALSE)</f>
        <v>4</v>
      </c>
      <c r="M44">
        <f ca="1">K44-L44</f>
        <v>12</v>
      </c>
      <c r="O44" t="str">
        <f ca="1">IF(AND(J44=J45,M44=M45,K45&gt;K44),F45,F44)</f>
        <v>BAYERN NIUPI F.C.</v>
      </c>
      <c r="P44">
        <f ca="1">VLOOKUP(O44,$F$44:$M$53,5,FALSE)</f>
        <v>10</v>
      </c>
      <c r="Q44">
        <f ca="1">VLOOKUP(O44,$F$44:$M$53,8,FALSE)</f>
        <v>12</v>
      </c>
      <c r="R44">
        <f ca="1">VLOOKUP(O44,$F$44:$M$53,6,FALSE)</f>
        <v>16</v>
      </c>
      <c r="S44" t="str">
        <f ca="1">IF(AND(P44=P46,Q44=Q46,R46&gt;R44),O46,O44)</f>
        <v>BAYERN NIUPI F.C.</v>
      </c>
      <c r="T44">
        <f ca="1">VLOOKUP(S44,$O$44:$R$53,2,FALSE)</f>
        <v>10</v>
      </c>
      <c r="U44">
        <f ca="1">VLOOKUP(S44,$O$44:$R$53,3,FALSE)</f>
        <v>12</v>
      </c>
      <c r="V44">
        <f ca="1">VLOOKUP(S44,$O$44:$R$53,4,FALSE)</f>
        <v>16</v>
      </c>
      <c r="W44" t="str">
        <f ca="1">IF(AND(T44=T47,U44=U47,V47&gt;V44),S47,S44)</f>
        <v>BAYERN NIUPI F.C.</v>
      </c>
      <c r="X44">
        <f ca="1">VLOOKUP(W44,$S$44:$V$53,2,FALSE)</f>
        <v>10</v>
      </c>
      <c r="Y44">
        <f ca="1">VLOOKUP(W44,$S$44:$V$53,3,FALSE)</f>
        <v>12</v>
      </c>
      <c r="Z44">
        <f ca="1">VLOOKUP(W44,$S$44:$V$53,4,FALSE)</f>
        <v>16</v>
      </c>
      <c r="AA44" t="str">
        <f ca="1">IF(AND(X44=X48,Y44=Y48,Z48&gt;Z44),W48,W44)</f>
        <v>BAYERN NIUPI F.C.</v>
      </c>
      <c r="AB44">
        <f ca="1">VLOOKUP(AA44,W44:Z53,2,FALSE)</f>
        <v>10</v>
      </c>
      <c r="AC44">
        <f ca="1">VLOOKUP(AA44,W44:Z53,3,FALSE)</f>
        <v>12</v>
      </c>
      <c r="AD44">
        <f ca="1">VLOOKUP(AA44,W44:Z53,4,FALSE)</f>
        <v>16</v>
      </c>
      <c r="AE44" t="str">
        <f ca="1">AA44</f>
        <v>BAYERN NIUPI F.C.</v>
      </c>
      <c r="AF44">
        <f ca="1">VLOOKUP(AE44,AA44:AD53,2,FALSE)</f>
        <v>10</v>
      </c>
      <c r="AG44">
        <f ca="1">VLOOKUP(AE44,AA44:AD53,3,FALSE)</f>
        <v>12</v>
      </c>
      <c r="AH44">
        <f ca="1">VLOOKUP(AE44,AA44:AD53,4,FALSE)</f>
        <v>16</v>
      </c>
      <c r="AI44" t="str">
        <f ca="1">AE44</f>
        <v>BAYERN NIUPI F.C.</v>
      </c>
      <c r="AJ44">
        <f ca="1">VLOOKUP(AI44,AE44:AH53,2,FALSE)</f>
        <v>10</v>
      </c>
      <c r="AK44">
        <f ca="1">VLOOKUP(AI44,AE44:AH53,3,FALSE)</f>
        <v>12</v>
      </c>
      <c r="AL44">
        <f ca="1">VLOOKUP(AI44,AE44:AH53,4,FALSE)</f>
        <v>16</v>
      </c>
      <c r="AM44" t="str">
        <f ca="1">AI44</f>
        <v>BAYERN NIUPI F.C.</v>
      </c>
      <c r="AN44">
        <f ca="1">VLOOKUP(AM44,AI44:AL53,2,FALSE)</f>
        <v>10</v>
      </c>
      <c r="AO44">
        <f ca="1">VLOOKUP(AM44,AI44:AL53,3,FALSE)</f>
        <v>12</v>
      </c>
      <c r="AP44">
        <f ca="1">VLOOKUP(AM44,AI44:AL53,4,FALSE)</f>
        <v>16</v>
      </c>
      <c r="AQ44" t="str">
        <f ca="1">AM44</f>
        <v>BAYERN NIUPI F.C.</v>
      </c>
      <c r="AR44">
        <f ca="1">VLOOKUP(AQ44,AM44:AP53,2,FALSE)</f>
        <v>10</v>
      </c>
      <c r="AS44">
        <f ca="1">VLOOKUP(AQ44,AM44:AP53,3,FALSE)</f>
        <v>12</v>
      </c>
      <c r="AT44">
        <f ca="1">VLOOKUP(AQ44,AM44:AP53,4,FALSE)</f>
        <v>16</v>
      </c>
      <c r="AU44" t="str">
        <f ca="1">AQ44</f>
        <v>BAYERN NIUPI F.C.</v>
      </c>
      <c r="AV44">
        <f ca="1">VLOOKUP(AU44,AQ44:AT53,2,FALSE)</f>
        <v>10</v>
      </c>
      <c r="AW44">
        <f ca="1">VLOOKUP(AU44,AQ44:AT53,3,FALSE)</f>
        <v>12</v>
      </c>
      <c r="AX44">
        <f ca="1">VLOOKUP(AU44,AQ44:AT53,4,FALSE)</f>
        <v>16</v>
      </c>
      <c r="AY44" t="str">
        <f ca="1">AU44</f>
        <v>BAYERN NIUPI F.C.</v>
      </c>
      <c r="AZ44">
        <f ca="1">VLOOKUP(AY44,AU44:AX53,2,FALSE)</f>
        <v>10</v>
      </c>
      <c r="BA44">
        <f ca="1">VLOOKUP(AY44,AU44:AX53,3,FALSE)</f>
        <v>12</v>
      </c>
      <c r="BB44">
        <f ca="1">VLOOKUP(AY44,AU44:AX53,4,FALSE)</f>
        <v>16</v>
      </c>
    </row>
    <row r="45" spans="6:54" x14ac:dyDescent="0.2">
      <c r="F45" t="str">
        <f ca="1">AY33</f>
        <v>CITRATO DE METELO</v>
      </c>
      <c r="J45">
        <f ca="1">VLOOKUP(F45,$F$20:$M$29,8,FALSE)</f>
        <v>10</v>
      </c>
      <c r="K45">
        <f ca="1">VLOOKUP(F45,$F$20:$M$29,6,FALSE)</f>
        <v>14</v>
      </c>
      <c r="L45">
        <f ca="1">VLOOKUP(F45,$F$20:$M$29,7,FALSE)</f>
        <v>5</v>
      </c>
      <c r="M45">
        <f ca="1">K45-L45</f>
        <v>9</v>
      </c>
      <c r="O45" t="str">
        <f ca="1">IF(AND(J44=J45,M44=M45,K45&gt;K44),F44,F45)</f>
        <v>CITRATO DE METELO</v>
      </c>
      <c r="P45">
        <f ca="1">VLOOKUP(O45,$F$44:$M$53,5,FALSE)</f>
        <v>10</v>
      </c>
      <c r="Q45">
        <f ca="1">VLOOKUP(O45,$F$44:$M$53,8,FALSE)</f>
        <v>9</v>
      </c>
      <c r="R45">
        <f ca="1">VLOOKUP(O45,$F$44:$M$53,6,FALSE)</f>
        <v>14</v>
      </c>
      <c r="S45" t="str">
        <f ca="1">O45</f>
        <v>CITRATO DE METELO</v>
      </c>
      <c r="T45">
        <f ca="1">VLOOKUP(S45,$O$44:$R$53,2,FALSE)</f>
        <v>10</v>
      </c>
      <c r="U45">
        <f ca="1">VLOOKUP(S45,$O$44:$R$53,3,FALSE)</f>
        <v>9</v>
      </c>
      <c r="V45">
        <f ca="1">VLOOKUP(S45,$O$44:$R$53,4,FALSE)</f>
        <v>14</v>
      </c>
      <c r="W45" t="str">
        <f ca="1">S45</f>
        <v>CITRATO DE METELO</v>
      </c>
      <c r="X45">
        <f ca="1">VLOOKUP(W45,$S$44:$V$53,2,FALSE)</f>
        <v>10</v>
      </c>
      <c r="Y45">
        <f ca="1">VLOOKUP(W45,$S$44:$V$53,3,FALSE)</f>
        <v>9</v>
      </c>
      <c r="Z45">
        <f ca="1">VLOOKUP(W45,$S$44:$V$53,4,FALSE)</f>
        <v>14</v>
      </c>
      <c r="AA45" t="str">
        <f ca="1">W45</f>
        <v>CITRATO DE METELO</v>
      </c>
      <c r="AB45">
        <f ca="1">VLOOKUP(AA45,W44:Z53,2,FALSE)</f>
        <v>10</v>
      </c>
      <c r="AC45">
        <f ca="1">VLOOKUP(AA45,W44:Z53,3,FALSE)</f>
        <v>9</v>
      </c>
      <c r="AD45">
        <f ca="1">VLOOKUP(AA45,W44:Z53,4,FALSE)</f>
        <v>14</v>
      </c>
      <c r="AE45" t="str">
        <f ca="1">IF(AND(AB45=AB46,AC45=AC46,AD46&gt;AD45),AA46,AA45)</f>
        <v>CITRATO DE METELO</v>
      </c>
      <c r="AF45">
        <f ca="1">VLOOKUP(AE45,AA44:AD53,2,FALSE)</f>
        <v>10</v>
      </c>
      <c r="AG45">
        <f ca="1">VLOOKUP(AE45,AA44:AD53,3,FALSE)</f>
        <v>9</v>
      </c>
      <c r="AH45">
        <f ca="1">VLOOKUP(AE45,AA44:AD53,4,FALSE)</f>
        <v>14</v>
      </c>
      <c r="AI45" t="str">
        <f ca="1">IF(AND(AF45=AF47,AG45=AG47,AH47&gt;AH45),AE47,AE45)</f>
        <v>CITRATO DE METELO</v>
      </c>
      <c r="AJ45">
        <f ca="1">VLOOKUP(AI45,AE44:AH53,2,FALSE)</f>
        <v>10</v>
      </c>
      <c r="AK45">
        <f ca="1">VLOOKUP(AI45,AE44:AH53,3,FALSE)</f>
        <v>9</v>
      </c>
      <c r="AL45">
        <f ca="1">VLOOKUP(AI45,AE44:AH53,4,FALSE)</f>
        <v>14</v>
      </c>
      <c r="AM45" t="str">
        <f ca="1">IF(AND(AJ45=AJ48,AK45=AK48,AL48&gt;AL45),AI48,AI45)</f>
        <v>CITRATO DE METELO</v>
      </c>
      <c r="AN45">
        <f ca="1">VLOOKUP(AM45,AI44:AL53,2,FALSE)</f>
        <v>10</v>
      </c>
      <c r="AO45">
        <f ca="1">VLOOKUP(AM45,AI44:AL53,3,FALSE)</f>
        <v>9</v>
      </c>
      <c r="AP45">
        <f ca="1">VLOOKUP(AM45,AI44:AL53,4,FALSE)</f>
        <v>14</v>
      </c>
      <c r="AQ45" t="str">
        <f ca="1">AM45</f>
        <v>CITRATO DE METELO</v>
      </c>
      <c r="AR45">
        <f ca="1">VLOOKUP(AQ45,AM44:AP53,2,FALSE)</f>
        <v>10</v>
      </c>
      <c r="AS45">
        <f ca="1">VLOOKUP(AQ45,AM44:AP53,3,FALSE)</f>
        <v>9</v>
      </c>
      <c r="AT45">
        <f ca="1">VLOOKUP(AQ45,AM44:AP53,4,FALSE)</f>
        <v>14</v>
      </c>
      <c r="AU45" t="str">
        <f ca="1">AQ45</f>
        <v>CITRATO DE METELO</v>
      </c>
      <c r="AV45">
        <f ca="1">VLOOKUP(AU45,AQ44:AT53,2,FALSE)</f>
        <v>10</v>
      </c>
      <c r="AW45">
        <f ca="1">VLOOKUP(AU45,AQ44:AT53,3,FALSE)</f>
        <v>9</v>
      </c>
      <c r="AX45">
        <f ca="1">VLOOKUP(AU45,AQ44:AT53,4,FALSE)</f>
        <v>14</v>
      </c>
      <c r="AY45" t="str">
        <f ca="1">AU45</f>
        <v>CITRATO DE METELO</v>
      </c>
      <c r="AZ45">
        <f ca="1">VLOOKUP(AY45,AU44:AX53,2,FALSE)</f>
        <v>10</v>
      </c>
      <c r="BA45">
        <f ca="1">VLOOKUP(AY45,AU44:AX53,3,FALSE)</f>
        <v>9</v>
      </c>
      <c r="BB45">
        <f ca="1">VLOOKUP(AY45,AU44:AX53,4,FALSE)</f>
        <v>14</v>
      </c>
    </row>
    <row r="46" spans="6:54" x14ac:dyDescent="0.2">
      <c r="F46" t="str">
        <f ca="1">AY34</f>
        <v>OLD JOHN</v>
      </c>
      <c r="J46">
        <f ca="1">VLOOKUP(F46,$F$20:$M$29,8,FALSE)</f>
        <v>10</v>
      </c>
      <c r="K46">
        <f ca="1">VLOOKUP(F46,$F$20:$M$29,6,FALSE)</f>
        <v>13</v>
      </c>
      <c r="L46">
        <f ca="1">VLOOKUP(F46,$F$20:$M$29,7,FALSE)</f>
        <v>5</v>
      </c>
      <c r="M46">
        <f ca="1">K46-L46</f>
        <v>8</v>
      </c>
      <c r="O46" t="str">
        <f ca="1">F46</f>
        <v>OLD JOHN</v>
      </c>
      <c r="P46">
        <f ca="1">VLOOKUP(O46,$F$44:$M$53,5,FALSE)</f>
        <v>10</v>
      </c>
      <c r="Q46">
        <f ca="1">VLOOKUP(O46,$F$44:$M$53,8,FALSE)</f>
        <v>8</v>
      </c>
      <c r="R46">
        <f ca="1">VLOOKUP(O46,$F$44:$M$53,6,FALSE)</f>
        <v>13</v>
      </c>
      <c r="S46" t="str">
        <f ca="1">IF(AND(P44=P46,Q44=Q46,R46&gt;R44),O44,O46)</f>
        <v>OLD JOHN</v>
      </c>
      <c r="T46">
        <f ca="1">VLOOKUP(S46,$O$44:$R$53,2,FALSE)</f>
        <v>10</v>
      </c>
      <c r="U46">
        <f ca="1">VLOOKUP(S46,$O$44:$R$53,3,FALSE)</f>
        <v>8</v>
      </c>
      <c r="V46">
        <f ca="1">VLOOKUP(S46,$O$44:$R$53,4,FALSE)</f>
        <v>13</v>
      </c>
      <c r="W46" t="str">
        <f ca="1">S46</f>
        <v>OLD JOHN</v>
      </c>
      <c r="X46">
        <f ca="1">VLOOKUP(W46,$S$44:$V$53,2,FALSE)</f>
        <v>10</v>
      </c>
      <c r="Y46">
        <f ca="1">VLOOKUP(W46,$S$44:$V$53,3,FALSE)</f>
        <v>8</v>
      </c>
      <c r="Z46">
        <f ca="1">VLOOKUP(W46,$S$44:$V$53,4,FALSE)</f>
        <v>13</v>
      </c>
      <c r="AA46" t="str">
        <f ca="1">W46</f>
        <v>OLD JOHN</v>
      </c>
      <c r="AB46">
        <f ca="1">VLOOKUP(AA46,W44:Z53,2,FALSE)</f>
        <v>10</v>
      </c>
      <c r="AC46">
        <f ca="1">VLOOKUP(AA46,W44:Z53,3,FALSE)</f>
        <v>8</v>
      </c>
      <c r="AD46">
        <f ca="1">VLOOKUP(AA46,W44:Z53,4,FALSE)</f>
        <v>13</v>
      </c>
      <c r="AE46" t="str">
        <f ca="1">IF(AND(AB45=AB46,AC45=AC46,AD46&gt;AD45),AA45,AA46)</f>
        <v>OLD JOHN</v>
      </c>
      <c r="AF46">
        <f ca="1">VLOOKUP(AE46,AA44:AD53,2,FALSE)</f>
        <v>10</v>
      </c>
      <c r="AG46">
        <f ca="1">VLOOKUP(AE46,AA44:AD53,3,FALSE)</f>
        <v>8</v>
      </c>
      <c r="AH46">
        <f ca="1">VLOOKUP(AE46,AA44:AD53,4,FALSE)</f>
        <v>13</v>
      </c>
      <c r="AI46" t="str">
        <f ca="1">AE46</f>
        <v>OLD JOHN</v>
      </c>
      <c r="AJ46">
        <f ca="1">VLOOKUP(AI46,AE44:AH53,2,FALSE)</f>
        <v>10</v>
      </c>
      <c r="AK46">
        <f ca="1">VLOOKUP(AI46,AE44:AH53,3,FALSE)</f>
        <v>8</v>
      </c>
      <c r="AL46">
        <f ca="1">VLOOKUP(AI46,AE44:AH53,4,FALSE)</f>
        <v>13</v>
      </c>
      <c r="AM46" t="str">
        <f ca="1">AI46</f>
        <v>OLD JOHN</v>
      </c>
      <c r="AN46">
        <f ca="1">VLOOKUP(AM46,AI44:AL53,2,FALSE)</f>
        <v>10</v>
      </c>
      <c r="AO46">
        <f ca="1">VLOOKUP(AM46,AI44:AL53,3,FALSE)</f>
        <v>8</v>
      </c>
      <c r="AP46">
        <f ca="1">VLOOKUP(AM46,AI44:AL53,4,FALSE)</f>
        <v>13</v>
      </c>
      <c r="AQ46" t="str">
        <f ca="1">IF(AND(AN46=AN47,AO46=AO47,AP47&gt;AP46),AM47,AM46)</f>
        <v>OLD JOHN</v>
      </c>
      <c r="AR46">
        <f ca="1">VLOOKUP(AQ46,AM44:AP53,2,FALSE)</f>
        <v>10</v>
      </c>
      <c r="AS46">
        <f ca="1">VLOOKUP(AQ46,AM44:AP53,3,FALSE)</f>
        <v>8</v>
      </c>
      <c r="AT46">
        <f ca="1">VLOOKUP(AQ46,AM44:AP53,4,FALSE)</f>
        <v>13</v>
      </c>
      <c r="AU46" t="str">
        <f ca="1">IF(AND(AR46=AR48,AS46=AS48,AT48&gt;AT46),AQ48,AQ46)</f>
        <v>OLD JOHN</v>
      </c>
      <c r="AV46">
        <f ca="1">VLOOKUP(AU46,AQ44:AT53,2,FALSE)</f>
        <v>10</v>
      </c>
      <c r="AW46">
        <f ca="1">VLOOKUP(AU46,AQ44:AT53,3,FALSE)</f>
        <v>8</v>
      </c>
      <c r="AX46">
        <f ca="1">VLOOKUP(AU46,AQ44:AT53,4,FALSE)</f>
        <v>13</v>
      </c>
      <c r="AY46" t="str">
        <f ca="1">AU46</f>
        <v>OLD JOHN</v>
      </c>
      <c r="AZ46">
        <f ca="1">VLOOKUP(AY46,AU44:AX53,2,FALSE)</f>
        <v>10</v>
      </c>
      <c r="BA46">
        <f ca="1">VLOOKUP(AY46,AU44:AX53,3,FALSE)</f>
        <v>8</v>
      </c>
      <c r="BB46">
        <f ca="1">VLOOKUP(AY46,AU44:AX53,4,FALSE)</f>
        <v>13</v>
      </c>
    </row>
    <row r="47" spans="6:54" x14ac:dyDescent="0.2">
      <c r="F47" t="str">
        <f ca="1">AY35</f>
        <v>SU MADRE FC</v>
      </c>
      <c r="J47">
        <f ca="1">VLOOKUP(F47,$F$20:$M$29,8,FALSE)</f>
        <v>6</v>
      </c>
      <c r="K47">
        <f ca="1">VLOOKUP(F47,$F$20:$M$29,6,FALSE)</f>
        <v>3</v>
      </c>
      <c r="L47">
        <f ca="1">VLOOKUP(F47,$F$20:$M$29,7,FALSE)</f>
        <v>20</v>
      </c>
      <c r="M47">
        <f ca="1">K47-L47</f>
        <v>-17</v>
      </c>
      <c r="O47" t="str">
        <f ca="1">F47</f>
        <v>SU MADRE FC</v>
      </c>
      <c r="P47">
        <f ca="1">VLOOKUP(O47,$F$44:$M$53,5,FALSE)</f>
        <v>6</v>
      </c>
      <c r="Q47">
        <f ca="1">VLOOKUP(O47,$F$44:$M$53,8,FALSE)</f>
        <v>-17</v>
      </c>
      <c r="R47">
        <f ca="1">VLOOKUP(O47,$F$44:$M$53,6,FALSE)</f>
        <v>3</v>
      </c>
      <c r="S47" t="str">
        <f ca="1">O47</f>
        <v>SU MADRE FC</v>
      </c>
      <c r="T47">
        <f ca="1">VLOOKUP(S47,$O$44:$R$53,2,FALSE)</f>
        <v>6</v>
      </c>
      <c r="U47">
        <f ca="1">VLOOKUP(S47,$O$44:$R$53,3,FALSE)</f>
        <v>-17</v>
      </c>
      <c r="V47">
        <f ca="1">VLOOKUP(S47,$O$44:$R$53,4,FALSE)</f>
        <v>3</v>
      </c>
      <c r="W47" t="str">
        <f ca="1">IF(AND(T44=T47,U44=U47,V47&gt;V44),S44,S47)</f>
        <v>SU MADRE FC</v>
      </c>
      <c r="X47">
        <f ca="1">VLOOKUP(W47,$S$44:$V$53,2,FALSE)</f>
        <v>6</v>
      </c>
      <c r="Y47">
        <f ca="1">VLOOKUP(W47,$S$44:$V$53,3,FALSE)</f>
        <v>-17</v>
      </c>
      <c r="Z47">
        <f ca="1">VLOOKUP(W47,$S$44:$V$53,4,FALSE)</f>
        <v>3</v>
      </c>
      <c r="AA47" t="str">
        <f ca="1">W47</f>
        <v>SU MADRE FC</v>
      </c>
      <c r="AB47">
        <f ca="1">VLOOKUP(AA47,W44:Z53,2,FALSE)</f>
        <v>6</v>
      </c>
      <c r="AC47">
        <f ca="1">VLOOKUP(AA47,W44:Z53,3,FALSE)</f>
        <v>-17</v>
      </c>
      <c r="AD47">
        <f ca="1">VLOOKUP(AA47,W44:Z53,4,FALSE)</f>
        <v>3</v>
      </c>
      <c r="AE47" t="str">
        <f ca="1">AA47</f>
        <v>SU MADRE FC</v>
      </c>
      <c r="AF47">
        <f ca="1">VLOOKUP(AE47,AA44:AD53,2,FALSE)</f>
        <v>6</v>
      </c>
      <c r="AG47">
        <f ca="1">VLOOKUP(AE47,AA44:AD53,3,FALSE)</f>
        <v>-17</v>
      </c>
      <c r="AH47">
        <f ca="1">VLOOKUP(AE47,AA44:AD53,4,FALSE)</f>
        <v>3</v>
      </c>
      <c r="AI47" t="str">
        <f ca="1">IF(AND(AF45=AF47,AG45=AG47,AH47&gt;AH45),AE45,AE47)</f>
        <v>SU MADRE FC</v>
      </c>
      <c r="AJ47">
        <f ca="1">VLOOKUP(AI47,AE44:AH53,2,FALSE)</f>
        <v>6</v>
      </c>
      <c r="AK47">
        <f ca="1">VLOOKUP(AI47,AE44:AH53,3,FALSE)</f>
        <v>-17</v>
      </c>
      <c r="AL47">
        <f ca="1">VLOOKUP(AI47,AE44:AH53,4,FALSE)</f>
        <v>3</v>
      </c>
      <c r="AM47" t="str">
        <f ca="1">AI47</f>
        <v>SU MADRE FC</v>
      </c>
      <c r="AN47">
        <f ca="1">VLOOKUP(AM47,AI44:AL53,2,FALSE)</f>
        <v>6</v>
      </c>
      <c r="AO47">
        <f ca="1">VLOOKUP(AM47,AI44:AL53,3,FALSE)</f>
        <v>-17</v>
      </c>
      <c r="AP47">
        <f ca="1">VLOOKUP(AM47,AI44:AL53,4,FALSE)</f>
        <v>3</v>
      </c>
      <c r="AQ47" t="str">
        <f ca="1">IF(AND(AN46=AN47,AO46=AO47,AP47&gt;AP46),AM46,AM47)</f>
        <v>SU MADRE FC</v>
      </c>
      <c r="AR47">
        <f ca="1">VLOOKUP(AQ47,AM44:AP53,2,FALSE)</f>
        <v>6</v>
      </c>
      <c r="AS47">
        <f ca="1">VLOOKUP(AQ47,AM44:AP53,3,FALSE)</f>
        <v>-17</v>
      </c>
      <c r="AT47">
        <f ca="1">VLOOKUP(AQ47,AM44:AP53,4,FALSE)</f>
        <v>3</v>
      </c>
      <c r="AU47" t="str">
        <f ca="1">AQ47</f>
        <v>SU MADRE FC</v>
      </c>
      <c r="AV47">
        <f ca="1">VLOOKUP(AU47,AQ44:AT53,2,FALSE)</f>
        <v>6</v>
      </c>
      <c r="AW47">
        <f ca="1">VLOOKUP(AU47,AQ44:AT53,3,FALSE)</f>
        <v>-17</v>
      </c>
      <c r="AX47">
        <f ca="1">VLOOKUP(AU47,AQ44:AT53,4,FALSE)</f>
        <v>3</v>
      </c>
      <c r="AY47" t="str">
        <f ca="1">IF(AND(AV47=AV48,AW47=AW48,AX48&gt;AX47),AU48,AU47)</f>
        <v>SU MADRE FC</v>
      </c>
      <c r="AZ47">
        <f ca="1">VLOOKUP(AY47,AU44:AX53,2,FALSE)</f>
        <v>6</v>
      </c>
      <c r="BA47">
        <f ca="1">VLOOKUP(AY47,AU44:AX53,3,FALSE)</f>
        <v>-17</v>
      </c>
      <c r="BB47">
        <f ca="1">VLOOKUP(AY47,AU44:AX53,4,FALSE)</f>
        <v>3</v>
      </c>
    </row>
    <row r="48" spans="6:54" x14ac:dyDescent="0.2">
      <c r="F48" t="str">
        <f ca="1">AY36</f>
        <v>FUTBOL CLUB CYT</v>
      </c>
      <c r="J48">
        <f ca="1">VLOOKUP(F48,$F$20:$M$29,8,FALSE)</f>
        <v>4</v>
      </c>
      <c r="K48">
        <f ca="1">VLOOKUP(F48,$F$20:$M$29,6,FALSE)</f>
        <v>4</v>
      </c>
      <c r="L48">
        <f ca="1">VLOOKUP(F48,$F$20:$M$29,7,FALSE)</f>
        <v>16</v>
      </c>
      <c r="M48">
        <f ca="1">K48-L48</f>
        <v>-12</v>
      </c>
      <c r="O48" t="str">
        <f ca="1">F48</f>
        <v>FUTBOL CLUB CYT</v>
      </c>
      <c r="P48">
        <f ca="1">VLOOKUP(O48,$F$44:$M$53,5,FALSE)</f>
        <v>4</v>
      </c>
      <c r="Q48">
        <f ca="1">VLOOKUP(O48,$F$44:$M$53,8,FALSE)</f>
        <v>-12</v>
      </c>
      <c r="R48">
        <f ca="1">VLOOKUP(O48,$F$44:$M$53,6,FALSE)</f>
        <v>4</v>
      </c>
      <c r="S48" t="str">
        <f ca="1">O48</f>
        <v>FUTBOL CLUB CYT</v>
      </c>
      <c r="T48">
        <f ca="1">VLOOKUP(S48,$O$44:$R$53,2,FALSE)</f>
        <v>4</v>
      </c>
      <c r="U48">
        <f ca="1">VLOOKUP(S48,$O$44:$R$53,3,FALSE)</f>
        <v>-12</v>
      </c>
      <c r="V48">
        <f ca="1">VLOOKUP(S48,$O$44:$R$53,4,FALSE)</f>
        <v>4</v>
      </c>
      <c r="W48" t="str">
        <f ca="1">S48</f>
        <v>FUTBOL CLUB CYT</v>
      </c>
      <c r="X48">
        <f ca="1">VLOOKUP(W48,$S$44:$V$53,2,FALSE)</f>
        <v>4</v>
      </c>
      <c r="Y48">
        <f ca="1">VLOOKUP(W48,$S$44:$V$53,3,FALSE)</f>
        <v>-12</v>
      </c>
      <c r="Z48">
        <f ca="1">VLOOKUP(W48,$S$44:$V$53,4,FALSE)</f>
        <v>4</v>
      </c>
      <c r="AA48" t="str">
        <f ca="1">IF(AND(X44=X48,Y44=Y48,Z48&gt;Z44),W44,W48)</f>
        <v>FUTBOL CLUB CYT</v>
      </c>
      <c r="AB48">
        <f ca="1">VLOOKUP(AA48,W44:Z53,2,FALSE)</f>
        <v>4</v>
      </c>
      <c r="AC48">
        <f ca="1">VLOOKUP(AA48,W44:Z53,3,FALSE)</f>
        <v>-12</v>
      </c>
      <c r="AD48">
        <f ca="1">VLOOKUP(AA48,W44:Z53,4,FALSE)</f>
        <v>4</v>
      </c>
      <c r="AE48" t="str">
        <f ca="1">AA48</f>
        <v>FUTBOL CLUB CYT</v>
      </c>
      <c r="AF48">
        <f ca="1">VLOOKUP(AE48,AA44:AD53,2,FALSE)</f>
        <v>4</v>
      </c>
      <c r="AG48">
        <f ca="1">VLOOKUP(AE48,AA44:AD53,3,FALSE)</f>
        <v>-12</v>
      </c>
      <c r="AH48">
        <f ca="1">VLOOKUP(AE48,AA44:AD53,4,FALSE)</f>
        <v>4</v>
      </c>
      <c r="AI48" t="str">
        <f ca="1">AE48</f>
        <v>FUTBOL CLUB CYT</v>
      </c>
      <c r="AJ48">
        <f ca="1">VLOOKUP(AI48,AE44:AH53,2,FALSE)</f>
        <v>4</v>
      </c>
      <c r="AK48">
        <f ca="1">VLOOKUP(AI48,AE44:AH53,3,FALSE)</f>
        <v>-12</v>
      </c>
      <c r="AL48">
        <f ca="1">VLOOKUP(AI48,AE44:AH53,4,FALSE)</f>
        <v>4</v>
      </c>
      <c r="AM48" t="str">
        <f ca="1">IF(AND(AJ45=AJ48,AK45=AK48,AL48&gt;AL45),AI45,AI48)</f>
        <v>FUTBOL CLUB CYT</v>
      </c>
      <c r="AN48">
        <f ca="1">VLOOKUP(AM48,AI44:AL53,2,FALSE)</f>
        <v>4</v>
      </c>
      <c r="AO48">
        <f ca="1">VLOOKUP(AM48,AI44:AL53,3,FALSE)</f>
        <v>-12</v>
      </c>
      <c r="AP48">
        <f ca="1">VLOOKUP(AM48,AI44:AL53,4,FALSE)</f>
        <v>4</v>
      </c>
      <c r="AQ48" t="str">
        <f ca="1">AM48</f>
        <v>FUTBOL CLUB CYT</v>
      </c>
      <c r="AR48">
        <f ca="1">VLOOKUP(AQ48,AM44:AP53,2,FALSE)</f>
        <v>4</v>
      </c>
      <c r="AS48">
        <f ca="1">VLOOKUP(AQ48,AM44:AP53,3,FALSE)</f>
        <v>-12</v>
      </c>
      <c r="AT48">
        <f ca="1">VLOOKUP(AQ48,AM44:AP53,4,FALSE)</f>
        <v>4</v>
      </c>
      <c r="AU48" t="str">
        <f ca="1">IF(AND(AR46=AR48,AS46=AS48,AT48&gt;AT46),AQ46,AQ48)</f>
        <v>FUTBOL CLUB CYT</v>
      </c>
      <c r="AV48">
        <f ca="1">VLOOKUP(AU48,AQ44:AT53,2,FALSE)</f>
        <v>4</v>
      </c>
      <c r="AW48">
        <f ca="1">VLOOKUP(AU48,AQ44:AT53,3,FALSE)</f>
        <v>-12</v>
      </c>
      <c r="AX48">
        <f ca="1">VLOOKUP(AU48,AQ44:AT53,4,FALSE)</f>
        <v>4</v>
      </c>
      <c r="AY48" t="str">
        <f ca="1">IF(AND(AV47=AV48,AW47=AW48,AX48&gt;AX47),AU47,AU48)</f>
        <v>FUTBOL CLUB CYT</v>
      </c>
      <c r="AZ48">
        <f ca="1">VLOOKUP(AY48,AU44:AX53,2,FALSE)</f>
        <v>4</v>
      </c>
      <c r="BA48">
        <f ca="1">VLOOKUP(AY48,AU44:AX53,3,FALSE)</f>
        <v>-12</v>
      </c>
      <c r="BB48">
        <f ca="1">VLOOKUP(AY48,AU44:AX53,4,FALSE)</f>
        <v>4</v>
      </c>
    </row>
    <row r="55" spans="6:13" x14ac:dyDescent="0.2">
      <c r="F55" t="s">
        <v>37</v>
      </c>
    </row>
    <row r="56" spans="6:13" x14ac:dyDescent="0.2">
      <c r="F56" t="str">
        <f ca="1">AY44</f>
        <v>BAYERN NIUPI F.C.</v>
      </c>
      <c r="G56">
        <f ca="1">VLOOKUP(F56,$F$20:$M$29,2,FALSE)</f>
        <v>4</v>
      </c>
      <c r="H56">
        <f ca="1">VLOOKUP(F56,$F$20:$M$29,3,FALSE)</f>
        <v>3</v>
      </c>
      <c r="I56">
        <f ca="1">VLOOKUP(F56,$F$20:$M$29,4,FALSE)</f>
        <v>0</v>
      </c>
      <c r="J56">
        <f ca="1">VLOOKUP(F56,$F$20:$M$29,5,FALSE)</f>
        <v>1</v>
      </c>
      <c r="K56">
        <f ca="1">VLOOKUP(F56,$F$20:$M$29,6,FALSE)</f>
        <v>16</v>
      </c>
      <c r="L56">
        <f ca="1">VLOOKUP(F56,$F$20:$M$29,7,FALSE)</f>
        <v>4</v>
      </c>
      <c r="M56">
        <f ca="1">VLOOKUP(F56,$F$20:$M$29,8,FALSE)</f>
        <v>10</v>
      </c>
    </row>
    <row r="57" spans="6:13" x14ac:dyDescent="0.2">
      <c r="F57" t="str">
        <f ca="1">AY45</f>
        <v>CITRATO DE METELO</v>
      </c>
      <c r="G57">
        <f ca="1">VLOOKUP(F57,$F$20:$M$29,2,FALSE)</f>
        <v>4</v>
      </c>
      <c r="H57">
        <f ca="1">VLOOKUP(F57,$F$20:$M$29,3,FALSE)</f>
        <v>3</v>
      </c>
      <c r="I57">
        <f ca="1">VLOOKUP(F57,$F$20:$M$29,4,FALSE)</f>
        <v>0</v>
      </c>
      <c r="J57">
        <f ca="1">VLOOKUP(F57,$F$20:$M$29,5,FALSE)</f>
        <v>1</v>
      </c>
      <c r="K57">
        <f ca="1">VLOOKUP(F57,$F$20:$M$29,6,FALSE)</f>
        <v>14</v>
      </c>
      <c r="L57">
        <f ca="1">VLOOKUP(F57,$F$20:$M$29,7,FALSE)</f>
        <v>5</v>
      </c>
      <c r="M57">
        <f ca="1">VLOOKUP(F57,$F$20:$M$29,8,FALSE)</f>
        <v>10</v>
      </c>
    </row>
    <row r="58" spans="6:13" x14ac:dyDescent="0.2">
      <c r="F58" t="str">
        <f ca="1">AY46</f>
        <v>OLD JOHN</v>
      </c>
      <c r="G58">
        <f ca="1">VLOOKUP(F58,$F$20:$M$29,2,FALSE)</f>
        <v>4</v>
      </c>
      <c r="H58">
        <f ca="1">VLOOKUP(F58,$F$20:$M$29,3,FALSE)</f>
        <v>3</v>
      </c>
      <c r="I58">
        <f ca="1">VLOOKUP(F58,$F$20:$M$29,4,FALSE)</f>
        <v>0</v>
      </c>
      <c r="J58">
        <f ca="1">VLOOKUP(F58,$F$20:$M$29,5,FALSE)</f>
        <v>1</v>
      </c>
      <c r="K58">
        <f ca="1">VLOOKUP(F58,$F$20:$M$29,6,FALSE)</f>
        <v>13</v>
      </c>
      <c r="L58">
        <f ca="1">VLOOKUP(F58,$F$20:$M$29,7,FALSE)</f>
        <v>5</v>
      </c>
      <c r="M58">
        <f ca="1">VLOOKUP(F58,$F$20:$M$29,8,FALSE)</f>
        <v>10</v>
      </c>
    </row>
    <row r="59" spans="6:13" x14ac:dyDescent="0.2">
      <c r="F59" t="str">
        <f ca="1">AY47</f>
        <v>SU MADRE FC</v>
      </c>
      <c r="G59">
        <f ca="1">VLOOKUP(F59,$F$20:$M$29,2,FALSE)</f>
        <v>4</v>
      </c>
      <c r="H59">
        <f ca="1">VLOOKUP(F59,$F$20:$M$29,3,FALSE)</f>
        <v>1</v>
      </c>
      <c r="I59">
        <f ca="1">VLOOKUP(F59,$F$20:$M$29,4,FALSE)</f>
        <v>0</v>
      </c>
      <c r="J59">
        <f ca="1">VLOOKUP(F59,$F$20:$M$29,5,FALSE)</f>
        <v>3</v>
      </c>
      <c r="K59">
        <f ca="1">VLOOKUP(F59,$F$20:$M$29,6,FALSE)</f>
        <v>3</v>
      </c>
      <c r="L59">
        <f ca="1">VLOOKUP(F59,$F$20:$M$29,7,FALSE)</f>
        <v>20</v>
      </c>
      <c r="M59">
        <f ca="1">VLOOKUP(F59,$F$20:$M$29,8,FALSE)</f>
        <v>6</v>
      </c>
    </row>
    <row r="60" spans="6:13" x14ac:dyDescent="0.2">
      <c r="F60" t="str">
        <f ca="1">AY48</f>
        <v>FUTBOL CLUB CYT</v>
      </c>
      <c r="G60">
        <f ca="1">VLOOKUP(F60,$F$20:$M$29,2,FALSE)</f>
        <v>4</v>
      </c>
      <c r="H60">
        <f ca="1">VLOOKUP(F60,$F$20:$M$29,3,FALSE)</f>
        <v>0</v>
      </c>
      <c r="I60">
        <f ca="1">VLOOKUP(F60,$F$20:$M$29,4,FALSE)</f>
        <v>0</v>
      </c>
      <c r="J60">
        <f ca="1">VLOOKUP(F60,$F$20:$M$29,5,FALSE)</f>
        <v>4</v>
      </c>
      <c r="K60">
        <f ca="1">VLOOKUP(F60,$F$20:$M$29,6,FALSE)</f>
        <v>4</v>
      </c>
      <c r="L60">
        <f ca="1">VLOOKUP(F60,$F$20:$M$29,7,FALSE)</f>
        <v>16</v>
      </c>
      <c r="M60">
        <f ca="1">VLOOKUP(F60,$F$20:$M$29,8,FALSE)</f>
        <v>4</v>
      </c>
    </row>
  </sheetData>
  <mergeCells count="1">
    <mergeCell ref="A2:E2"/>
  </mergeCells>
  <phoneticPr fontId="19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2:BB60"/>
  <sheetViews>
    <sheetView workbookViewId="0">
      <pane xSplit="5" topLeftCell="F1" activePane="topRight" state="frozen"/>
      <selection activeCell="A16" sqref="A16"/>
      <selection pane="topRight" activeCell="A16" sqref="A16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41" x14ac:dyDescent="0.2">
      <c r="A2" s="760" t="s">
        <v>38</v>
      </c>
      <c r="B2" s="760"/>
      <c r="C2" s="760"/>
      <c r="D2" s="760"/>
      <c r="E2" s="760"/>
      <c r="G2" t="str">
        <f>IF('- E -'!Q7&lt;&gt;"",'- E -'!Q7,"")</f>
        <v>MyEF F.C.</v>
      </c>
      <c r="N2" t="str">
        <f>IF('- E -'!Q9&lt;&gt;"",'- E -'!Q9,"")</f>
        <v>CIRCUITOS REVENGE II</v>
      </c>
      <c r="U2" t="str">
        <f>IF('- E -'!Q11&lt;&gt;"",'- E -'!Q11,"")</f>
        <v>DEUS EX MACHINA</v>
      </c>
      <c r="AB2" t="str">
        <f>IF('- E -'!Q13&lt;&gt;"",'- E -'!Q13,"")</f>
        <v>RUSKAYA F.C.</v>
      </c>
      <c r="AI2" t="str">
        <f>IF('- E -'!Q15&lt;&gt;"",'- E -'!Q15,"")</f>
        <v>REAL E IMAGINARIO F.C.</v>
      </c>
    </row>
    <row r="3" spans="1:41" x14ac:dyDescent="0.2">
      <c r="F3" t="s">
        <v>57</v>
      </c>
      <c r="G3" t="s">
        <v>13</v>
      </c>
      <c r="H3" t="s">
        <v>15</v>
      </c>
      <c r="I3" t="s">
        <v>16</v>
      </c>
      <c r="J3" t="s">
        <v>17</v>
      </c>
      <c r="K3" t="s">
        <v>18</v>
      </c>
      <c r="L3" t="s">
        <v>19</v>
      </c>
      <c r="N3" t="s">
        <v>13</v>
      </c>
      <c r="O3" t="s">
        <v>15</v>
      </c>
      <c r="P3" t="s">
        <v>16</v>
      </c>
      <c r="Q3" t="s">
        <v>17</v>
      </c>
      <c r="R3" t="s">
        <v>18</v>
      </c>
      <c r="S3" t="s">
        <v>19</v>
      </c>
      <c r="U3" t="s">
        <v>13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B3" t="s">
        <v>13</v>
      </c>
      <c r="AC3" t="s">
        <v>15</v>
      </c>
      <c r="AD3" t="s">
        <v>16</v>
      </c>
      <c r="AE3" t="s">
        <v>17</v>
      </c>
      <c r="AF3" t="s">
        <v>18</v>
      </c>
      <c r="AG3" t="s">
        <v>19</v>
      </c>
      <c r="AI3" t="s">
        <v>13</v>
      </c>
      <c r="AJ3" t="s">
        <v>15</v>
      </c>
      <c r="AK3" t="s">
        <v>16</v>
      </c>
      <c r="AL3" t="s">
        <v>17</v>
      </c>
      <c r="AM3" t="s">
        <v>18</v>
      </c>
      <c r="AN3" t="s">
        <v>19</v>
      </c>
    </row>
    <row r="4" spans="1:41" x14ac:dyDescent="0.2">
      <c r="A4" s="2" t="str">
        <f ca="1">'- E -'!B6</f>
        <v>MyEF F.C.</v>
      </c>
      <c r="B4" s="1">
        <f>IF('- E -'!C6&lt;&gt;"",'- E -'!C6,"")</f>
        <v>3</v>
      </c>
      <c r="C4" s="1" t="str">
        <f>'- E -'!D6</f>
        <v>-</v>
      </c>
      <c r="D4" s="1">
        <f>IF('- E -'!E6&lt;&gt;"",'- E -'!E6,"")</f>
        <v>7</v>
      </c>
      <c r="E4" s="3" t="str">
        <f ca="1">'- E -'!F6</f>
        <v>CIRCUITOS REVENGE II</v>
      </c>
      <c r="F4" s="1">
        <f>COUNTBLANK('- E -'!C6:'- E -'!E6)</f>
        <v>0</v>
      </c>
      <c r="G4">
        <f t="shared" ref="G4:G13" ca="1" si="0">IF(AND(F4=0,OR($A4=$G$2,$E4=$G$2)),1,0)</f>
        <v>1</v>
      </c>
      <c r="H4">
        <f t="shared" ref="H4:H13" ca="1" si="1">IF(AND(F4=0,OR(AND($A4=$G$2,$B4&gt;$D4),AND($E4=$G$2,$D4&gt;$B4))),1,0)</f>
        <v>0</v>
      </c>
      <c r="I4">
        <f t="shared" ref="I4:I13" ca="1" si="2">IF(AND(F4=0,G4=1,$B4=$D4),1,0)</f>
        <v>0</v>
      </c>
      <c r="J4">
        <f t="shared" ref="J4:J13" ca="1" si="3">IF(AND(F4=0,OR(AND($A4=$G$2,$B4&lt;$D4),AND($E4=$G$2,$D4&lt;$B4))),1,0)</f>
        <v>1</v>
      </c>
      <c r="K4">
        <f t="shared" ref="K4:K13" ca="1" si="4">IF(F4&gt;0,0,IF($A4=$G$2,$B4,IF($E4=$G$2,$D4,0)))</f>
        <v>3</v>
      </c>
      <c r="L4">
        <f t="shared" ref="L4:L13" ca="1" si="5">IF(F4&gt;0,0,IF($A4=$G$2,$D4,IF($E4=$G$2,$B4,0)))</f>
        <v>7</v>
      </c>
      <c r="N4">
        <f t="shared" ref="N4:N13" ca="1" si="6">IF(AND(F4=0,OR($A4=$N$2,$E4=$N$2)),1,0)</f>
        <v>1</v>
      </c>
      <c r="O4">
        <f t="shared" ref="O4:O13" ca="1" si="7">IF(AND(F4=0,OR(AND($A4=$N$2,$B4&gt;$D4),AND($E4=$N$2,$D4&gt;$B4))),1,0)</f>
        <v>1</v>
      </c>
      <c r="P4">
        <f t="shared" ref="P4:P13" ca="1" si="8">IF(AND(F4=0,N4=1,$B4=$D4),1,0)</f>
        <v>0</v>
      </c>
      <c r="Q4">
        <f t="shared" ref="Q4:Q13" ca="1" si="9">IF(AND(F4=0,OR(AND($A4=$N$2,$B4&lt;$D4),AND($E4=$N$2,$D4&lt;$B4))),1,0)</f>
        <v>0</v>
      </c>
      <c r="R4">
        <f t="shared" ref="R4:R13" ca="1" si="10">IF(F4&gt;0,0,IF($A4=$N$2,$B4,IF($E4=$N$2,$D4,0)))</f>
        <v>7</v>
      </c>
      <c r="S4">
        <f t="shared" ref="S4:S13" ca="1" si="11">IF(F4&gt;0,0,IF($A4=$N$2,$D4,IF($E4=$N$2,$B4,0)))</f>
        <v>3</v>
      </c>
      <c r="U4">
        <f t="shared" ref="U4:U13" ca="1" si="12">IF(AND(F4=0,OR($A4=$U$2,$E4=$U$2)),1,0)</f>
        <v>0</v>
      </c>
      <c r="V4">
        <f t="shared" ref="V4:V13" ca="1" si="13">IF(AND(F4=0,OR(AND($A4=$U$2,$B4&gt;$D4),AND($E4=$U$2,$D4&gt;$B4))),1,0)</f>
        <v>0</v>
      </c>
      <c r="W4">
        <f t="shared" ref="W4:W13" ca="1" si="14">IF(AND(F4=0,U4=1,$B4=$D4),1,0)</f>
        <v>0</v>
      </c>
      <c r="X4">
        <f t="shared" ref="X4:X13" ca="1" si="15">IF(AND(F4=0,OR(AND($A4=$U$2,$B4&lt;$D4),AND($E4=$U$2,$D4&lt;$B4))),1,0)</f>
        <v>0</v>
      </c>
      <c r="Y4">
        <f t="shared" ref="Y4:Y13" ca="1" si="16">IF(F4&gt;0,0,IF($A4=$U$2,$B4,IF($E4=$U$2,$D4,0)))</f>
        <v>0</v>
      </c>
      <c r="Z4">
        <f t="shared" ref="Z4:Z13" ca="1" si="17">IF(F4&gt;0,0,IF($A4=$U$2,$D4,IF($E4=$U$2,$B4,0)))</f>
        <v>0</v>
      </c>
      <c r="AB4">
        <f t="shared" ref="AB4:AB13" ca="1" si="18">IF(AND(F4=0,OR($A4=$AB$2,$E4=$AB$2)),1,0)</f>
        <v>0</v>
      </c>
      <c r="AC4">
        <f t="shared" ref="AC4:AC13" ca="1" si="19">IF(AND(F4=0,OR(AND($A4=$AB$2,$B4&gt;$D4),AND($E4=$AB$2,$D4&gt;$B4))),1,0)</f>
        <v>0</v>
      </c>
      <c r="AD4">
        <f t="shared" ref="AD4:AD13" ca="1" si="20">IF(AND(F4=0,AB4=1,$B4=$D4),1,0)</f>
        <v>0</v>
      </c>
      <c r="AE4">
        <f t="shared" ref="AE4:AE13" ca="1" si="21">IF(AND(F4=0,OR(AND($A4=$AB$2,$B4&lt;$D4),AND($E4=$AB$2,$D4&lt;$B4))),1,0)</f>
        <v>0</v>
      </c>
      <c r="AF4">
        <f t="shared" ref="AF4:AF13" ca="1" si="22">IF(F4&gt;0,0,IF($A4=$AB$2,$B4,IF($E4=$AB$2,$D4,0)))</f>
        <v>0</v>
      </c>
      <c r="AG4">
        <f t="shared" ref="AG4:AG13" ca="1" si="23">IF(F4&gt;0,0,IF($A4=$AB$2,$D4,IF($E4=$AB$2,$B4,0)))</f>
        <v>0</v>
      </c>
      <c r="AI4">
        <f ca="1">IF(AND(F4=0,OR($A4=$AI$2,$E4=$AI$2)),1,0)</f>
        <v>0</v>
      </c>
      <c r="AJ4">
        <f ca="1">IF(AND(F4=0,OR(AND($A4=$AI$2,$B4&gt;$D4),AND($E4=$AI$2,$D4&gt;$B4))),1,0)</f>
        <v>0</v>
      </c>
      <c r="AK4">
        <f ca="1">IF(AND(F4=0,AI4=1,$B4=$D4),1,0)</f>
        <v>0</v>
      </c>
      <c r="AL4">
        <f ca="1">IF(AND(F4=0,OR(AND($A4=$AI$2,$B4&lt;$D4),AND($E4=$AI$2,$D4&lt;$B4))),1,0)</f>
        <v>0</v>
      </c>
      <c r="AM4">
        <f ca="1">IF(F4&gt;0,0,IF($A4=$AI$2,$B4,IF($E4=$AI$2,$D4,0)))</f>
        <v>0</v>
      </c>
      <c r="AN4">
        <f ca="1">IF(F4&gt;0,0,IF($A4=$AI$2,$D4,IF($E4=$AI$2,$B4,0)))</f>
        <v>0</v>
      </c>
    </row>
    <row r="5" spans="1:41" x14ac:dyDescent="0.2">
      <c r="A5" s="2" t="str">
        <f ca="1">'- E -'!B7</f>
        <v>DEUS EX MACHINA</v>
      </c>
      <c r="B5" s="1">
        <f>IF('- E -'!C7&lt;&gt;"",'- E -'!C7,"")</f>
        <v>8</v>
      </c>
      <c r="C5" s="1" t="str">
        <f>'- E -'!D7</f>
        <v>-</v>
      </c>
      <c r="D5" s="1">
        <f>IF('- E -'!E7&lt;&gt;"",'- E -'!E7,"")</f>
        <v>1</v>
      </c>
      <c r="E5" s="3" t="str">
        <f ca="1">'- E -'!F7</f>
        <v>RUSKAYA F.C.</v>
      </c>
      <c r="F5" s="1">
        <f>COUNTBLANK('- E -'!C7:'- E -'!E7)</f>
        <v>0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ca="1" si="4"/>
        <v>0</v>
      </c>
      <c r="L5">
        <f t="shared" ca="1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ca="1" si="10"/>
        <v>0</v>
      </c>
      <c r="S5">
        <f t="shared" ca="1" si="11"/>
        <v>0</v>
      </c>
      <c r="U5">
        <f t="shared" ca="1" si="12"/>
        <v>1</v>
      </c>
      <c r="V5">
        <f t="shared" ca="1" si="13"/>
        <v>1</v>
      </c>
      <c r="W5">
        <f t="shared" ca="1" si="14"/>
        <v>0</v>
      </c>
      <c r="X5">
        <f t="shared" ca="1" si="15"/>
        <v>0</v>
      </c>
      <c r="Y5">
        <f t="shared" ca="1" si="16"/>
        <v>8</v>
      </c>
      <c r="Z5">
        <f t="shared" ca="1" si="17"/>
        <v>1</v>
      </c>
      <c r="AB5">
        <f t="shared" ca="1" si="18"/>
        <v>1</v>
      </c>
      <c r="AC5">
        <f t="shared" ca="1" si="19"/>
        <v>0</v>
      </c>
      <c r="AD5">
        <f t="shared" ca="1" si="20"/>
        <v>0</v>
      </c>
      <c r="AE5">
        <f t="shared" ca="1" si="21"/>
        <v>1</v>
      </c>
      <c r="AF5">
        <f t="shared" ca="1" si="22"/>
        <v>1</v>
      </c>
      <c r="AG5">
        <f t="shared" ca="1" si="23"/>
        <v>8</v>
      </c>
      <c r="AI5">
        <f t="shared" ref="AI5:AI13" ca="1" si="24">IF(AND(F5=0,OR($A5=$AI$2,$E5=$AI$2)),1,0)</f>
        <v>0</v>
      </c>
      <c r="AJ5">
        <f t="shared" ref="AJ5:AJ13" ca="1" si="25">IF(AND(F5=0,OR(AND($A5=$AI$2,$B5&gt;$D5),AND($E5=$AI$2,$D5&gt;$B5))),1,0)</f>
        <v>0</v>
      </c>
      <c r="AK5">
        <f t="shared" ref="AK5:AK13" ca="1" si="26">IF(AND(F5=0,AI5=1,$B5=$D5),1,0)</f>
        <v>0</v>
      </c>
      <c r="AL5">
        <f t="shared" ref="AL5:AL13" ca="1" si="27">IF(AND(F5=0,OR(AND($A5=$AI$2,$B5&lt;$D5),AND($E5=$AI$2,$D5&lt;$B5))),1,0)</f>
        <v>0</v>
      </c>
      <c r="AM5">
        <f t="shared" ref="AM5:AM13" ca="1" si="28">IF(F5&gt;0,0,IF($A5=$AI$2,$B5,IF($E5=$AI$2,$D5,0)))</f>
        <v>0</v>
      </c>
      <c r="AN5">
        <f t="shared" ref="AN5:AN13" ca="1" si="29">IF(F5&gt;0,0,IF($A5=$AI$2,$D5,IF($E5=$AI$2,$B5,0)))</f>
        <v>0</v>
      </c>
    </row>
    <row r="6" spans="1:41" x14ac:dyDescent="0.2">
      <c r="A6" s="2" t="str">
        <f ca="1">'- E -'!B8</f>
        <v>MyEF F.C.</v>
      </c>
      <c r="B6" s="1">
        <f>IF('- E -'!C8&lt;&gt;"",'- E -'!C8,"")</f>
        <v>4</v>
      </c>
      <c r="C6" s="1" t="str">
        <f>'- E -'!D8</f>
        <v>-</v>
      </c>
      <c r="D6" s="1">
        <f>IF('- E -'!E8&lt;&gt;"",'- E -'!E8,"")</f>
        <v>12</v>
      </c>
      <c r="E6" s="3" t="str">
        <f ca="1">'- E -'!F8</f>
        <v>DEUS EX MACHINA</v>
      </c>
      <c r="F6" s="1">
        <f>COUNTBLANK('- E -'!C8:'- E -'!E8)</f>
        <v>0</v>
      </c>
      <c r="G6">
        <f t="shared" ca="1" si="0"/>
        <v>1</v>
      </c>
      <c r="H6">
        <f t="shared" ca="1" si="1"/>
        <v>0</v>
      </c>
      <c r="I6">
        <f t="shared" ca="1" si="2"/>
        <v>0</v>
      </c>
      <c r="J6">
        <f t="shared" ca="1" si="3"/>
        <v>1</v>
      </c>
      <c r="K6">
        <f t="shared" ca="1" si="4"/>
        <v>4</v>
      </c>
      <c r="L6">
        <f t="shared" ca="1" si="5"/>
        <v>12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ca="1" si="10"/>
        <v>0</v>
      </c>
      <c r="S6">
        <f t="shared" ca="1" si="11"/>
        <v>0</v>
      </c>
      <c r="U6">
        <f t="shared" ca="1" si="12"/>
        <v>1</v>
      </c>
      <c r="V6">
        <f t="shared" ca="1" si="13"/>
        <v>1</v>
      </c>
      <c r="W6">
        <f t="shared" ca="1" si="14"/>
        <v>0</v>
      </c>
      <c r="X6">
        <f t="shared" ca="1" si="15"/>
        <v>0</v>
      </c>
      <c r="Y6">
        <f t="shared" ca="1" si="16"/>
        <v>12</v>
      </c>
      <c r="Z6">
        <f t="shared" ca="1" si="17"/>
        <v>4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ca="1" si="22"/>
        <v>0</v>
      </c>
      <c r="AG6">
        <f t="shared" ca="1" si="23"/>
        <v>0</v>
      </c>
      <c r="AI6">
        <f t="shared" ca="1" si="24"/>
        <v>0</v>
      </c>
      <c r="AJ6">
        <f t="shared" ca="1" si="25"/>
        <v>0</v>
      </c>
      <c r="AK6">
        <f t="shared" ca="1" si="26"/>
        <v>0</v>
      </c>
      <c r="AL6">
        <f t="shared" ca="1" si="27"/>
        <v>0</v>
      </c>
      <c r="AM6">
        <f t="shared" ca="1" si="28"/>
        <v>0</v>
      </c>
      <c r="AN6">
        <f t="shared" ca="1" si="29"/>
        <v>0</v>
      </c>
    </row>
    <row r="7" spans="1:41" x14ac:dyDescent="0.2">
      <c r="A7" s="2" t="str">
        <f ca="1">'- E -'!B9</f>
        <v>CIRCUITOS REVENGE II</v>
      </c>
      <c r="B7" s="1">
        <f>IF('- E -'!C9&lt;&gt;"",'- E -'!C9,"")</f>
        <v>4</v>
      </c>
      <c r="C7" s="1" t="str">
        <f>'- E -'!D9</f>
        <v>-</v>
      </c>
      <c r="D7" s="1">
        <f>IF('- E -'!E9&lt;&gt;"",'- E -'!E9,"")</f>
        <v>6</v>
      </c>
      <c r="E7" s="3" t="str">
        <f ca="1">'- E -'!F9</f>
        <v>REAL E IMAGINARIO F.C.</v>
      </c>
      <c r="F7" s="1">
        <f>COUNTBLANK('- E -'!C9:'- E -'!E9)</f>
        <v>0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ca="1" si="4"/>
        <v>0</v>
      </c>
      <c r="L7">
        <f t="shared" ca="1" si="5"/>
        <v>0</v>
      </c>
      <c r="N7">
        <f t="shared" ca="1" si="6"/>
        <v>1</v>
      </c>
      <c r="O7">
        <f t="shared" ca="1" si="7"/>
        <v>0</v>
      </c>
      <c r="P7">
        <f t="shared" ca="1" si="8"/>
        <v>0</v>
      </c>
      <c r="Q7">
        <f t="shared" ca="1" si="9"/>
        <v>1</v>
      </c>
      <c r="R7">
        <f t="shared" ca="1" si="10"/>
        <v>4</v>
      </c>
      <c r="S7">
        <f t="shared" ca="1" si="11"/>
        <v>6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ca="1" si="16"/>
        <v>0</v>
      </c>
      <c r="Z7">
        <f t="shared" ca="1" si="17"/>
        <v>0</v>
      </c>
      <c r="AB7">
        <f t="shared" ca="1" si="18"/>
        <v>0</v>
      </c>
      <c r="AC7">
        <f t="shared" ca="1" si="19"/>
        <v>0</v>
      </c>
      <c r="AD7">
        <f t="shared" ca="1" si="20"/>
        <v>0</v>
      </c>
      <c r="AE7">
        <f t="shared" ca="1" si="21"/>
        <v>0</v>
      </c>
      <c r="AF7">
        <f t="shared" ca="1" si="22"/>
        <v>0</v>
      </c>
      <c r="AG7">
        <f t="shared" ca="1" si="23"/>
        <v>0</v>
      </c>
      <c r="AI7">
        <f t="shared" ca="1" si="24"/>
        <v>1</v>
      </c>
      <c r="AJ7">
        <f t="shared" ca="1" si="25"/>
        <v>1</v>
      </c>
      <c r="AK7">
        <f t="shared" ca="1" si="26"/>
        <v>0</v>
      </c>
      <c r="AL7">
        <f t="shared" ca="1" si="27"/>
        <v>0</v>
      </c>
      <c r="AM7">
        <f t="shared" ca="1" si="28"/>
        <v>6</v>
      </c>
      <c r="AN7">
        <f t="shared" ca="1" si="29"/>
        <v>4</v>
      </c>
    </row>
    <row r="8" spans="1:41" x14ac:dyDescent="0.2">
      <c r="A8" s="2" t="str">
        <f ca="1">'- E -'!B10</f>
        <v>MyEF F.C.</v>
      </c>
      <c r="B8" s="1">
        <f>IF('- E -'!C10&lt;&gt;"",'- E -'!C10,"")</f>
        <v>4</v>
      </c>
      <c r="C8" s="1" t="str">
        <f>'- E -'!D10</f>
        <v>-</v>
      </c>
      <c r="D8" s="1">
        <f>IF('- E -'!E10&lt;&gt;"",'- E -'!E10,"")</f>
        <v>5</v>
      </c>
      <c r="E8" s="3" t="str">
        <f ca="1">'- E -'!F10</f>
        <v>REAL E IMAGINARIO F.C.</v>
      </c>
      <c r="F8" s="1">
        <f>COUNTBLANK('- E -'!C10:'- E -'!E10)</f>
        <v>0</v>
      </c>
      <c r="G8">
        <f t="shared" ca="1" si="0"/>
        <v>1</v>
      </c>
      <c r="H8">
        <f t="shared" ca="1" si="1"/>
        <v>0</v>
      </c>
      <c r="I8">
        <f t="shared" ca="1" si="2"/>
        <v>0</v>
      </c>
      <c r="J8">
        <f t="shared" ca="1" si="3"/>
        <v>1</v>
      </c>
      <c r="K8">
        <f t="shared" ca="1" si="4"/>
        <v>4</v>
      </c>
      <c r="L8">
        <f t="shared" ca="1" si="5"/>
        <v>5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ca="1" si="10"/>
        <v>0</v>
      </c>
      <c r="S8">
        <f t="shared" ca="1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ca="1" si="16"/>
        <v>0</v>
      </c>
      <c r="Z8">
        <f t="shared" ca="1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ca="1" si="22"/>
        <v>0</v>
      </c>
      <c r="AG8">
        <f t="shared" ca="1" si="23"/>
        <v>0</v>
      </c>
      <c r="AI8">
        <f t="shared" ca="1" si="24"/>
        <v>1</v>
      </c>
      <c r="AJ8">
        <f t="shared" ca="1" si="25"/>
        <v>1</v>
      </c>
      <c r="AK8">
        <f t="shared" ca="1" si="26"/>
        <v>0</v>
      </c>
      <c r="AL8">
        <f t="shared" ca="1" si="27"/>
        <v>0</v>
      </c>
      <c r="AM8">
        <f t="shared" ca="1" si="28"/>
        <v>5</v>
      </c>
      <c r="AN8">
        <f t="shared" ca="1" si="29"/>
        <v>4</v>
      </c>
    </row>
    <row r="9" spans="1:41" x14ac:dyDescent="0.2">
      <c r="A9" s="2" t="str">
        <f ca="1">'- E -'!B11</f>
        <v>CIRCUITOS REVENGE II</v>
      </c>
      <c r="B9" s="1">
        <f>IF('- E -'!C11&lt;&gt;"",'- E -'!C11,"")</f>
        <v>5</v>
      </c>
      <c r="C9" s="1" t="str">
        <f>'- E -'!D11</f>
        <v>-</v>
      </c>
      <c r="D9" s="1">
        <f>IF('- E -'!E11&lt;&gt;"",'- E -'!E11,"")</f>
        <v>6</v>
      </c>
      <c r="E9" s="3" t="str">
        <f ca="1">'- E -'!F11</f>
        <v>RUSKAYA F.C.</v>
      </c>
      <c r="F9" s="1">
        <f>COUNTBLANK('- E -'!C11:'- E -'!E11)</f>
        <v>0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ca="1" si="4"/>
        <v>0</v>
      </c>
      <c r="L9">
        <f t="shared" ca="1" si="5"/>
        <v>0</v>
      </c>
      <c r="N9">
        <f t="shared" ca="1" si="6"/>
        <v>1</v>
      </c>
      <c r="O9">
        <f t="shared" ca="1" si="7"/>
        <v>0</v>
      </c>
      <c r="P9">
        <f t="shared" ca="1" si="8"/>
        <v>0</v>
      </c>
      <c r="Q9">
        <f t="shared" ca="1" si="9"/>
        <v>1</v>
      </c>
      <c r="R9">
        <f t="shared" ca="1" si="10"/>
        <v>5</v>
      </c>
      <c r="S9">
        <f t="shared" ca="1" si="11"/>
        <v>6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ca="1" si="16"/>
        <v>0</v>
      </c>
      <c r="Z9">
        <f t="shared" ca="1" si="17"/>
        <v>0</v>
      </c>
      <c r="AB9">
        <f t="shared" ca="1" si="18"/>
        <v>1</v>
      </c>
      <c r="AC9">
        <f t="shared" ca="1" si="19"/>
        <v>1</v>
      </c>
      <c r="AD9">
        <f t="shared" ca="1" si="20"/>
        <v>0</v>
      </c>
      <c r="AE9">
        <f t="shared" ca="1" si="21"/>
        <v>0</v>
      </c>
      <c r="AF9">
        <f t="shared" ca="1" si="22"/>
        <v>6</v>
      </c>
      <c r="AG9">
        <f t="shared" ca="1" si="23"/>
        <v>5</v>
      </c>
      <c r="AI9">
        <f t="shared" ca="1" si="24"/>
        <v>0</v>
      </c>
      <c r="AJ9">
        <f t="shared" ca="1" si="25"/>
        <v>0</v>
      </c>
      <c r="AK9">
        <f t="shared" ca="1" si="26"/>
        <v>0</v>
      </c>
      <c r="AL9">
        <f t="shared" ca="1" si="27"/>
        <v>0</v>
      </c>
      <c r="AM9">
        <f t="shared" ca="1" si="28"/>
        <v>0</v>
      </c>
      <c r="AN9">
        <f t="shared" ca="1" si="29"/>
        <v>0</v>
      </c>
    </row>
    <row r="10" spans="1:41" x14ac:dyDescent="0.2">
      <c r="A10" s="2" t="str">
        <f ca="1">'- E -'!B12</f>
        <v>MyEF F.C.</v>
      </c>
      <c r="B10" s="203">
        <f>IF('- E -'!C12&lt;&gt;"",'- E -'!C12,"")</f>
        <v>0</v>
      </c>
      <c r="C10" s="203" t="str">
        <f>'- E -'!D12</f>
        <v>-</v>
      </c>
      <c r="D10" s="203">
        <f>IF('- E -'!E12&lt;&gt;"",'- E -'!E12,"")</f>
        <v>3</v>
      </c>
      <c r="E10" s="3" t="str">
        <f ca="1">'- E -'!F12</f>
        <v>RUSKAYA F.C.</v>
      </c>
      <c r="F10" s="203">
        <f>COUNTBLANK('- E -'!C12:'- E -'!E12)</f>
        <v>0</v>
      </c>
      <c r="G10">
        <f t="shared" ca="1" si="0"/>
        <v>1</v>
      </c>
      <c r="H10">
        <f t="shared" ca="1" si="1"/>
        <v>0</v>
      </c>
      <c r="I10">
        <f t="shared" ca="1" si="2"/>
        <v>0</v>
      </c>
      <c r="J10">
        <f t="shared" ca="1" si="3"/>
        <v>1</v>
      </c>
      <c r="K10">
        <f t="shared" ca="1" si="4"/>
        <v>0</v>
      </c>
      <c r="L10">
        <f t="shared" ca="1" si="5"/>
        <v>3</v>
      </c>
      <c r="N10">
        <f t="shared" ca="1" si="6"/>
        <v>0</v>
      </c>
      <c r="O10">
        <f t="shared" ca="1" si="7"/>
        <v>0</v>
      </c>
      <c r="P10">
        <f t="shared" ca="1" si="8"/>
        <v>0</v>
      </c>
      <c r="Q10">
        <f t="shared" ca="1" si="9"/>
        <v>0</v>
      </c>
      <c r="R10">
        <f t="shared" ca="1" si="10"/>
        <v>0</v>
      </c>
      <c r="S10">
        <f t="shared" ca="1" si="11"/>
        <v>0</v>
      </c>
      <c r="U10">
        <f t="shared" ca="1" si="12"/>
        <v>0</v>
      </c>
      <c r="V10">
        <f t="shared" ca="1" si="13"/>
        <v>0</v>
      </c>
      <c r="W10">
        <f t="shared" ca="1" si="14"/>
        <v>0</v>
      </c>
      <c r="X10">
        <f t="shared" ca="1" si="15"/>
        <v>0</v>
      </c>
      <c r="Y10">
        <f t="shared" ca="1" si="16"/>
        <v>0</v>
      </c>
      <c r="Z10">
        <f t="shared" ca="1" si="17"/>
        <v>0</v>
      </c>
      <c r="AB10">
        <f t="shared" ca="1" si="18"/>
        <v>1</v>
      </c>
      <c r="AC10">
        <f t="shared" ca="1" si="19"/>
        <v>1</v>
      </c>
      <c r="AD10">
        <f t="shared" ca="1" si="20"/>
        <v>0</v>
      </c>
      <c r="AE10">
        <f t="shared" ca="1" si="21"/>
        <v>0</v>
      </c>
      <c r="AF10">
        <f t="shared" ca="1" si="22"/>
        <v>3</v>
      </c>
      <c r="AG10">
        <f t="shared" ca="1" si="23"/>
        <v>0</v>
      </c>
      <c r="AI10">
        <f t="shared" ca="1" si="24"/>
        <v>0</v>
      </c>
      <c r="AJ10">
        <f t="shared" ca="1" si="25"/>
        <v>0</v>
      </c>
      <c r="AK10">
        <f t="shared" ca="1" si="26"/>
        <v>0</v>
      </c>
      <c r="AL10">
        <f t="shared" ca="1" si="27"/>
        <v>0</v>
      </c>
      <c r="AM10">
        <f t="shared" ca="1" si="28"/>
        <v>0</v>
      </c>
      <c r="AN10">
        <f t="shared" ca="1" si="29"/>
        <v>0</v>
      </c>
    </row>
    <row r="11" spans="1:41" x14ac:dyDescent="0.2">
      <c r="A11" s="2" t="str">
        <f ca="1">'- E -'!B13</f>
        <v>DEUS EX MACHINA</v>
      </c>
      <c r="B11" s="203">
        <f>IF('- E -'!C13&lt;&gt;"",'- E -'!C13,"")</f>
        <v>5</v>
      </c>
      <c r="C11" s="203" t="str">
        <f>'- E -'!D13</f>
        <v>-</v>
      </c>
      <c r="D11" s="203">
        <f>IF('- E -'!E13&lt;&gt;"",'- E -'!E13,"")</f>
        <v>1</v>
      </c>
      <c r="E11" s="3" t="str">
        <f ca="1">'- E -'!F13</f>
        <v>REAL E IMAGINARIO F.C.</v>
      </c>
      <c r="F11" s="203">
        <f>COUNTBLANK('- E -'!C13:'- E -'!E13)</f>
        <v>0</v>
      </c>
      <c r="G11">
        <f t="shared" ca="1" si="0"/>
        <v>0</v>
      </c>
      <c r="H11">
        <f t="shared" ca="1" si="1"/>
        <v>0</v>
      </c>
      <c r="I11">
        <f t="shared" ca="1" si="2"/>
        <v>0</v>
      </c>
      <c r="J11">
        <f t="shared" ca="1" si="3"/>
        <v>0</v>
      </c>
      <c r="K11">
        <f t="shared" ca="1" si="4"/>
        <v>0</v>
      </c>
      <c r="L11">
        <f t="shared" ca="1" si="5"/>
        <v>0</v>
      </c>
      <c r="N11">
        <f t="shared" ca="1" si="6"/>
        <v>0</v>
      </c>
      <c r="O11">
        <f t="shared" ca="1" si="7"/>
        <v>0</v>
      </c>
      <c r="P11">
        <f t="shared" ca="1" si="8"/>
        <v>0</v>
      </c>
      <c r="Q11">
        <f t="shared" ca="1" si="9"/>
        <v>0</v>
      </c>
      <c r="R11">
        <f t="shared" ca="1" si="10"/>
        <v>0</v>
      </c>
      <c r="S11">
        <f t="shared" ca="1" si="11"/>
        <v>0</v>
      </c>
      <c r="U11">
        <f t="shared" ca="1" si="12"/>
        <v>1</v>
      </c>
      <c r="V11">
        <f t="shared" ca="1" si="13"/>
        <v>1</v>
      </c>
      <c r="W11">
        <f t="shared" ca="1" si="14"/>
        <v>0</v>
      </c>
      <c r="X11">
        <f t="shared" ca="1" si="15"/>
        <v>0</v>
      </c>
      <c r="Y11">
        <f t="shared" ca="1" si="16"/>
        <v>5</v>
      </c>
      <c r="Z11">
        <f t="shared" ca="1" si="17"/>
        <v>1</v>
      </c>
      <c r="AB11">
        <f t="shared" ca="1" si="18"/>
        <v>0</v>
      </c>
      <c r="AC11">
        <f t="shared" ca="1" si="19"/>
        <v>0</v>
      </c>
      <c r="AD11">
        <f t="shared" ca="1" si="20"/>
        <v>0</v>
      </c>
      <c r="AE11">
        <f t="shared" ca="1" si="21"/>
        <v>0</v>
      </c>
      <c r="AF11">
        <f t="shared" ca="1" si="22"/>
        <v>0</v>
      </c>
      <c r="AG11">
        <f t="shared" ca="1" si="23"/>
        <v>0</v>
      </c>
      <c r="AI11">
        <f t="shared" ca="1" si="24"/>
        <v>1</v>
      </c>
      <c r="AJ11">
        <f t="shared" ca="1" si="25"/>
        <v>0</v>
      </c>
      <c r="AK11">
        <f t="shared" ca="1" si="26"/>
        <v>0</v>
      </c>
      <c r="AL11">
        <f t="shared" ca="1" si="27"/>
        <v>1</v>
      </c>
      <c r="AM11">
        <f t="shared" ca="1" si="28"/>
        <v>1</v>
      </c>
      <c r="AN11">
        <f t="shared" ca="1" si="29"/>
        <v>5</v>
      </c>
    </row>
    <row r="12" spans="1:41" x14ac:dyDescent="0.2">
      <c r="A12" s="2" t="str">
        <f ca="1">'- E -'!B14</f>
        <v>CIRCUITOS REVENGE II</v>
      </c>
      <c r="B12" s="203">
        <f>IF('- E -'!C14&lt;&gt;"",'- E -'!C14,"")</f>
        <v>1</v>
      </c>
      <c r="C12" s="203" t="str">
        <f>'- E -'!D14</f>
        <v>-</v>
      </c>
      <c r="D12" s="203">
        <f>IF('- E -'!E14&lt;&gt;"",'- E -'!E14,"")</f>
        <v>10</v>
      </c>
      <c r="E12" s="3" t="str">
        <f ca="1">'- E -'!F14</f>
        <v>DEUS EX MACHINA</v>
      </c>
      <c r="F12" s="203">
        <f>COUNTBLANK('- E -'!C14:'- E -'!E14)</f>
        <v>0</v>
      </c>
      <c r="G12">
        <f t="shared" ca="1" si="0"/>
        <v>0</v>
      </c>
      <c r="H12">
        <f t="shared" ca="1" si="1"/>
        <v>0</v>
      </c>
      <c r="I12">
        <f t="shared" ca="1" si="2"/>
        <v>0</v>
      </c>
      <c r="J12">
        <f t="shared" ca="1" si="3"/>
        <v>0</v>
      </c>
      <c r="K12">
        <f t="shared" ca="1" si="4"/>
        <v>0</v>
      </c>
      <c r="L12">
        <f t="shared" ca="1" si="5"/>
        <v>0</v>
      </c>
      <c r="N12">
        <f t="shared" ca="1" si="6"/>
        <v>1</v>
      </c>
      <c r="O12">
        <f t="shared" ca="1" si="7"/>
        <v>0</v>
      </c>
      <c r="P12">
        <f t="shared" ca="1" si="8"/>
        <v>0</v>
      </c>
      <c r="Q12">
        <f t="shared" ca="1" si="9"/>
        <v>1</v>
      </c>
      <c r="R12">
        <f t="shared" ca="1" si="10"/>
        <v>1</v>
      </c>
      <c r="S12">
        <f t="shared" ca="1" si="11"/>
        <v>10</v>
      </c>
      <c r="U12">
        <f t="shared" ca="1" si="12"/>
        <v>1</v>
      </c>
      <c r="V12">
        <f t="shared" ca="1" si="13"/>
        <v>1</v>
      </c>
      <c r="W12">
        <f t="shared" ca="1" si="14"/>
        <v>0</v>
      </c>
      <c r="X12">
        <f t="shared" ca="1" si="15"/>
        <v>0</v>
      </c>
      <c r="Y12">
        <f t="shared" ca="1" si="16"/>
        <v>10</v>
      </c>
      <c r="Z12">
        <f t="shared" ca="1" si="17"/>
        <v>1</v>
      </c>
      <c r="AB12">
        <f t="shared" ca="1" si="18"/>
        <v>0</v>
      </c>
      <c r="AC12">
        <f t="shared" ca="1" si="19"/>
        <v>0</v>
      </c>
      <c r="AD12">
        <f t="shared" ca="1" si="20"/>
        <v>0</v>
      </c>
      <c r="AE12">
        <f t="shared" ca="1" si="21"/>
        <v>0</v>
      </c>
      <c r="AF12">
        <f t="shared" ca="1" si="22"/>
        <v>0</v>
      </c>
      <c r="AG12">
        <f t="shared" ca="1" si="23"/>
        <v>0</v>
      </c>
      <c r="AI12">
        <f t="shared" ca="1" si="24"/>
        <v>0</v>
      </c>
      <c r="AJ12">
        <f t="shared" ca="1" si="25"/>
        <v>0</v>
      </c>
      <c r="AK12">
        <f t="shared" ca="1" si="26"/>
        <v>0</v>
      </c>
      <c r="AL12">
        <f t="shared" ca="1" si="27"/>
        <v>0</v>
      </c>
      <c r="AM12">
        <f t="shared" ca="1" si="28"/>
        <v>0</v>
      </c>
      <c r="AN12">
        <f t="shared" ca="1" si="29"/>
        <v>0</v>
      </c>
    </row>
    <row r="13" spans="1:41" x14ac:dyDescent="0.2">
      <c r="A13" s="2" t="str">
        <f ca="1">'- E -'!B15</f>
        <v>RUSKAYA F.C.</v>
      </c>
      <c r="B13" s="203">
        <f>IF('- E -'!C15&lt;&gt;"",'- E -'!C15,"")</f>
        <v>3</v>
      </c>
      <c r="C13" s="203" t="str">
        <f>'- E -'!D15</f>
        <v>-</v>
      </c>
      <c r="D13" s="203">
        <f>IF('- E -'!E15&lt;&gt;"",'- E -'!E15,"")</f>
        <v>0</v>
      </c>
      <c r="E13" s="3" t="str">
        <f ca="1">'- E -'!F15</f>
        <v>REAL E IMAGINARIO F.C.</v>
      </c>
      <c r="F13" s="203">
        <f>COUNTBLANK('- E -'!C15:'- E -'!E15)</f>
        <v>0</v>
      </c>
      <c r="G13">
        <f t="shared" ca="1" si="0"/>
        <v>0</v>
      </c>
      <c r="H13">
        <f t="shared" ca="1" si="1"/>
        <v>0</v>
      </c>
      <c r="I13">
        <f t="shared" ca="1" si="2"/>
        <v>0</v>
      </c>
      <c r="J13">
        <f t="shared" ca="1" si="3"/>
        <v>0</v>
      </c>
      <c r="K13">
        <f t="shared" ca="1" si="4"/>
        <v>0</v>
      </c>
      <c r="L13">
        <f t="shared" ca="1" si="5"/>
        <v>0</v>
      </c>
      <c r="N13">
        <f t="shared" ca="1" si="6"/>
        <v>0</v>
      </c>
      <c r="O13">
        <f t="shared" ca="1" si="7"/>
        <v>0</v>
      </c>
      <c r="P13">
        <f t="shared" ca="1" si="8"/>
        <v>0</v>
      </c>
      <c r="Q13">
        <f t="shared" ca="1" si="9"/>
        <v>0</v>
      </c>
      <c r="R13">
        <f t="shared" ca="1" si="10"/>
        <v>0</v>
      </c>
      <c r="S13">
        <f t="shared" ca="1" si="11"/>
        <v>0</v>
      </c>
      <c r="U13">
        <f t="shared" ca="1" si="12"/>
        <v>0</v>
      </c>
      <c r="V13">
        <f t="shared" ca="1" si="13"/>
        <v>0</v>
      </c>
      <c r="W13">
        <f t="shared" ca="1" si="14"/>
        <v>0</v>
      </c>
      <c r="X13">
        <f t="shared" ca="1" si="15"/>
        <v>0</v>
      </c>
      <c r="Y13">
        <f t="shared" ca="1" si="16"/>
        <v>0</v>
      </c>
      <c r="Z13">
        <f t="shared" ca="1" si="17"/>
        <v>0</v>
      </c>
      <c r="AB13">
        <f t="shared" ca="1" si="18"/>
        <v>1</v>
      </c>
      <c r="AC13">
        <f t="shared" ca="1" si="19"/>
        <v>1</v>
      </c>
      <c r="AD13">
        <f t="shared" ca="1" si="20"/>
        <v>0</v>
      </c>
      <c r="AE13">
        <f t="shared" ca="1" si="21"/>
        <v>0</v>
      </c>
      <c r="AF13">
        <f t="shared" ca="1" si="22"/>
        <v>3</v>
      </c>
      <c r="AG13">
        <f t="shared" ca="1" si="23"/>
        <v>0</v>
      </c>
      <c r="AI13">
        <f t="shared" ca="1" si="24"/>
        <v>1</v>
      </c>
      <c r="AJ13">
        <f t="shared" ca="1" si="25"/>
        <v>0</v>
      </c>
      <c r="AK13">
        <f t="shared" ca="1" si="26"/>
        <v>0</v>
      </c>
      <c r="AL13">
        <f t="shared" ca="1" si="27"/>
        <v>1</v>
      </c>
      <c r="AM13">
        <f t="shared" ca="1" si="28"/>
        <v>0</v>
      </c>
      <c r="AN13">
        <f t="shared" ca="1" si="29"/>
        <v>3</v>
      </c>
    </row>
    <row r="14" spans="1:41" x14ac:dyDescent="0.2">
      <c r="F14" s="231"/>
      <c r="G14">
        <f t="shared" ref="G14:L14" ca="1" si="30">SUM(G4:G13)</f>
        <v>4</v>
      </c>
      <c r="H14">
        <f t="shared" ca="1" si="30"/>
        <v>0</v>
      </c>
      <c r="I14">
        <f t="shared" ca="1" si="30"/>
        <v>0</v>
      </c>
      <c r="J14">
        <f t="shared" ca="1" si="30"/>
        <v>4</v>
      </c>
      <c r="K14">
        <f t="shared" ca="1" si="30"/>
        <v>11</v>
      </c>
      <c r="L14">
        <f t="shared" ca="1" si="30"/>
        <v>27</v>
      </c>
      <c r="M14">
        <f ca="1">H14*3+I14*2+J14</f>
        <v>4</v>
      </c>
      <c r="N14">
        <f t="shared" ref="N14:S14" ca="1" si="31">SUM(N4:N13)</f>
        <v>4</v>
      </c>
      <c r="O14">
        <f t="shared" ca="1" si="31"/>
        <v>1</v>
      </c>
      <c r="P14">
        <f t="shared" ca="1" si="31"/>
        <v>0</v>
      </c>
      <c r="Q14">
        <f t="shared" ca="1" si="31"/>
        <v>3</v>
      </c>
      <c r="R14">
        <f t="shared" ca="1" si="31"/>
        <v>17</v>
      </c>
      <c r="S14">
        <f t="shared" ca="1" si="31"/>
        <v>25</v>
      </c>
      <c r="T14">
        <f ca="1">O14*3+P14*2+Q14</f>
        <v>6</v>
      </c>
      <c r="U14">
        <f t="shared" ref="U14:Z14" ca="1" si="32">SUM(U4:U13)</f>
        <v>4</v>
      </c>
      <c r="V14">
        <f t="shared" ca="1" si="32"/>
        <v>4</v>
      </c>
      <c r="W14">
        <f t="shared" ca="1" si="32"/>
        <v>0</v>
      </c>
      <c r="X14">
        <f t="shared" ca="1" si="32"/>
        <v>0</v>
      </c>
      <c r="Y14">
        <f t="shared" ca="1" si="32"/>
        <v>35</v>
      </c>
      <c r="Z14">
        <f t="shared" ca="1" si="32"/>
        <v>7</v>
      </c>
      <c r="AA14">
        <f ca="1">V14*3+W14*2+X14</f>
        <v>12</v>
      </c>
      <c r="AB14">
        <f t="shared" ref="AB14:AG14" ca="1" si="33">SUM(AB4:AB13)</f>
        <v>4</v>
      </c>
      <c r="AC14">
        <f t="shared" ca="1" si="33"/>
        <v>3</v>
      </c>
      <c r="AD14">
        <f t="shared" ca="1" si="33"/>
        <v>0</v>
      </c>
      <c r="AE14">
        <f t="shared" ca="1" si="33"/>
        <v>1</v>
      </c>
      <c r="AF14">
        <f t="shared" ca="1" si="33"/>
        <v>13</v>
      </c>
      <c r="AG14">
        <f t="shared" ca="1" si="33"/>
        <v>13</v>
      </c>
      <c r="AH14">
        <f ca="1">AC14*3+AD14*2+AE14</f>
        <v>10</v>
      </c>
      <c r="AI14">
        <f t="shared" ref="AI14:AN14" ca="1" si="34">SUM(AI4:AI13)</f>
        <v>4</v>
      </c>
      <c r="AJ14">
        <f t="shared" ca="1" si="34"/>
        <v>2</v>
      </c>
      <c r="AK14">
        <f t="shared" ca="1" si="34"/>
        <v>0</v>
      </c>
      <c r="AL14">
        <f t="shared" ca="1" si="34"/>
        <v>2</v>
      </c>
      <c r="AM14">
        <f t="shared" ca="1" si="34"/>
        <v>12</v>
      </c>
      <c r="AN14">
        <f t="shared" ca="1" si="34"/>
        <v>16</v>
      </c>
      <c r="AO14">
        <f ca="1">AJ14*3+AK14*2+AL14</f>
        <v>8</v>
      </c>
    </row>
    <row r="18" spans="6:53" x14ac:dyDescent="0.2">
      <c r="F18" t="s">
        <v>36</v>
      </c>
    </row>
    <row r="19" spans="6:53" x14ac:dyDescent="0.2">
      <c r="G19" t="s">
        <v>13</v>
      </c>
      <c r="H19" t="s">
        <v>15</v>
      </c>
      <c r="I19" t="s">
        <v>16</v>
      </c>
      <c r="J19" t="s">
        <v>17</v>
      </c>
      <c r="K19" t="s">
        <v>18</v>
      </c>
      <c r="L19" t="s">
        <v>19</v>
      </c>
      <c r="M19" t="s">
        <v>14</v>
      </c>
      <c r="O19" t="s">
        <v>101</v>
      </c>
      <c r="S19" t="s">
        <v>102</v>
      </c>
      <c r="W19" t="s">
        <v>103</v>
      </c>
      <c r="AA19" t="s">
        <v>104</v>
      </c>
      <c r="AE19" t="s">
        <v>105</v>
      </c>
      <c r="AI19" t="s">
        <v>106</v>
      </c>
      <c r="AM19" t="s">
        <v>108</v>
      </c>
      <c r="AQ19" t="s">
        <v>109</v>
      </c>
      <c r="AU19" t="s">
        <v>110</v>
      </c>
      <c r="AY19" t="s">
        <v>107</v>
      </c>
    </row>
    <row r="20" spans="6:53" x14ac:dyDescent="0.2">
      <c r="F20" t="str">
        <f>G2</f>
        <v>MyEF F.C.</v>
      </c>
      <c r="G20">
        <f t="shared" ref="G20:M20" ca="1" si="35">G14</f>
        <v>4</v>
      </c>
      <c r="H20">
        <f t="shared" ca="1" si="35"/>
        <v>0</v>
      </c>
      <c r="I20">
        <f t="shared" ca="1" si="35"/>
        <v>0</v>
      </c>
      <c r="J20">
        <f t="shared" ca="1" si="35"/>
        <v>4</v>
      </c>
      <c r="K20">
        <f t="shared" ca="1" si="35"/>
        <v>11</v>
      </c>
      <c r="L20">
        <f t="shared" ca="1" si="35"/>
        <v>27</v>
      </c>
      <c r="M20">
        <f t="shared" ca="1" si="35"/>
        <v>4</v>
      </c>
      <c r="O20" t="str">
        <f ca="1">IF($M20&gt;=$M21,$F20,$F21)</f>
        <v>CIRCUITOS REVENGE II</v>
      </c>
      <c r="P20">
        <f ca="1">VLOOKUP(O20,$F$20:$M$29,8,FALSE)</f>
        <v>6</v>
      </c>
      <c r="S20" t="str">
        <f ca="1">IF($P20&gt;=$P22,$O20,$O22)</f>
        <v>DEUS EX MACHINA</v>
      </c>
      <c r="T20">
        <f ca="1">VLOOKUP(S20,$O$20:$P$29,2,FALSE)</f>
        <v>12</v>
      </c>
      <c r="W20" t="str">
        <f ca="1">IF($T20&gt;=$T23,$S20,$S23)</f>
        <v>DEUS EX MACHINA</v>
      </c>
      <c r="X20">
        <f ca="1">VLOOKUP(W20,$S$20:$T$29,2,FALSE)</f>
        <v>12</v>
      </c>
      <c r="AA20" t="str">
        <f ca="1">IF(X20&gt;=X24,W20,W24)</f>
        <v>DEUS EX MACHINA</v>
      </c>
      <c r="AB20">
        <f ca="1">VLOOKUP(AA20,W20:X29,2,FALSE)</f>
        <v>12</v>
      </c>
      <c r="AE20" t="str">
        <f ca="1">AA20</f>
        <v>DEUS EX MACHINA</v>
      </c>
      <c r="AF20">
        <f ca="1">VLOOKUP(AE20,AA20:AB29,2,FALSE)</f>
        <v>12</v>
      </c>
      <c r="AI20" t="str">
        <f ca="1">AE20</f>
        <v>DEUS EX MACHINA</v>
      </c>
      <c r="AJ20">
        <f ca="1">VLOOKUP(AI20,AE20:AF29,2,FALSE)</f>
        <v>12</v>
      </c>
      <c r="AM20" t="str">
        <f ca="1">AI20</f>
        <v>DEUS EX MACHINA</v>
      </c>
      <c r="AN20">
        <f ca="1">VLOOKUP(AM20,AI20:AJ29,2,FALSE)</f>
        <v>12</v>
      </c>
      <c r="AQ20" t="str">
        <f ca="1">AM20</f>
        <v>DEUS EX MACHINA</v>
      </c>
      <c r="AR20">
        <f ca="1">VLOOKUP(AQ20,AM20:AN29,2,FALSE)</f>
        <v>12</v>
      </c>
      <c r="AU20" t="str">
        <f ca="1">AQ20</f>
        <v>DEUS EX MACHINA</v>
      </c>
      <c r="AV20">
        <f ca="1">VLOOKUP(AU20,AQ20:AR29,2,FALSE)</f>
        <v>12</v>
      </c>
      <c r="AY20" t="str">
        <f ca="1">AU20</f>
        <v>DEUS EX MACHINA</v>
      </c>
      <c r="AZ20">
        <f ca="1">VLOOKUP(AY20,AU20:AV29,2,FALSE)</f>
        <v>12</v>
      </c>
    </row>
    <row r="21" spans="6:53" x14ac:dyDescent="0.2">
      <c r="F21" t="str">
        <f>N2</f>
        <v>CIRCUITOS REVENGE II</v>
      </c>
      <c r="G21">
        <f t="shared" ref="G21:M21" ca="1" si="36">N14</f>
        <v>4</v>
      </c>
      <c r="H21">
        <f t="shared" ca="1" si="36"/>
        <v>1</v>
      </c>
      <c r="I21">
        <f t="shared" ca="1" si="36"/>
        <v>0</v>
      </c>
      <c r="J21">
        <f t="shared" ca="1" si="36"/>
        <v>3</v>
      </c>
      <c r="K21">
        <f t="shared" ca="1" si="36"/>
        <v>17</v>
      </c>
      <c r="L21">
        <f t="shared" ca="1" si="36"/>
        <v>25</v>
      </c>
      <c r="M21">
        <f t="shared" ca="1" si="36"/>
        <v>6</v>
      </c>
      <c r="O21" t="str">
        <f ca="1">IF($M21&lt;=$M20,$F21,$F20)</f>
        <v>MyEF F.C.</v>
      </c>
      <c r="P21">
        <f ca="1">VLOOKUP(O21,$F$20:$M$29,8,FALSE)</f>
        <v>4</v>
      </c>
      <c r="S21" t="str">
        <f ca="1">O21</f>
        <v>MyEF F.C.</v>
      </c>
      <c r="T21">
        <f ca="1">VLOOKUP(S21,$O$20:$P$29,2,FALSE)</f>
        <v>4</v>
      </c>
      <c r="W21" t="str">
        <f ca="1">S21</f>
        <v>MyEF F.C.</v>
      </c>
      <c r="X21">
        <f ca="1">VLOOKUP(W21,$S$20:$T$29,2,FALSE)</f>
        <v>4</v>
      </c>
      <c r="AA21" t="str">
        <f ca="1">W21</f>
        <v>MyEF F.C.</v>
      </c>
      <c r="AB21">
        <f ca="1">VLOOKUP(AA21,W20:X29,2,FALSE)</f>
        <v>4</v>
      </c>
      <c r="AE21" t="str">
        <f ca="1">IF(AB21&gt;=AB22,AA21,AA22)</f>
        <v>CIRCUITOS REVENGE II</v>
      </c>
      <c r="AF21">
        <f ca="1">VLOOKUP(AE21,AA20:AB29,2,FALSE)</f>
        <v>6</v>
      </c>
      <c r="AI21" t="str">
        <f ca="1">IF(AF21&gt;=AF23,AE21,AE23)</f>
        <v>RUSKAYA F.C.</v>
      </c>
      <c r="AJ21">
        <f ca="1">VLOOKUP(AI21,AE20:AF29,2,FALSE)</f>
        <v>10</v>
      </c>
      <c r="AM21" t="str">
        <f ca="1">IF(AJ21&gt;=AJ24,AI21,AI24)</f>
        <v>RUSKAYA F.C.</v>
      </c>
      <c r="AN21">
        <f ca="1">VLOOKUP(AM21,AI20:AJ29,2,FALSE)</f>
        <v>10</v>
      </c>
      <c r="AQ21" t="str">
        <f ca="1">AM21</f>
        <v>RUSKAYA F.C.</v>
      </c>
      <c r="AR21">
        <f ca="1">VLOOKUP(AQ21,AM20:AN29,2,FALSE)</f>
        <v>10</v>
      </c>
      <c r="AU21" t="str">
        <f ca="1">AQ21</f>
        <v>RUSKAYA F.C.</v>
      </c>
      <c r="AV21">
        <f ca="1">VLOOKUP(AU21,AQ20:AR29,2,FALSE)</f>
        <v>10</v>
      </c>
      <c r="AY21" t="str">
        <f ca="1">AU21</f>
        <v>RUSKAYA F.C.</v>
      </c>
      <c r="AZ21">
        <f ca="1">VLOOKUP(AY21,AU20:AV29,2,FALSE)</f>
        <v>10</v>
      </c>
    </row>
    <row r="22" spans="6:53" x14ac:dyDescent="0.2">
      <c r="F22" t="str">
        <f>U2</f>
        <v>DEUS EX MACHINA</v>
      </c>
      <c r="G22">
        <f t="shared" ref="G22:M22" ca="1" si="37">U14</f>
        <v>4</v>
      </c>
      <c r="H22">
        <f t="shared" ca="1" si="37"/>
        <v>4</v>
      </c>
      <c r="I22">
        <f t="shared" ca="1" si="37"/>
        <v>0</v>
      </c>
      <c r="J22">
        <f t="shared" ca="1" si="37"/>
        <v>0</v>
      </c>
      <c r="K22">
        <f t="shared" ca="1" si="37"/>
        <v>35</v>
      </c>
      <c r="L22">
        <f t="shared" ca="1" si="37"/>
        <v>7</v>
      </c>
      <c r="M22">
        <f t="shared" ca="1" si="37"/>
        <v>12</v>
      </c>
      <c r="O22" t="str">
        <f>F22</f>
        <v>DEUS EX MACHINA</v>
      </c>
      <c r="P22">
        <f ca="1">VLOOKUP(O22,$F$20:$M$29,8,FALSE)</f>
        <v>12</v>
      </c>
      <c r="S22" t="str">
        <f ca="1">IF($P22&lt;=$P20,$O22,$O20)</f>
        <v>CIRCUITOS REVENGE II</v>
      </c>
      <c r="T22">
        <f ca="1">VLOOKUP(S22,$O$20:$P$29,2,FALSE)</f>
        <v>6</v>
      </c>
      <c r="W22" t="str">
        <f ca="1">S22</f>
        <v>CIRCUITOS REVENGE II</v>
      </c>
      <c r="X22">
        <f ca="1">VLOOKUP(W22,$S$20:$T$29,2,FALSE)</f>
        <v>6</v>
      </c>
      <c r="AA22" t="str">
        <f ca="1">W22</f>
        <v>CIRCUITOS REVENGE II</v>
      </c>
      <c r="AB22">
        <f ca="1">VLOOKUP(AA22,W20:X29,2,FALSE)</f>
        <v>6</v>
      </c>
      <c r="AE22" t="str">
        <f ca="1">IF(AB22&lt;=AB21,AA22,AA21)</f>
        <v>MyEF F.C.</v>
      </c>
      <c r="AF22">
        <f ca="1">VLOOKUP(AE22,AA20:AB29,2,FALSE)</f>
        <v>4</v>
      </c>
      <c r="AI22" t="str">
        <f ca="1">AE22</f>
        <v>MyEF F.C.</v>
      </c>
      <c r="AJ22">
        <f ca="1">VLOOKUP(AI22,AE20:AF29,2,FALSE)</f>
        <v>4</v>
      </c>
      <c r="AM22" t="str">
        <f ca="1">AI22</f>
        <v>MyEF F.C.</v>
      </c>
      <c r="AN22">
        <f ca="1">VLOOKUP(AM22,AI20:AJ29,2,FALSE)</f>
        <v>4</v>
      </c>
      <c r="AQ22" t="str">
        <f ca="1">IF(AN22&gt;=AN23,AM22,AM23)</f>
        <v>CIRCUITOS REVENGE II</v>
      </c>
      <c r="AR22">
        <f ca="1">VLOOKUP(AQ22,AM20:AN29,2,FALSE)</f>
        <v>6</v>
      </c>
      <c r="AU22" t="str">
        <f ca="1">IF(AR22&gt;=AR24,AQ22,AQ24)</f>
        <v>REAL E IMAGINARIO F.C.</v>
      </c>
      <c r="AV22">
        <f ca="1">VLOOKUP(AU22,AQ20:AR29,2,FALSE)</f>
        <v>8</v>
      </c>
      <c r="AY22" t="str">
        <f ca="1">AU22</f>
        <v>REAL E IMAGINARIO F.C.</v>
      </c>
      <c r="AZ22">
        <f ca="1">VLOOKUP(AY22,AU20:AV29,2,FALSE)</f>
        <v>8</v>
      </c>
    </row>
    <row r="23" spans="6:53" x14ac:dyDescent="0.2">
      <c r="F23" t="str">
        <f>AB2</f>
        <v>RUSKAYA F.C.</v>
      </c>
      <c r="G23">
        <f t="shared" ref="G23:M23" ca="1" si="38">AB14</f>
        <v>4</v>
      </c>
      <c r="H23">
        <f t="shared" ca="1" si="38"/>
        <v>3</v>
      </c>
      <c r="I23">
        <f t="shared" ca="1" si="38"/>
        <v>0</v>
      </c>
      <c r="J23">
        <f t="shared" ca="1" si="38"/>
        <v>1</v>
      </c>
      <c r="K23">
        <f t="shared" ca="1" si="38"/>
        <v>13</v>
      </c>
      <c r="L23">
        <f t="shared" ca="1" si="38"/>
        <v>13</v>
      </c>
      <c r="M23">
        <f t="shared" ca="1" si="38"/>
        <v>10</v>
      </c>
      <c r="O23" t="str">
        <f>F23</f>
        <v>RUSKAYA F.C.</v>
      </c>
      <c r="P23">
        <f ca="1">VLOOKUP(O23,$F$20:$M$29,8,FALSE)</f>
        <v>10</v>
      </c>
      <c r="S23" t="str">
        <f>O23</f>
        <v>RUSKAYA F.C.</v>
      </c>
      <c r="T23">
        <f ca="1">VLOOKUP(S23,$O$20:$P$29,2,FALSE)</f>
        <v>10</v>
      </c>
      <c r="W23" t="str">
        <f ca="1">IF($T23&lt;=$T20,$S23,$S20)</f>
        <v>RUSKAYA F.C.</v>
      </c>
      <c r="X23">
        <f ca="1">VLOOKUP(W23,$S$20:$T$29,2,FALSE)</f>
        <v>10</v>
      </c>
      <c r="AA23" t="str">
        <f ca="1">W23</f>
        <v>RUSKAYA F.C.</v>
      </c>
      <c r="AB23">
        <f ca="1">VLOOKUP(AA23,W20:X29,2,FALSE)</f>
        <v>10</v>
      </c>
      <c r="AE23" t="str">
        <f ca="1">AA23</f>
        <v>RUSKAYA F.C.</v>
      </c>
      <c r="AF23">
        <f ca="1">VLOOKUP(AE23,AA20:AB29,2,FALSE)</f>
        <v>10</v>
      </c>
      <c r="AI23" t="str">
        <f ca="1">IF(AF23&lt;=AF21,AE23,AE21)</f>
        <v>CIRCUITOS REVENGE II</v>
      </c>
      <c r="AJ23">
        <f ca="1">VLOOKUP(AI23,AE20:AF29,2,FALSE)</f>
        <v>6</v>
      </c>
      <c r="AM23" t="str">
        <f ca="1">AI23</f>
        <v>CIRCUITOS REVENGE II</v>
      </c>
      <c r="AN23">
        <f ca="1">VLOOKUP(AM23,AI20:AJ29,2,FALSE)</f>
        <v>6</v>
      </c>
      <c r="AQ23" t="str">
        <f ca="1">IF(AN23&lt;=AN22,AM23,AM22)</f>
        <v>MyEF F.C.</v>
      </c>
      <c r="AR23">
        <f ca="1">VLOOKUP(AQ23,AM20:AN29,2,FALSE)</f>
        <v>4</v>
      </c>
      <c r="AU23" t="str">
        <f ca="1">AQ23</f>
        <v>MyEF F.C.</v>
      </c>
      <c r="AV23">
        <f ca="1">VLOOKUP(AU23,AQ20:AR29,2,FALSE)</f>
        <v>4</v>
      </c>
      <c r="AY23" t="str">
        <f ca="1">IF(AV23&gt;=AV24,AU23,AU24)</f>
        <v>CIRCUITOS REVENGE II</v>
      </c>
      <c r="AZ23">
        <f ca="1">VLOOKUP(AY23,AU20:AV29,2,FALSE)</f>
        <v>6</v>
      </c>
    </row>
    <row r="24" spans="6:53" x14ac:dyDescent="0.2">
      <c r="F24" t="str">
        <f>AI2</f>
        <v>REAL E IMAGINARIO F.C.</v>
      </c>
      <c r="G24">
        <f ca="1">AI14</f>
        <v>4</v>
      </c>
      <c r="H24">
        <f t="shared" ref="H24:M24" ca="1" si="39">AJ14</f>
        <v>2</v>
      </c>
      <c r="I24">
        <f t="shared" ca="1" si="39"/>
        <v>0</v>
      </c>
      <c r="J24">
        <f t="shared" ca="1" si="39"/>
        <v>2</v>
      </c>
      <c r="K24">
        <f t="shared" ca="1" si="39"/>
        <v>12</v>
      </c>
      <c r="L24">
        <f t="shared" ca="1" si="39"/>
        <v>16</v>
      </c>
      <c r="M24">
        <f t="shared" ca="1" si="39"/>
        <v>8</v>
      </c>
      <c r="O24" t="str">
        <f>F24</f>
        <v>REAL E IMAGINARIO F.C.</v>
      </c>
      <c r="P24">
        <f ca="1">VLOOKUP(O24,$F$20:$M$29,8,FALSE)</f>
        <v>8</v>
      </c>
      <c r="S24" t="str">
        <f>O24</f>
        <v>REAL E IMAGINARIO F.C.</v>
      </c>
      <c r="T24">
        <f ca="1">VLOOKUP(S24,$O$20:$P$29,2,FALSE)</f>
        <v>8</v>
      </c>
      <c r="W24" t="str">
        <f>S24</f>
        <v>REAL E IMAGINARIO F.C.</v>
      </c>
      <c r="X24">
        <f ca="1">VLOOKUP(W24,$S$20:$T$29,2,FALSE)</f>
        <v>8</v>
      </c>
      <c r="AA24" t="str">
        <f ca="1">IF(X24&lt;=X20,W24,W20)</f>
        <v>REAL E IMAGINARIO F.C.</v>
      </c>
      <c r="AB24">
        <f ca="1">VLOOKUP(AA24,W20:X29,2,FALSE)</f>
        <v>8</v>
      </c>
      <c r="AE24" t="str">
        <f ca="1">AA24</f>
        <v>REAL E IMAGINARIO F.C.</v>
      </c>
      <c r="AF24">
        <f ca="1">VLOOKUP(AE24,AA20:AB29,2,FALSE)</f>
        <v>8</v>
      </c>
      <c r="AI24" t="str">
        <f ca="1">AE24</f>
        <v>REAL E IMAGINARIO F.C.</v>
      </c>
      <c r="AJ24">
        <f ca="1">VLOOKUP(AI24,AE20:AF29,2,FALSE)</f>
        <v>8</v>
      </c>
      <c r="AM24" t="str">
        <f ca="1">IF(AJ24&lt;=AJ21,AI24,AI21)</f>
        <v>REAL E IMAGINARIO F.C.</v>
      </c>
      <c r="AN24">
        <f ca="1">VLOOKUP(AM24,AI20:AJ29,2,FALSE)</f>
        <v>8</v>
      </c>
      <c r="AQ24" t="str">
        <f ca="1">AM24</f>
        <v>REAL E IMAGINARIO F.C.</v>
      </c>
      <c r="AR24">
        <f ca="1">VLOOKUP(AQ24,AM20:AN29,2,FALSE)</f>
        <v>8</v>
      </c>
      <c r="AU24" t="str">
        <f ca="1">IF(AR24&lt;=AR22,AQ24,AQ22)</f>
        <v>CIRCUITOS REVENGE II</v>
      </c>
      <c r="AV24">
        <f ca="1">VLOOKUP(AU24,AQ20:AR29,2,FALSE)</f>
        <v>6</v>
      </c>
      <c r="AY24" t="str">
        <f ca="1">IF(AV24&lt;=AV23,AU24,AU23)</f>
        <v>MyEF F.C.</v>
      </c>
      <c r="AZ24">
        <f ca="1">VLOOKUP(AY24,AU20:AV29,2,FALSE)</f>
        <v>4</v>
      </c>
    </row>
    <row r="32" spans="6:53" x14ac:dyDescent="0.2">
      <c r="F32" t="str">
        <f ca="1">AY20</f>
        <v>DEUS EX MACHINA</v>
      </c>
      <c r="J32">
        <f ca="1">AZ20</f>
        <v>12</v>
      </c>
      <c r="K32">
        <f ca="1">VLOOKUP(AI20,$F$20:$M$29,6,FALSE)</f>
        <v>35</v>
      </c>
      <c r="L32">
        <f ca="1">VLOOKUP(AI20,$F$20:$M$29,7,FALSE)</f>
        <v>7</v>
      </c>
      <c r="M32">
        <f ca="1">K32-L32</f>
        <v>28</v>
      </c>
      <c r="O32" t="str">
        <f ca="1">IF(AND($J32=$J33,$M33&gt;$M32),$F33,$F32)</f>
        <v>DEUS EX MACHINA</v>
      </c>
      <c r="P32">
        <f ca="1">VLOOKUP(O32,$F$32:$M$41,5,FALSE)</f>
        <v>12</v>
      </c>
      <c r="Q32">
        <f ca="1">VLOOKUP(O32,$F$32:$M$41,8,FALSE)</f>
        <v>28</v>
      </c>
      <c r="S32" t="str">
        <f ca="1">IF(AND(P32=P34,Q34&gt;Q32),O34,O32)</f>
        <v>DEUS EX MACHINA</v>
      </c>
      <c r="T32">
        <f ca="1">VLOOKUP(S32,$O$32:$Q$41,2,FALSE)</f>
        <v>12</v>
      </c>
      <c r="U32">
        <f ca="1">VLOOKUP(S32,$O$32:$Q$41,3,FALSE)</f>
        <v>28</v>
      </c>
      <c r="W32" t="str">
        <f ca="1">IF(AND(T32=T35,U35&gt;U32),S35,S32)</f>
        <v>DEUS EX MACHINA</v>
      </c>
      <c r="X32">
        <f ca="1">VLOOKUP(W32,$S$32:$U$41,2,FALSE)</f>
        <v>12</v>
      </c>
      <c r="Y32">
        <f ca="1">VLOOKUP(W32,$S$32:$U$41,3,FALSE)</f>
        <v>28</v>
      </c>
      <c r="AA32" t="str">
        <f ca="1">IF(AND(X32=X36,Y36&gt;Y32),W36,W32)</f>
        <v>DEUS EX MACHINA</v>
      </c>
      <c r="AB32">
        <f ca="1">VLOOKUP(AA32,W32:Y41,2,FALSE)</f>
        <v>12</v>
      </c>
      <c r="AC32">
        <f ca="1">VLOOKUP(AA32,W32:Y41,3,FALSE)</f>
        <v>28</v>
      </c>
      <c r="AE32" t="str">
        <f ca="1">AA32</f>
        <v>DEUS EX MACHINA</v>
      </c>
      <c r="AF32">
        <f ca="1">VLOOKUP(AE32,AA32:AC41,2,FALSE)</f>
        <v>12</v>
      </c>
      <c r="AG32">
        <f ca="1">VLOOKUP(AE32,AA32:AC41,3,FALSE)</f>
        <v>28</v>
      </c>
      <c r="AI32" t="str">
        <f ca="1">AE32</f>
        <v>DEUS EX MACHINA</v>
      </c>
      <c r="AJ32">
        <f ca="1">VLOOKUP(AI32,AE32:AG41,2,FALSE)</f>
        <v>12</v>
      </c>
      <c r="AK32">
        <f ca="1">VLOOKUP(AI32,AE32:AG41,3,FALSE)</f>
        <v>28</v>
      </c>
      <c r="AM32" t="str">
        <f ca="1">AI32</f>
        <v>DEUS EX MACHINA</v>
      </c>
      <c r="AN32">
        <f ca="1">VLOOKUP(AM32,AI32:AK41,2,FALSE)</f>
        <v>12</v>
      </c>
      <c r="AO32">
        <f ca="1">VLOOKUP(AM32,AI32:AK41,3,FALSE)</f>
        <v>28</v>
      </c>
      <c r="AQ32" t="str">
        <f ca="1">AM32</f>
        <v>DEUS EX MACHINA</v>
      </c>
      <c r="AR32">
        <f ca="1">VLOOKUP(AQ32,AM32:AO41,2,FALSE)</f>
        <v>12</v>
      </c>
      <c r="AS32">
        <f ca="1">VLOOKUP(AQ32,AM32:AO41,3,FALSE)</f>
        <v>28</v>
      </c>
      <c r="AU32" t="str">
        <f ca="1">AQ32</f>
        <v>DEUS EX MACHINA</v>
      </c>
      <c r="AV32">
        <f ca="1">VLOOKUP(AU32,AQ32:AS41,2,FALSE)</f>
        <v>12</v>
      </c>
      <c r="AW32">
        <f ca="1">VLOOKUP(AU32,AQ32:AS41,3,FALSE)</f>
        <v>28</v>
      </c>
      <c r="AY32" t="str">
        <f ca="1">AU32</f>
        <v>DEUS EX MACHINA</v>
      </c>
      <c r="AZ32">
        <f ca="1">VLOOKUP(AY32,AU32:AW41,2,FALSE)</f>
        <v>12</v>
      </c>
      <c r="BA32">
        <f ca="1">VLOOKUP(AY32,AU32:AW41,3,FALSE)</f>
        <v>28</v>
      </c>
    </row>
    <row r="33" spans="6:54" x14ac:dyDescent="0.2">
      <c r="F33" t="str">
        <f ca="1">AY21</f>
        <v>RUSKAYA F.C.</v>
      </c>
      <c r="J33">
        <f ca="1">AZ21</f>
        <v>10</v>
      </c>
      <c r="K33">
        <f ca="1">VLOOKUP(AI21,$F$20:$M$29,6,FALSE)</f>
        <v>13</v>
      </c>
      <c r="L33">
        <f ca="1">VLOOKUP(AI21,$F$20:$M$29,7,FALSE)</f>
        <v>13</v>
      </c>
      <c r="M33">
        <f ca="1">K33-L33</f>
        <v>0</v>
      </c>
      <c r="O33" t="str">
        <f ca="1">IF(AND($J32=$J33,$M33&gt;$M32),$F32,$F33)</f>
        <v>RUSKAYA F.C.</v>
      </c>
      <c r="P33">
        <f ca="1">VLOOKUP(O33,$F$32:$M$41,5,FALSE)</f>
        <v>10</v>
      </c>
      <c r="Q33">
        <f ca="1">VLOOKUP(O33,$F$32:$M$41,8,FALSE)</f>
        <v>0</v>
      </c>
      <c r="S33" t="str">
        <f ca="1">O33</f>
        <v>RUSKAYA F.C.</v>
      </c>
      <c r="T33">
        <f ca="1">VLOOKUP(S33,$O$32:$Q$41,2,FALSE)</f>
        <v>10</v>
      </c>
      <c r="U33">
        <f ca="1">VLOOKUP(S33,$O$32:$Q$41,3,FALSE)</f>
        <v>0</v>
      </c>
      <c r="W33" t="str">
        <f ca="1">S33</f>
        <v>RUSKAYA F.C.</v>
      </c>
      <c r="X33">
        <f ca="1">VLOOKUP(W33,$S$32:$U$41,2,FALSE)</f>
        <v>10</v>
      </c>
      <c r="Y33">
        <f ca="1">VLOOKUP(W33,$S$32:$U$41,3,FALSE)</f>
        <v>0</v>
      </c>
      <c r="AA33" t="str">
        <f ca="1">W33</f>
        <v>RUSKAYA F.C.</v>
      </c>
      <c r="AB33">
        <f ca="1">VLOOKUP(AA33,W32:Y41,2,FALSE)</f>
        <v>10</v>
      </c>
      <c r="AC33">
        <f ca="1">VLOOKUP(AA33,W32:Y41,3,FALSE)</f>
        <v>0</v>
      </c>
      <c r="AE33" t="str">
        <f ca="1">IF(AND(AB33=AB34,AC34&gt;AC33),AA34,AA33)</f>
        <v>RUSKAYA F.C.</v>
      </c>
      <c r="AF33">
        <f ca="1">VLOOKUP(AE33,AA32:AC41,2,FALSE)</f>
        <v>10</v>
      </c>
      <c r="AG33">
        <f ca="1">VLOOKUP(AE33,AA32:AC41,3,FALSE)</f>
        <v>0</v>
      </c>
      <c r="AI33" t="str">
        <f ca="1">IF(AND(AF33=AF35,AG35&gt;AG33),AE35,AE33)</f>
        <v>RUSKAYA F.C.</v>
      </c>
      <c r="AJ33">
        <f ca="1">VLOOKUP(AI33,AE32:AG41,2,FALSE)</f>
        <v>10</v>
      </c>
      <c r="AK33">
        <f ca="1">VLOOKUP(AI33,AE32:AG41,3,FALSE)</f>
        <v>0</v>
      </c>
      <c r="AM33" t="str">
        <f ca="1">IF(AND(AJ33=AJ36,AK36&gt;AK33),AI36,AI33)</f>
        <v>RUSKAYA F.C.</v>
      </c>
      <c r="AN33">
        <f ca="1">VLOOKUP(AM33,AI32:AK41,2,FALSE)</f>
        <v>10</v>
      </c>
      <c r="AO33">
        <f ca="1">VLOOKUP(AM33,AI32:AK41,3,FALSE)</f>
        <v>0</v>
      </c>
      <c r="AQ33" t="str">
        <f ca="1">AM33</f>
        <v>RUSKAYA F.C.</v>
      </c>
      <c r="AR33">
        <f ca="1">VLOOKUP(AQ33,AM32:AO41,2,FALSE)</f>
        <v>10</v>
      </c>
      <c r="AS33">
        <f ca="1">VLOOKUP(AQ33,AM32:AO41,3,FALSE)</f>
        <v>0</v>
      </c>
      <c r="AU33" t="str">
        <f ca="1">AQ33</f>
        <v>RUSKAYA F.C.</v>
      </c>
      <c r="AV33">
        <f ca="1">VLOOKUP(AU33,AQ32:AS41,2,FALSE)</f>
        <v>10</v>
      </c>
      <c r="AW33">
        <f ca="1">VLOOKUP(AU33,AQ32:AS41,3,FALSE)</f>
        <v>0</v>
      </c>
      <c r="AY33" t="str">
        <f ca="1">AU33</f>
        <v>RUSKAYA F.C.</v>
      </c>
      <c r="AZ33">
        <f ca="1">VLOOKUP(AY33,AU32:AW41,2,FALSE)</f>
        <v>10</v>
      </c>
      <c r="BA33">
        <f ca="1">VLOOKUP(AY33,AU32:AW41,3,FALSE)</f>
        <v>0</v>
      </c>
    </row>
    <row r="34" spans="6:54" x14ac:dyDescent="0.2">
      <c r="F34" t="str">
        <f ca="1">AY22</f>
        <v>REAL E IMAGINARIO F.C.</v>
      </c>
      <c r="J34">
        <f ca="1">AZ22</f>
        <v>8</v>
      </c>
      <c r="K34">
        <f ca="1">VLOOKUP(AI22,$F$20:$M$29,6,FALSE)</f>
        <v>11</v>
      </c>
      <c r="L34">
        <f ca="1">VLOOKUP(AI22,$F$20:$M$29,7,FALSE)</f>
        <v>27</v>
      </c>
      <c r="M34">
        <f ca="1">K34-L34</f>
        <v>-16</v>
      </c>
      <c r="O34" t="str">
        <f ca="1">F34</f>
        <v>REAL E IMAGINARIO F.C.</v>
      </c>
      <c r="P34">
        <f ca="1">VLOOKUP(O34,$F$32:$M$41,5,FALSE)</f>
        <v>8</v>
      </c>
      <c r="Q34">
        <f ca="1">VLOOKUP(O34,$F$32:$M$41,8,FALSE)</f>
        <v>-16</v>
      </c>
      <c r="S34" t="str">
        <f ca="1">IF(AND($P32=P34,Q34&gt;Q32),O32,O34)</f>
        <v>REAL E IMAGINARIO F.C.</v>
      </c>
      <c r="T34">
        <f ca="1">VLOOKUP(S34,$O$32:$Q$41,2,FALSE)</f>
        <v>8</v>
      </c>
      <c r="U34">
        <f ca="1">VLOOKUP(S34,$O$32:$Q$41,3,FALSE)</f>
        <v>-16</v>
      </c>
      <c r="W34" t="str">
        <f ca="1">S34</f>
        <v>REAL E IMAGINARIO F.C.</v>
      </c>
      <c r="X34">
        <f ca="1">VLOOKUP(W34,$S$32:$U$41,2,FALSE)</f>
        <v>8</v>
      </c>
      <c r="Y34">
        <f ca="1">VLOOKUP(W34,$S$32:$U$41,3,FALSE)</f>
        <v>-16</v>
      </c>
      <c r="AA34" t="str">
        <f ca="1">W34</f>
        <v>REAL E IMAGINARIO F.C.</v>
      </c>
      <c r="AB34">
        <f ca="1">VLOOKUP(AA34,W32:Y41,2,FALSE)</f>
        <v>8</v>
      </c>
      <c r="AC34">
        <f ca="1">VLOOKUP(AA34,W32:Y41,3,FALSE)</f>
        <v>-16</v>
      </c>
      <c r="AE34" t="str">
        <f ca="1">IF(AND(AB33=AB34,AC34&gt;AC33),AA33,AA34)</f>
        <v>REAL E IMAGINARIO F.C.</v>
      </c>
      <c r="AF34">
        <f ca="1">VLOOKUP(AE34,AA32:AC41,2,FALSE)</f>
        <v>8</v>
      </c>
      <c r="AG34">
        <f ca="1">VLOOKUP(AE34,AA32:AC41,3,FALSE)</f>
        <v>-16</v>
      </c>
      <c r="AI34" t="str">
        <f ca="1">AE34</f>
        <v>REAL E IMAGINARIO F.C.</v>
      </c>
      <c r="AJ34">
        <f ca="1">VLOOKUP(AI34,AE32:AG41,2,FALSE)</f>
        <v>8</v>
      </c>
      <c r="AK34">
        <f ca="1">VLOOKUP(AI34,AE32:AG41,3,FALSE)</f>
        <v>-16</v>
      </c>
      <c r="AM34" t="str">
        <f ca="1">AI34</f>
        <v>REAL E IMAGINARIO F.C.</v>
      </c>
      <c r="AN34">
        <f ca="1">VLOOKUP(AM34,AI32:AK41,2,FALSE)</f>
        <v>8</v>
      </c>
      <c r="AO34">
        <f ca="1">VLOOKUP(AM34,AI32:AK41,3,FALSE)</f>
        <v>-16</v>
      </c>
      <c r="AQ34" t="str">
        <f ca="1">IF(AND(AN34=AN35,AO35&gt;AO34),AM35,AM34)</f>
        <v>REAL E IMAGINARIO F.C.</v>
      </c>
      <c r="AR34">
        <f ca="1">VLOOKUP(AQ34,AM32:AO41,2,FALSE)</f>
        <v>8</v>
      </c>
      <c r="AS34">
        <f ca="1">VLOOKUP(AQ34,AM32:AO41,3,FALSE)</f>
        <v>-16</v>
      </c>
      <c r="AU34" t="str">
        <f ca="1">IF(AND(AR34=AR36,AS36&gt;AS34),AQ36,AQ34)</f>
        <v>REAL E IMAGINARIO F.C.</v>
      </c>
      <c r="AV34">
        <f ca="1">VLOOKUP(AU34,AQ32:AS41,2,FALSE)</f>
        <v>8</v>
      </c>
      <c r="AW34">
        <f ca="1">VLOOKUP(AU34,AQ32:AS41,3,FALSE)</f>
        <v>-16</v>
      </c>
      <c r="AY34" t="str">
        <f ca="1">AU34</f>
        <v>REAL E IMAGINARIO F.C.</v>
      </c>
      <c r="AZ34">
        <f ca="1">VLOOKUP(AY34,AU32:AW41,2,FALSE)</f>
        <v>8</v>
      </c>
      <c r="BA34">
        <f ca="1">VLOOKUP(AY34,AU32:AW41,3,FALSE)</f>
        <v>-16</v>
      </c>
    </row>
    <row r="35" spans="6:54" x14ac:dyDescent="0.2">
      <c r="F35" t="str">
        <f ca="1">AY23</f>
        <v>CIRCUITOS REVENGE II</v>
      </c>
      <c r="J35">
        <f ca="1">AZ23</f>
        <v>6</v>
      </c>
      <c r="K35">
        <f ca="1">VLOOKUP(AI23,$F$20:$M$29,6,FALSE)</f>
        <v>17</v>
      </c>
      <c r="L35">
        <f ca="1">VLOOKUP(AI23,$F$20:$M$29,7,FALSE)</f>
        <v>25</v>
      </c>
      <c r="M35">
        <f ca="1">K35-L35</f>
        <v>-8</v>
      </c>
      <c r="O35" t="str">
        <f ca="1">F35</f>
        <v>CIRCUITOS REVENGE II</v>
      </c>
      <c r="P35">
        <f ca="1">VLOOKUP(O35,$F$32:$M$41,5,FALSE)</f>
        <v>6</v>
      </c>
      <c r="Q35">
        <f ca="1">VLOOKUP(O35,$F$32:$M$41,8,FALSE)</f>
        <v>-8</v>
      </c>
      <c r="S35" t="str">
        <f ca="1">O35</f>
        <v>CIRCUITOS REVENGE II</v>
      </c>
      <c r="T35">
        <f ca="1">VLOOKUP(S35,$O$32:$Q$41,2,FALSE)</f>
        <v>6</v>
      </c>
      <c r="U35">
        <f ca="1">VLOOKUP(S35,$O$32:$Q$41,3,FALSE)</f>
        <v>-8</v>
      </c>
      <c r="W35" t="str">
        <f ca="1">IF(AND(T32=T35,U35&gt;U32),S32,S35)</f>
        <v>CIRCUITOS REVENGE II</v>
      </c>
      <c r="X35">
        <f ca="1">VLOOKUP(W35,$S$32:$U$41,2,FALSE)</f>
        <v>6</v>
      </c>
      <c r="Y35">
        <f ca="1">VLOOKUP(W35,$S$32:$U$41,3,FALSE)</f>
        <v>-8</v>
      </c>
      <c r="AA35" t="str">
        <f ca="1">W35</f>
        <v>CIRCUITOS REVENGE II</v>
      </c>
      <c r="AB35">
        <f ca="1">VLOOKUP(AA35,W32:Y41,2,FALSE)</f>
        <v>6</v>
      </c>
      <c r="AC35">
        <f ca="1">VLOOKUP(AA35,W32:Y41,3,FALSE)</f>
        <v>-8</v>
      </c>
      <c r="AE35" t="str">
        <f ca="1">AA35</f>
        <v>CIRCUITOS REVENGE II</v>
      </c>
      <c r="AF35">
        <f ca="1">VLOOKUP(AE35,AA32:AC41,2,FALSE)</f>
        <v>6</v>
      </c>
      <c r="AG35">
        <f ca="1">VLOOKUP(AE35,AA32:AC41,3,FALSE)</f>
        <v>-8</v>
      </c>
      <c r="AI35" t="str">
        <f ca="1">IF(AND(AF33=AF35,AG35&gt;AG33),AE33,AE35)</f>
        <v>CIRCUITOS REVENGE II</v>
      </c>
      <c r="AJ35">
        <f ca="1">VLOOKUP(AI35,AE32:AG41,2,FALSE)</f>
        <v>6</v>
      </c>
      <c r="AK35">
        <f ca="1">VLOOKUP(AI35,AE32:AG41,3,FALSE)</f>
        <v>-8</v>
      </c>
      <c r="AM35" t="str">
        <f ca="1">AI35</f>
        <v>CIRCUITOS REVENGE II</v>
      </c>
      <c r="AN35">
        <f ca="1">VLOOKUP(AM35,AI32:AK41,2,FALSE)</f>
        <v>6</v>
      </c>
      <c r="AO35">
        <f ca="1">VLOOKUP(AM35,AI32:AK41,3,FALSE)</f>
        <v>-8</v>
      </c>
      <c r="AQ35" t="str">
        <f ca="1">IF(AND(AN34=AN35,AO35&gt;AO34),AM34,AM35)</f>
        <v>CIRCUITOS REVENGE II</v>
      </c>
      <c r="AR35">
        <f ca="1">VLOOKUP(AQ35,AM32:AO41,2,FALSE)</f>
        <v>6</v>
      </c>
      <c r="AS35">
        <f ca="1">VLOOKUP(AQ35,AM32:AO41,3,FALSE)</f>
        <v>-8</v>
      </c>
      <c r="AU35" t="str">
        <f ca="1">AQ35</f>
        <v>CIRCUITOS REVENGE II</v>
      </c>
      <c r="AV35">
        <f ca="1">VLOOKUP(AU35,AQ32:AS41,2,FALSE)</f>
        <v>6</v>
      </c>
      <c r="AW35">
        <f ca="1">VLOOKUP(AU35,AQ32:AS41,3,FALSE)</f>
        <v>-8</v>
      </c>
      <c r="AY35" t="str">
        <f ca="1">IF(AND(AV35=AV36,AW36&gt;AW35),AU36,AU35)</f>
        <v>CIRCUITOS REVENGE II</v>
      </c>
      <c r="AZ35">
        <f ca="1">VLOOKUP(AY35,AU32:AW41,2,FALSE)</f>
        <v>6</v>
      </c>
      <c r="BA35">
        <f ca="1">VLOOKUP(AY35,AU32:AW41,3,FALSE)</f>
        <v>-8</v>
      </c>
    </row>
    <row r="36" spans="6:54" x14ac:dyDescent="0.2">
      <c r="F36" t="str">
        <f ca="1">AY24</f>
        <v>MyEF F.C.</v>
      </c>
      <c r="J36">
        <f ca="1">AZ24</f>
        <v>4</v>
      </c>
      <c r="K36">
        <f ca="1">VLOOKUP(AI24,$F$20:$M$29,6,FALSE)</f>
        <v>12</v>
      </c>
      <c r="L36">
        <f ca="1">VLOOKUP(AI24,$F$20:$M$29,7,FALSE)</f>
        <v>16</v>
      </c>
      <c r="M36">
        <f ca="1">K36-L36</f>
        <v>-4</v>
      </c>
      <c r="O36" t="str">
        <f ca="1">F36</f>
        <v>MyEF F.C.</v>
      </c>
      <c r="P36">
        <f ca="1">VLOOKUP(O36,$F$32:$M$41,5,FALSE)</f>
        <v>4</v>
      </c>
      <c r="Q36">
        <f ca="1">VLOOKUP(O36,$F$32:$M$41,8,FALSE)</f>
        <v>-4</v>
      </c>
      <c r="S36" t="str">
        <f ca="1">O36</f>
        <v>MyEF F.C.</v>
      </c>
      <c r="T36">
        <f ca="1">VLOOKUP(S36,$O$32:$Q$41,2,FALSE)</f>
        <v>4</v>
      </c>
      <c r="U36">
        <f ca="1">VLOOKUP(S36,$O$32:$Q$41,3,FALSE)</f>
        <v>-4</v>
      </c>
      <c r="W36" t="str">
        <f ca="1">S36</f>
        <v>MyEF F.C.</v>
      </c>
      <c r="X36">
        <f ca="1">VLOOKUP(W36,$S$32:$U$41,2,FALSE)</f>
        <v>4</v>
      </c>
      <c r="Y36">
        <f ca="1">VLOOKUP(W36,$S$32:$U$41,3,FALSE)</f>
        <v>-4</v>
      </c>
      <c r="AA36" t="str">
        <f ca="1">IF(AND(X32=X36,Y36&gt;Y32),W32,W36)</f>
        <v>MyEF F.C.</v>
      </c>
      <c r="AB36">
        <f ca="1">VLOOKUP(AA36,W32:Y41,2,FALSE)</f>
        <v>4</v>
      </c>
      <c r="AC36">
        <f ca="1">VLOOKUP(AA36,W32:Y41,3,FALSE)</f>
        <v>-4</v>
      </c>
      <c r="AE36" t="str">
        <f ca="1">AA36</f>
        <v>MyEF F.C.</v>
      </c>
      <c r="AF36">
        <f ca="1">VLOOKUP(AE36,AA32:AC41,2,FALSE)</f>
        <v>4</v>
      </c>
      <c r="AG36">
        <f ca="1">VLOOKUP(AE36,AA32:AC41,3,FALSE)</f>
        <v>-4</v>
      </c>
      <c r="AI36" t="str">
        <f ca="1">AE36</f>
        <v>MyEF F.C.</v>
      </c>
      <c r="AJ36">
        <f ca="1">VLOOKUP(AI36,AE32:AG41,2,FALSE)</f>
        <v>4</v>
      </c>
      <c r="AK36">
        <f ca="1">VLOOKUP(AI36,AE32:AG41,3,FALSE)</f>
        <v>-4</v>
      </c>
      <c r="AM36" t="str">
        <f ca="1">IF(AND(AJ33=AJ36,AK36&gt;AK33),AI33,AI36)</f>
        <v>MyEF F.C.</v>
      </c>
      <c r="AN36">
        <f ca="1">VLOOKUP(AM36,AI32:AK41,2,FALSE)</f>
        <v>4</v>
      </c>
      <c r="AO36">
        <f ca="1">VLOOKUP(AM36,AI32:AK41,3,FALSE)</f>
        <v>-4</v>
      </c>
      <c r="AQ36" t="str">
        <f ca="1">AM36</f>
        <v>MyEF F.C.</v>
      </c>
      <c r="AR36">
        <f ca="1">VLOOKUP(AQ36,AM32:AO41,2,FALSE)</f>
        <v>4</v>
      </c>
      <c r="AS36">
        <f ca="1">VLOOKUP(AQ36,AM32:AO41,3,FALSE)</f>
        <v>-4</v>
      </c>
      <c r="AU36" t="str">
        <f ca="1">IF(AND(AR34=AR36,AS36&gt;AS34),AQ34,AQ36)</f>
        <v>MyEF F.C.</v>
      </c>
      <c r="AV36">
        <f ca="1">VLOOKUP(AU36,AQ32:AS41,2,FALSE)</f>
        <v>4</v>
      </c>
      <c r="AW36">
        <f ca="1">VLOOKUP(AU36,AQ32:AS41,3,FALSE)</f>
        <v>-4</v>
      </c>
      <c r="AY36" t="str">
        <f ca="1">IF(AND(AV35=AV36,AW36&gt;AW35),AU35,AU36)</f>
        <v>MyEF F.C.</v>
      </c>
      <c r="AZ36">
        <f ca="1">VLOOKUP(AY36,AU32:AW41,2,FALSE)</f>
        <v>4</v>
      </c>
      <c r="BA36">
        <f ca="1">VLOOKUP(AY36,AU32:AW41,3,FALSE)</f>
        <v>-4</v>
      </c>
    </row>
    <row r="44" spans="6:54" x14ac:dyDescent="0.2">
      <c r="F44" t="str">
        <f ca="1">AY32</f>
        <v>DEUS EX MACHINA</v>
      </c>
      <c r="J44">
        <f ca="1">VLOOKUP(F44,$F$20:$M$29,8,FALSE)</f>
        <v>12</v>
      </c>
      <c r="K44">
        <f ca="1">VLOOKUP(F44,$F$20:$M$29,6,FALSE)</f>
        <v>35</v>
      </c>
      <c r="L44">
        <f ca="1">VLOOKUP(F44,$F$20:$M$29,7,FALSE)</f>
        <v>7</v>
      </c>
      <c r="M44">
        <f ca="1">K44-L44</f>
        <v>28</v>
      </c>
      <c r="O44" t="str">
        <f ca="1">IF(AND(J44=J45,M44=M45,K45&gt;K44),F45,F44)</f>
        <v>DEUS EX MACHINA</v>
      </c>
      <c r="P44">
        <f ca="1">VLOOKUP(O44,$F$44:$M$53,5,FALSE)</f>
        <v>12</v>
      </c>
      <c r="Q44">
        <f ca="1">VLOOKUP(O44,$F$44:$M$53,8,FALSE)</f>
        <v>28</v>
      </c>
      <c r="R44">
        <f ca="1">VLOOKUP(O44,$F$44:$M$53,6,FALSE)</f>
        <v>35</v>
      </c>
      <c r="S44" t="str">
        <f ca="1">IF(AND(P44=P46,Q44=Q46,R46&gt;R44),O46,O44)</f>
        <v>DEUS EX MACHINA</v>
      </c>
      <c r="T44">
        <f ca="1">VLOOKUP(S44,$O$44:$R$53,2,FALSE)</f>
        <v>12</v>
      </c>
      <c r="U44">
        <f ca="1">VLOOKUP(S44,$O$44:$R$53,3,FALSE)</f>
        <v>28</v>
      </c>
      <c r="V44">
        <f ca="1">VLOOKUP(S44,$O$44:$R$53,4,FALSE)</f>
        <v>35</v>
      </c>
      <c r="W44" t="str">
        <f ca="1">IF(AND(T44=T47,U44=U47,V47&gt;V44),S47,S44)</f>
        <v>DEUS EX MACHINA</v>
      </c>
      <c r="X44">
        <f ca="1">VLOOKUP(W44,$S$44:$V$53,2,FALSE)</f>
        <v>12</v>
      </c>
      <c r="Y44">
        <f ca="1">VLOOKUP(W44,$S$44:$V$53,3,FALSE)</f>
        <v>28</v>
      </c>
      <c r="Z44">
        <f ca="1">VLOOKUP(W44,$S$44:$V$53,4,FALSE)</f>
        <v>35</v>
      </c>
      <c r="AA44" t="str">
        <f ca="1">IF(AND(X44=X48,Y44=Y48,Z48&gt;Z44),W48,W44)</f>
        <v>DEUS EX MACHINA</v>
      </c>
      <c r="AB44">
        <f ca="1">VLOOKUP(AA44,W44:Z53,2,FALSE)</f>
        <v>12</v>
      </c>
      <c r="AC44">
        <f ca="1">VLOOKUP(AA44,W44:Z53,3,FALSE)</f>
        <v>28</v>
      </c>
      <c r="AD44">
        <f ca="1">VLOOKUP(AA44,W44:Z53,4,FALSE)</f>
        <v>35</v>
      </c>
      <c r="AE44" t="str">
        <f ca="1">AA44</f>
        <v>DEUS EX MACHINA</v>
      </c>
      <c r="AF44">
        <f ca="1">VLOOKUP(AE44,AA44:AD53,2,FALSE)</f>
        <v>12</v>
      </c>
      <c r="AG44">
        <f ca="1">VLOOKUP(AE44,AA44:AD53,3,FALSE)</f>
        <v>28</v>
      </c>
      <c r="AH44">
        <f ca="1">VLOOKUP(AE44,AA44:AD53,4,FALSE)</f>
        <v>35</v>
      </c>
      <c r="AI44" t="str">
        <f ca="1">AE44</f>
        <v>DEUS EX MACHINA</v>
      </c>
      <c r="AJ44">
        <f ca="1">VLOOKUP(AI44,AE44:AH53,2,FALSE)</f>
        <v>12</v>
      </c>
      <c r="AK44">
        <f ca="1">VLOOKUP(AI44,AE44:AH53,3,FALSE)</f>
        <v>28</v>
      </c>
      <c r="AL44">
        <f ca="1">VLOOKUP(AI44,AE44:AH53,4,FALSE)</f>
        <v>35</v>
      </c>
      <c r="AM44" t="str">
        <f ca="1">AI44</f>
        <v>DEUS EX MACHINA</v>
      </c>
      <c r="AN44">
        <f ca="1">VLOOKUP(AM44,AI44:AL53,2,FALSE)</f>
        <v>12</v>
      </c>
      <c r="AO44">
        <f ca="1">VLOOKUP(AM44,AI44:AL53,3,FALSE)</f>
        <v>28</v>
      </c>
      <c r="AP44">
        <f ca="1">VLOOKUP(AM44,AI44:AL53,4,FALSE)</f>
        <v>35</v>
      </c>
      <c r="AQ44" t="str">
        <f ca="1">AM44</f>
        <v>DEUS EX MACHINA</v>
      </c>
      <c r="AR44">
        <f ca="1">VLOOKUP(AQ44,AM44:AP53,2,FALSE)</f>
        <v>12</v>
      </c>
      <c r="AS44">
        <f ca="1">VLOOKUP(AQ44,AM44:AP53,3,FALSE)</f>
        <v>28</v>
      </c>
      <c r="AT44">
        <f ca="1">VLOOKUP(AQ44,AM44:AP53,4,FALSE)</f>
        <v>35</v>
      </c>
      <c r="AU44" t="str">
        <f ca="1">AQ44</f>
        <v>DEUS EX MACHINA</v>
      </c>
      <c r="AV44">
        <f ca="1">VLOOKUP(AU44,AQ44:AT53,2,FALSE)</f>
        <v>12</v>
      </c>
      <c r="AW44">
        <f ca="1">VLOOKUP(AU44,AQ44:AT53,3,FALSE)</f>
        <v>28</v>
      </c>
      <c r="AX44">
        <f ca="1">VLOOKUP(AU44,AQ44:AT53,4,FALSE)</f>
        <v>35</v>
      </c>
      <c r="AY44" t="str">
        <f ca="1">AU44</f>
        <v>DEUS EX MACHINA</v>
      </c>
      <c r="AZ44">
        <f ca="1">VLOOKUP(AY44,AU44:AX53,2,FALSE)</f>
        <v>12</v>
      </c>
      <c r="BA44">
        <f ca="1">VLOOKUP(AY44,AU44:AX53,3,FALSE)</f>
        <v>28</v>
      </c>
      <c r="BB44">
        <f ca="1">VLOOKUP(AY44,AU44:AX53,4,FALSE)</f>
        <v>35</v>
      </c>
    </row>
    <row r="45" spans="6:54" x14ac:dyDescent="0.2">
      <c r="F45" t="str">
        <f ca="1">AY33</f>
        <v>RUSKAYA F.C.</v>
      </c>
      <c r="J45">
        <f ca="1">VLOOKUP(F45,$F$20:$M$29,8,FALSE)</f>
        <v>10</v>
      </c>
      <c r="K45">
        <f ca="1">VLOOKUP(F45,$F$20:$M$29,6,FALSE)</f>
        <v>13</v>
      </c>
      <c r="L45">
        <f ca="1">VLOOKUP(F45,$F$20:$M$29,7,FALSE)</f>
        <v>13</v>
      </c>
      <c r="M45">
        <f ca="1">K45-L45</f>
        <v>0</v>
      </c>
      <c r="O45" t="str">
        <f ca="1">IF(AND(J44=J45,M44=M45,K45&gt;K44),F44,F45)</f>
        <v>RUSKAYA F.C.</v>
      </c>
      <c r="P45">
        <f ca="1">VLOOKUP(O45,$F$44:$M$53,5,FALSE)</f>
        <v>10</v>
      </c>
      <c r="Q45">
        <f ca="1">VLOOKUP(O45,$F$44:$M$53,8,FALSE)</f>
        <v>0</v>
      </c>
      <c r="R45">
        <f ca="1">VLOOKUP(O45,$F$44:$M$53,6,FALSE)</f>
        <v>13</v>
      </c>
      <c r="S45" t="str">
        <f ca="1">O45</f>
        <v>RUSKAYA F.C.</v>
      </c>
      <c r="T45">
        <f ca="1">VLOOKUP(S45,$O$44:$R$53,2,FALSE)</f>
        <v>10</v>
      </c>
      <c r="U45">
        <f ca="1">VLOOKUP(S45,$O$44:$R$53,3,FALSE)</f>
        <v>0</v>
      </c>
      <c r="V45">
        <f ca="1">VLOOKUP(S45,$O$44:$R$53,4,FALSE)</f>
        <v>13</v>
      </c>
      <c r="W45" t="str">
        <f ca="1">S45</f>
        <v>RUSKAYA F.C.</v>
      </c>
      <c r="X45">
        <f ca="1">VLOOKUP(W45,$S$44:$V$53,2,FALSE)</f>
        <v>10</v>
      </c>
      <c r="Y45">
        <f ca="1">VLOOKUP(W45,$S$44:$V$53,3,FALSE)</f>
        <v>0</v>
      </c>
      <c r="Z45">
        <f ca="1">VLOOKUP(W45,$S$44:$V$53,4,FALSE)</f>
        <v>13</v>
      </c>
      <c r="AA45" t="str">
        <f ca="1">W45</f>
        <v>RUSKAYA F.C.</v>
      </c>
      <c r="AB45">
        <f ca="1">VLOOKUP(AA45,W44:Z53,2,FALSE)</f>
        <v>10</v>
      </c>
      <c r="AC45">
        <f ca="1">VLOOKUP(AA45,W44:Z53,3,FALSE)</f>
        <v>0</v>
      </c>
      <c r="AD45">
        <f ca="1">VLOOKUP(AA45,W44:Z53,4,FALSE)</f>
        <v>13</v>
      </c>
      <c r="AE45" t="str">
        <f ca="1">IF(AND(AB45=AB46,AC45=AC46,AD46&gt;AD45),AA46,AA45)</f>
        <v>RUSKAYA F.C.</v>
      </c>
      <c r="AF45">
        <f ca="1">VLOOKUP(AE45,AA44:AD53,2,FALSE)</f>
        <v>10</v>
      </c>
      <c r="AG45">
        <f ca="1">VLOOKUP(AE45,AA44:AD53,3,FALSE)</f>
        <v>0</v>
      </c>
      <c r="AH45">
        <f ca="1">VLOOKUP(AE45,AA44:AD53,4,FALSE)</f>
        <v>13</v>
      </c>
      <c r="AI45" t="str">
        <f ca="1">IF(AND(AF45=AF47,AG45=AG47,AH47&gt;AH45),AE47,AE45)</f>
        <v>RUSKAYA F.C.</v>
      </c>
      <c r="AJ45">
        <f ca="1">VLOOKUP(AI45,AE44:AH53,2,FALSE)</f>
        <v>10</v>
      </c>
      <c r="AK45">
        <f ca="1">VLOOKUP(AI45,AE44:AH53,3,FALSE)</f>
        <v>0</v>
      </c>
      <c r="AL45">
        <f ca="1">VLOOKUP(AI45,AE44:AH53,4,FALSE)</f>
        <v>13</v>
      </c>
      <c r="AM45" t="str">
        <f ca="1">IF(AND(AJ45=AJ48,AK45=AK48,AL48&gt;AL45),AI48,AI45)</f>
        <v>RUSKAYA F.C.</v>
      </c>
      <c r="AN45">
        <f ca="1">VLOOKUP(AM45,AI44:AL53,2,FALSE)</f>
        <v>10</v>
      </c>
      <c r="AO45">
        <f ca="1">VLOOKUP(AM45,AI44:AL53,3,FALSE)</f>
        <v>0</v>
      </c>
      <c r="AP45">
        <f ca="1">VLOOKUP(AM45,AI44:AL53,4,FALSE)</f>
        <v>13</v>
      </c>
      <c r="AQ45" t="str">
        <f ca="1">AM45</f>
        <v>RUSKAYA F.C.</v>
      </c>
      <c r="AR45">
        <f ca="1">VLOOKUP(AQ45,AM44:AP53,2,FALSE)</f>
        <v>10</v>
      </c>
      <c r="AS45">
        <f ca="1">VLOOKUP(AQ45,AM44:AP53,3,FALSE)</f>
        <v>0</v>
      </c>
      <c r="AT45">
        <f ca="1">VLOOKUP(AQ45,AM44:AP53,4,FALSE)</f>
        <v>13</v>
      </c>
      <c r="AU45" t="str">
        <f ca="1">AQ45</f>
        <v>RUSKAYA F.C.</v>
      </c>
      <c r="AV45">
        <f ca="1">VLOOKUP(AU45,AQ44:AT53,2,FALSE)</f>
        <v>10</v>
      </c>
      <c r="AW45">
        <f ca="1">VLOOKUP(AU45,AQ44:AT53,3,FALSE)</f>
        <v>0</v>
      </c>
      <c r="AX45">
        <f ca="1">VLOOKUP(AU45,AQ44:AT53,4,FALSE)</f>
        <v>13</v>
      </c>
      <c r="AY45" t="str">
        <f ca="1">AU45</f>
        <v>RUSKAYA F.C.</v>
      </c>
      <c r="AZ45">
        <f ca="1">VLOOKUP(AY45,AU44:AX53,2,FALSE)</f>
        <v>10</v>
      </c>
      <c r="BA45">
        <f ca="1">VLOOKUP(AY45,AU44:AX53,3,FALSE)</f>
        <v>0</v>
      </c>
      <c r="BB45">
        <f ca="1">VLOOKUP(AY45,AU44:AX53,4,FALSE)</f>
        <v>13</v>
      </c>
    </row>
    <row r="46" spans="6:54" x14ac:dyDescent="0.2">
      <c r="F46" t="str">
        <f ca="1">AY34</f>
        <v>REAL E IMAGINARIO F.C.</v>
      </c>
      <c r="J46">
        <f ca="1">VLOOKUP(F46,$F$20:$M$29,8,FALSE)</f>
        <v>8</v>
      </c>
      <c r="K46">
        <f ca="1">VLOOKUP(F46,$F$20:$M$29,6,FALSE)</f>
        <v>12</v>
      </c>
      <c r="L46">
        <f ca="1">VLOOKUP(F46,$F$20:$M$29,7,FALSE)</f>
        <v>16</v>
      </c>
      <c r="M46">
        <f ca="1">K46-L46</f>
        <v>-4</v>
      </c>
      <c r="O46" t="str">
        <f ca="1">F46</f>
        <v>REAL E IMAGINARIO F.C.</v>
      </c>
      <c r="P46">
        <f ca="1">VLOOKUP(O46,$F$44:$M$53,5,FALSE)</f>
        <v>8</v>
      </c>
      <c r="Q46">
        <f ca="1">VLOOKUP(O46,$F$44:$M$53,8,FALSE)</f>
        <v>-4</v>
      </c>
      <c r="R46">
        <f ca="1">VLOOKUP(O46,$F$44:$M$53,6,FALSE)</f>
        <v>12</v>
      </c>
      <c r="S46" t="str">
        <f ca="1">IF(AND(P44=P46,Q44=Q46,R46&gt;R44),O44,O46)</f>
        <v>REAL E IMAGINARIO F.C.</v>
      </c>
      <c r="T46">
        <f ca="1">VLOOKUP(S46,$O$44:$R$53,2,FALSE)</f>
        <v>8</v>
      </c>
      <c r="U46">
        <f ca="1">VLOOKUP(S46,$O$44:$R$53,3,FALSE)</f>
        <v>-4</v>
      </c>
      <c r="V46">
        <f ca="1">VLOOKUP(S46,$O$44:$R$53,4,FALSE)</f>
        <v>12</v>
      </c>
      <c r="W46" t="str">
        <f ca="1">S46</f>
        <v>REAL E IMAGINARIO F.C.</v>
      </c>
      <c r="X46">
        <f ca="1">VLOOKUP(W46,$S$44:$V$53,2,FALSE)</f>
        <v>8</v>
      </c>
      <c r="Y46">
        <f ca="1">VLOOKUP(W46,$S$44:$V$53,3,FALSE)</f>
        <v>-4</v>
      </c>
      <c r="Z46">
        <f ca="1">VLOOKUP(W46,$S$44:$V$53,4,FALSE)</f>
        <v>12</v>
      </c>
      <c r="AA46" t="str">
        <f ca="1">W46</f>
        <v>REAL E IMAGINARIO F.C.</v>
      </c>
      <c r="AB46">
        <f ca="1">VLOOKUP(AA46,W44:Z53,2,FALSE)</f>
        <v>8</v>
      </c>
      <c r="AC46">
        <f ca="1">VLOOKUP(AA46,W44:Z53,3,FALSE)</f>
        <v>-4</v>
      </c>
      <c r="AD46">
        <f ca="1">VLOOKUP(AA46,W44:Z53,4,FALSE)</f>
        <v>12</v>
      </c>
      <c r="AE46" t="str">
        <f ca="1">IF(AND(AB45=AB46,AC45=AC46,AD46&gt;AD45),AA45,AA46)</f>
        <v>REAL E IMAGINARIO F.C.</v>
      </c>
      <c r="AF46">
        <f ca="1">VLOOKUP(AE46,AA44:AD53,2,FALSE)</f>
        <v>8</v>
      </c>
      <c r="AG46">
        <f ca="1">VLOOKUP(AE46,AA44:AD53,3,FALSE)</f>
        <v>-4</v>
      </c>
      <c r="AH46">
        <f ca="1">VLOOKUP(AE46,AA44:AD53,4,FALSE)</f>
        <v>12</v>
      </c>
      <c r="AI46" t="str">
        <f ca="1">AE46</f>
        <v>REAL E IMAGINARIO F.C.</v>
      </c>
      <c r="AJ46">
        <f ca="1">VLOOKUP(AI46,AE44:AH53,2,FALSE)</f>
        <v>8</v>
      </c>
      <c r="AK46">
        <f ca="1">VLOOKUP(AI46,AE44:AH53,3,FALSE)</f>
        <v>-4</v>
      </c>
      <c r="AL46">
        <f ca="1">VLOOKUP(AI46,AE44:AH53,4,FALSE)</f>
        <v>12</v>
      </c>
      <c r="AM46" t="str">
        <f ca="1">AI46</f>
        <v>REAL E IMAGINARIO F.C.</v>
      </c>
      <c r="AN46">
        <f ca="1">VLOOKUP(AM46,AI44:AL53,2,FALSE)</f>
        <v>8</v>
      </c>
      <c r="AO46">
        <f ca="1">VLOOKUP(AM46,AI44:AL53,3,FALSE)</f>
        <v>-4</v>
      </c>
      <c r="AP46">
        <f ca="1">VLOOKUP(AM46,AI44:AL53,4,FALSE)</f>
        <v>12</v>
      </c>
      <c r="AQ46" t="str">
        <f ca="1">IF(AND(AN46=AN47,AO46=AO47,AP47&gt;AP46),AM47,AM46)</f>
        <v>REAL E IMAGINARIO F.C.</v>
      </c>
      <c r="AR46">
        <f ca="1">VLOOKUP(AQ46,AM44:AP53,2,FALSE)</f>
        <v>8</v>
      </c>
      <c r="AS46">
        <f ca="1">VLOOKUP(AQ46,AM44:AP53,3,FALSE)</f>
        <v>-4</v>
      </c>
      <c r="AT46">
        <f ca="1">VLOOKUP(AQ46,AM44:AP53,4,FALSE)</f>
        <v>12</v>
      </c>
      <c r="AU46" t="str">
        <f ca="1">IF(AND(AR46=AR48,AS46=AS48,AT48&gt;AT46),AQ48,AQ46)</f>
        <v>REAL E IMAGINARIO F.C.</v>
      </c>
      <c r="AV46">
        <f ca="1">VLOOKUP(AU46,AQ44:AT53,2,FALSE)</f>
        <v>8</v>
      </c>
      <c r="AW46">
        <f ca="1">VLOOKUP(AU46,AQ44:AT53,3,FALSE)</f>
        <v>-4</v>
      </c>
      <c r="AX46">
        <f ca="1">VLOOKUP(AU46,AQ44:AT53,4,FALSE)</f>
        <v>12</v>
      </c>
      <c r="AY46" t="str">
        <f ca="1">AU46</f>
        <v>REAL E IMAGINARIO F.C.</v>
      </c>
      <c r="AZ46">
        <f ca="1">VLOOKUP(AY46,AU44:AX53,2,FALSE)</f>
        <v>8</v>
      </c>
      <c r="BA46">
        <f ca="1">VLOOKUP(AY46,AU44:AX53,3,FALSE)</f>
        <v>-4</v>
      </c>
      <c r="BB46">
        <f ca="1">VLOOKUP(AY46,AU44:AX53,4,FALSE)</f>
        <v>12</v>
      </c>
    </row>
    <row r="47" spans="6:54" x14ac:dyDescent="0.2">
      <c r="F47" t="str">
        <f ca="1">AY35</f>
        <v>CIRCUITOS REVENGE II</v>
      </c>
      <c r="J47">
        <f ca="1">VLOOKUP(F47,$F$20:$M$29,8,FALSE)</f>
        <v>6</v>
      </c>
      <c r="K47">
        <f ca="1">VLOOKUP(F47,$F$20:$M$29,6,FALSE)</f>
        <v>17</v>
      </c>
      <c r="L47">
        <f ca="1">VLOOKUP(F47,$F$20:$M$29,7,FALSE)</f>
        <v>25</v>
      </c>
      <c r="M47">
        <f ca="1">K47-L47</f>
        <v>-8</v>
      </c>
      <c r="O47" t="str">
        <f ca="1">F47</f>
        <v>CIRCUITOS REVENGE II</v>
      </c>
      <c r="P47">
        <f ca="1">VLOOKUP(O47,$F$44:$M$53,5,FALSE)</f>
        <v>6</v>
      </c>
      <c r="Q47">
        <f ca="1">VLOOKUP(O47,$F$44:$M$53,8,FALSE)</f>
        <v>-8</v>
      </c>
      <c r="R47">
        <f ca="1">VLOOKUP(O47,$F$44:$M$53,6,FALSE)</f>
        <v>17</v>
      </c>
      <c r="S47" t="str">
        <f ca="1">O47</f>
        <v>CIRCUITOS REVENGE II</v>
      </c>
      <c r="T47">
        <f ca="1">VLOOKUP(S47,$O$44:$R$53,2,FALSE)</f>
        <v>6</v>
      </c>
      <c r="U47">
        <f ca="1">VLOOKUP(S47,$O$44:$R$53,3,FALSE)</f>
        <v>-8</v>
      </c>
      <c r="V47">
        <f ca="1">VLOOKUP(S47,$O$44:$R$53,4,FALSE)</f>
        <v>17</v>
      </c>
      <c r="W47" t="str">
        <f ca="1">IF(AND(T44=T47,U44=U47,V47&gt;V44),S44,S47)</f>
        <v>CIRCUITOS REVENGE II</v>
      </c>
      <c r="X47">
        <f ca="1">VLOOKUP(W47,$S$44:$V$53,2,FALSE)</f>
        <v>6</v>
      </c>
      <c r="Y47">
        <f ca="1">VLOOKUP(W47,$S$44:$V$53,3,FALSE)</f>
        <v>-8</v>
      </c>
      <c r="Z47">
        <f ca="1">VLOOKUP(W47,$S$44:$V$53,4,FALSE)</f>
        <v>17</v>
      </c>
      <c r="AA47" t="str">
        <f ca="1">W47</f>
        <v>CIRCUITOS REVENGE II</v>
      </c>
      <c r="AB47">
        <f ca="1">VLOOKUP(AA47,W44:Z53,2,FALSE)</f>
        <v>6</v>
      </c>
      <c r="AC47">
        <f ca="1">VLOOKUP(AA47,W44:Z53,3,FALSE)</f>
        <v>-8</v>
      </c>
      <c r="AD47">
        <f ca="1">VLOOKUP(AA47,W44:Z53,4,FALSE)</f>
        <v>17</v>
      </c>
      <c r="AE47" t="str">
        <f ca="1">AA47</f>
        <v>CIRCUITOS REVENGE II</v>
      </c>
      <c r="AF47">
        <f ca="1">VLOOKUP(AE47,AA44:AD53,2,FALSE)</f>
        <v>6</v>
      </c>
      <c r="AG47">
        <f ca="1">VLOOKUP(AE47,AA44:AD53,3,FALSE)</f>
        <v>-8</v>
      </c>
      <c r="AH47">
        <f ca="1">VLOOKUP(AE47,AA44:AD53,4,FALSE)</f>
        <v>17</v>
      </c>
      <c r="AI47" t="str">
        <f ca="1">IF(AND(AF45=AF47,AG45=AG47,AH47&gt;AH45),AE45,AE47)</f>
        <v>CIRCUITOS REVENGE II</v>
      </c>
      <c r="AJ47">
        <f ca="1">VLOOKUP(AI47,AE44:AH53,2,FALSE)</f>
        <v>6</v>
      </c>
      <c r="AK47">
        <f ca="1">VLOOKUP(AI47,AE44:AH53,3,FALSE)</f>
        <v>-8</v>
      </c>
      <c r="AL47">
        <f ca="1">VLOOKUP(AI47,AE44:AH53,4,FALSE)</f>
        <v>17</v>
      </c>
      <c r="AM47" t="str">
        <f ca="1">AI47</f>
        <v>CIRCUITOS REVENGE II</v>
      </c>
      <c r="AN47">
        <f ca="1">VLOOKUP(AM47,AI44:AL53,2,FALSE)</f>
        <v>6</v>
      </c>
      <c r="AO47">
        <f ca="1">VLOOKUP(AM47,AI44:AL53,3,FALSE)</f>
        <v>-8</v>
      </c>
      <c r="AP47">
        <f ca="1">VLOOKUP(AM47,AI44:AL53,4,FALSE)</f>
        <v>17</v>
      </c>
      <c r="AQ47" t="str">
        <f ca="1">IF(AND(AN46=AN47,AO46=AO47,AP47&gt;AP46),AM46,AM47)</f>
        <v>CIRCUITOS REVENGE II</v>
      </c>
      <c r="AR47">
        <f ca="1">VLOOKUP(AQ47,AM44:AP53,2,FALSE)</f>
        <v>6</v>
      </c>
      <c r="AS47">
        <f ca="1">VLOOKUP(AQ47,AM44:AP53,3,FALSE)</f>
        <v>-8</v>
      </c>
      <c r="AT47">
        <f ca="1">VLOOKUP(AQ47,AM44:AP53,4,FALSE)</f>
        <v>17</v>
      </c>
      <c r="AU47" t="str">
        <f ca="1">AQ47</f>
        <v>CIRCUITOS REVENGE II</v>
      </c>
      <c r="AV47">
        <f ca="1">VLOOKUP(AU47,AQ44:AT53,2,FALSE)</f>
        <v>6</v>
      </c>
      <c r="AW47">
        <f ca="1">VLOOKUP(AU47,AQ44:AT53,3,FALSE)</f>
        <v>-8</v>
      </c>
      <c r="AX47">
        <f ca="1">VLOOKUP(AU47,AQ44:AT53,4,FALSE)</f>
        <v>17</v>
      </c>
      <c r="AY47" t="str">
        <f ca="1">IF(AND(AV47=AV48,AW47=AW48,AX48&gt;AX47),AU48,AU47)</f>
        <v>CIRCUITOS REVENGE II</v>
      </c>
      <c r="AZ47">
        <f ca="1">VLOOKUP(AY47,AU44:AX53,2,FALSE)</f>
        <v>6</v>
      </c>
      <c r="BA47">
        <f ca="1">VLOOKUP(AY47,AU44:AX53,3,FALSE)</f>
        <v>-8</v>
      </c>
      <c r="BB47">
        <f ca="1">VLOOKUP(AY47,AU44:AX53,4,FALSE)</f>
        <v>17</v>
      </c>
    </row>
    <row r="48" spans="6:54" x14ac:dyDescent="0.2">
      <c r="F48" t="str">
        <f ca="1">AY36</f>
        <v>MyEF F.C.</v>
      </c>
      <c r="J48">
        <f ca="1">VLOOKUP(F48,$F$20:$M$29,8,FALSE)</f>
        <v>4</v>
      </c>
      <c r="K48">
        <f ca="1">VLOOKUP(F48,$F$20:$M$29,6,FALSE)</f>
        <v>11</v>
      </c>
      <c r="L48">
        <f ca="1">VLOOKUP(F48,$F$20:$M$29,7,FALSE)</f>
        <v>27</v>
      </c>
      <c r="M48">
        <f ca="1">K48-L48</f>
        <v>-16</v>
      </c>
      <c r="O48" t="str">
        <f ca="1">F48</f>
        <v>MyEF F.C.</v>
      </c>
      <c r="P48">
        <f ca="1">VLOOKUP(O48,$F$44:$M$53,5,FALSE)</f>
        <v>4</v>
      </c>
      <c r="Q48">
        <f ca="1">VLOOKUP(O48,$F$44:$M$53,8,FALSE)</f>
        <v>-16</v>
      </c>
      <c r="R48">
        <f ca="1">VLOOKUP(O48,$F$44:$M$53,6,FALSE)</f>
        <v>11</v>
      </c>
      <c r="S48" t="str">
        <f ca="1">O48</f>
        <v>MyEF F.C.</v>
      </c>
      <c r="T48">
        <f ca="1">VLOOKUP(S48,$O$44:$R$53,2,FALSE)</f>
        <v>4</v>
      </c>
      <c r="U48">
        <f ca="1">VLOOKUP(S48,$O$44:$R$53,3,FALSE)</f>
        <v>-16</v>
      </c>
      <c r="V48">
        <f ca="1">VLOOKUP(S48,$O$44:$R$53,4,FALSE)</f>
        <v>11</v>
      </c>
      <c r="W48" t="str">
        <f ca="1">S48</f>
        <v>MyEF F.C.</v>
      </c>
      <c r="X48">
        <f ca="1">VLOOKUP(W48,$S$44:$V$53,2,FALSE)</f>
        <v>4</v>
      </c>
      <c r="Y48">
        <f ca="1">VLOOKUP(W48,$S$44:$V$53,3,FALSE)</f>
        <v>-16</v>
      </c>
      <c r="Z48">
        <f ca="1">VLOOKUP(W48,$S$44:$V$53,4,FALSE)</f>
        <v>11</v>
      </c>
      <c r="AA48" t="str">
        <f ca="1">IF(AND(X44=X48,Y44=Y48,Z48&gt;Z44),W44,W48)</f>
        <v>MyEF F.C.</v>
      </c>
      <c r="AB48">
        <f ca="1">VLOOKUP(AA48,W44:Z53,2,FALSE)</f>
        <v>4</v>
      </c>
      <c r="AC48">
        <f ca="1">VLOOKUP(AA48,W44:Z53,3,FALSE)</f>
        <v>-16</v>
      </c>
      <c r="AD48">
        <f ca="1">VLOOKUP(AA48,W44:Z53,4,FALSE)</f>
        <v>11</v>
      </c>
      <c r="AE48" t="str">
        <f ca="1">AA48</f>
        <v>MyEF F.C.</v>
      </c>
      <c r="AF48">
        <f ca="1">VLOOKUP(AE48,AA44:AD53,2,FALSE)</f>
        <v>4</v>
      </c>
      <c r="AG48">
        <f ca="1">VLOOKUP(AE48,AA44:AD53,3,FALSE)</f>
        <v>-16</v>
      </c>
      <c r="AH48">
        <f ca="1">VLOOKUP(AE48,AA44:AD53,4,FALSE)</f>
        <v>11</v>
      </c>
      <c r="AI48" t="str">
        <f ca="1">AE48</f>
        <v>MyEF F.C.</v>
      </c>
      <c r="AJ48">
        <f ca="1">VLOOKUP(AI48,AE44:AH53,2,FALSE)</f>
        <v>4</v>
      </c>
      <c r="AK48">
        <f ca="1">VLOOKUP(AI48,AE44:AH53,3,FALSE)</f>
        <v>-16</v>
      </c>
      <c r="AL48">
        <f ca="1">VLOOKUP(AI48,AE44:AH53,4,FALSE)</f>
        <v>11</v>
      </c>
      <c r="AM48" t="str">
        <f ca="1">IF(AND(AJ45=AJ48,AK45=AK48,AL48&gt;AL45),AI45,AI48)</f>
        <v>MyEF F.C.</v>
      </c>
      <c r="AN48">
        <f ca="1">VLOOKUP(AM48,AI44:AL53,2,FALSE)</f>
        <v>4</v>
      </c>
      <c r="AO48">
        <f ca="1">VLOOKUP(AM48,AI44:AL53,3,FALSE)</f>
        <v>-16</v>
      </c>
      <c r="AP48">
        <f ca="1">VLOOKUP(AM48,AI44:AL53,4,FALSE)</f>
        <v>11</v>
      </c>
      <c r="AQ48" t="str">
        <f ca="1">AM48</f>
        <v>MyEF F.C.</v>
      </c>
      <c r="AR48">
        <f ca="1">VLOOKUP(AQ48,AM44:AP53,2,FALSE)</f>
        <v>4</v>
      </c>
      <c r="AS48">
        <f ca="1">VLOOKUP(AQ48,AM44:AP53,3,FALSE)</f>
        <v>-16</v>
      </c>
      <c r="AT48">
        <f ca="1">VLOOKUP(AQ48,AM44:AP53,4,FALSE)</f>
        <v>11</v>
      </c>
      <c r="AU48" t="str">
        <f ca="1">IF(AND(AR46=AR48,AS46=AS48,AT48&gt;AT46),AQ46,AQ48)</f>
        <v>MyEF F.C.</v>
      </c>
      <c r="AV48">
        <f ca="1">VLOOKUP(AU48,AQ44:AT53,2,FALSE)</f>
        <v>4</v>
      </c>
      <c r="AW48">
        <f ca="1">VLOOKUP(AU48,AQ44:AT53,3,FALSE)</f>
        <v>-16</v>
      </c>
      <c r="AX48">
        <f ca="1">VLOOKUP(AU48,AQ44:AT53,4,FALSE)</f>
        <v>11</v>
      </c>
      <c r="AY48" t="str">
        <f ca="1">IF(AND(AV47=AV48,AW47=AW48,AX48&gt;AX47),AU47,AU48)</f>
        <v>MyEF F.C.</v>
      </c>
      <c r="AZ48">
        <f ca="1">VLOOKUP(AY48,AU44:AX53,2,FALSE)</f>
        <v>4</v>
      </c>
      <c r="BA48">
        <f ca="1">VLOOKUP(AY48,AU44:AX53,3,FALSE)</f>
        <v>-16</v>
      </c>
      <c r="BB48">
        <f ca="1">VLOOKUP(AY48,AU44:AX53,4,FALSE)</f>
        <v>11</v>
      </c>
    </row>
    <row r="55" spans="6:13" x14ac:dyDescent="0.2">
      <c r="F55" t="s">
        <v>37</v>
      </c>
    </row>
    <row r="56" spans="6:13" x14ac:dyDescent="0.2">
      <c r="F56" t="str">
        <f ca="1">AY44</f>
        <v>DEUS EX MACHINA</v>
      </c>
      <c r="G56">
        <f ca="1">VLOOKUP(F56,$F$20:$M$29,2,FALSE)</f>
        <v>4</v>
      </c>
      <c r="H56">
        <f ca="1">VLOOKUP(F56,$F$20:$M$29,3,FALSE)</f>
        <v>4</v>
      </c>
      <c r="I56">
        <f ca="1">VLOOKUP(F56,$F$20:$M$29,4,FALSE)</f>
        <v>0</v>
      </c>
      <c r="J56">
        <f ca="1">VLOOKUP(F56,$F$20:$M$29,5,FALSE)</f>
        <v>0</v>
      </c>
      <c r="K56">
        <f ca="1">VLOOKUP(F56,$F$20:$M$29,6,FALSE)</f>
        <v>35</v>
      </c>
      <c r="L56">
        <f ca="1">VLOOKUP(F56,$F$20:$M$29,7,FALSE)</f>
        <v>7</v>
      </c>
      <c r="M56">
        <f ca="1">VLOOKUP(F56,$F$20:$M$29,8,FALSE)</f>
        <v>12</v>
      </c>
    </row>
    <row r="57" spans="6:13" x14ac:dyDescent="0.2">
      <c r="F57" t="str">
        <f ca="1">AY45</f>
        <v>RUSKAYA F.C.</v>
      </c>
      <c r="G57">
        <f ca="1">VLOOKUP(F57,$F$20:$M$29,2,FALSE)</f>
        <v>4</v>
      </c>
      <c r="H57">
        <f ca="1">VLOOKUP(F57,$F$20:$M$29,3,FALSE)</f>
        <v>3</v>
      </c>
      <c r="I57">
        <f ca="1">VLOOKUP(F57,$F$20:$M$29,4,FALSE)</f>
        <v>0</v>
      </c>
      <c r="J57">
        <f ca="1">VLOOKUP(F57,$F$20:$M$29,5,FALSE)</f>
        <v>1</v>
      </c>
      <c r="K57">
        <f ca="1">VLOOKUP(F57,$F$20:$M$29,6,FALSE)</f>
        <v>13</v>
      </c>
      <c r="L57">
        <f ca="1">VLOOKUP(F57,$F$20:$M$29,7,FALSE)</f>
        <v>13</v>
      </c>
      <c r="M57">
        <f ca="1">VLOOKUP(F57,$F$20:$M$29,8,FALSE)</f>
        <v>10</v>
      </c>
    </row>
    <row r="58" spans="6:13" x14ac:dyDescent="0.2">
      <c r="F58" t="str">
        <f ca="1">AY46</f>
        <v>REAL E IMAGINARIO F.C.</v>
      </c>
      <c r="G58">
        <f ca="1">VLOOKUP(F58,$F$20:$M$29,2,FALSE)</f>
        <v>4</v>
      </c>
      <c r="H58">
        <f ca="1">VLOOKUP(F58,$F$20:$M$29,3,FALSE)</f>
        <v>2</v>
      </c>
      <c r="I58">
        <f ca="1">VLOOKUP(F58,$F$20:$M$29,4,FALSE)</f>
        <v>0</v>
      </c>
      <c r="J58">
        <f ca="1">VLOOKUP(F58,$F$20:$M$29,5,FALSE)</f>
        <v>2</v>
      </c>
      <c r="K58">
        <f ca="1">VLOOKUP(F58,$F$20:$M$29,6,FALSE)</f>
        <v>12</v>
      </c>
      <c r="L58">
        <f ca="1">VLOOKUP(F58,$F$20:$M$29,7,FALSE)</f>
        <v>16</v>
      </c>
      <c r="M58">
        <f ca="1">VLOOKUP(F58,$F$20:$M$29,8,FALSE)</f>
        <v>8</v>
      </c>
    </row>
    <row r="59" spans="6:13" x14ac:dyDescent="0.2">
      <c r="F59" t="str">
        <f ca="1">AY47</f>
        <v>CIRCUITOS REVENGE II</v>
      </c>
      <c r="G59">
        <f ca="1">VLOOKUP(F59,$F$20:$M$29,2,FALSE)</f>
        <v>4</v>
      </c>
      <c r="H59">
        <f ca="1">VLOOKUP(F59,$F$20:$M$29,3,FALSE)</f>
        <v>1</v>
      </c>
      <c r="I59">
        <f ca="1">VLOOKUP(F59,$F$20:$M$29,4,FALSE)</f>
        <v>0</v>
      </c>
      <c r="J59">
        <f ca="1">VLOOKUP(F59,$F$20:$M$29,5,FALSE)</f>
        <v>3</v>
      </c>
      <c r="K59">
        <f ca="1">VLOOKUP(F59,$F$20:$M$29,6,FALSE)</f>
        <v>17</v>
      </c>
      <c r="L59">
        <f ca="1">VLOOKUP(F59,$F$20:$M$29,7,FALSE)</f>
        <v>25</v>
      </c>
      <c r="M59">
        <f ca="1">VLOOKUP(F59,$F$20:$M$29,8,FALSE)</f>
        <v>6</v>
      </c>
    </row>
    <row r="60" spans="6:13" x14ac:dyDescent="0.2">
      <c r="F60" t="str">
        <f ca="1">AY48</f>
        <v>MyEF F.C.</v>
      </c>
      <c r="G60">
        <f ca="1">VLOOKUP(F60,$F$20:$M$29,2,FALSE)</f>
        <v>4</v>
      </c>
      <c r="H60">
        <f ca="1">VLOOKUP(F60,$F$20:$M$29,3,FALSE)</f>
        <v>0</v>
      </c>
      <c r="I60">
        <f ca="1">VLOOKUP(F60,$F$20:$M$29,4,FALSE)</f>
        <v>0</v>
      </c>
      <c r="J60">
        <f ca="1">VLOOKUP(F60,$F$20:$M$29,5,FALSE)</f>
        <v>4</v>
      </c>
      <c r="K60">
        <f ca="1">VLOOKUP(F60,$F$20:$M$29,6,FALSE)</f>
        <v>11</v>
      </c>
      <c r="L60">
        <f ca="1">VLOOKUP(F60,$F$20:$M$29,7,FALSE)</f>
        <v>27</v>
      </c>
      <c r="M60">
        <f ca="1">VLOOKUP(F60,$F$20:$M$29,8,FALSE)</f>
        <v>4</v>
      </c>
    </row>
  </sheetData>
  <mergeCells count="1">
    <mergeCell ref="A2:E2"/>
  </mergeCells>
  <phoneticPr fontId="19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2:BB60"/>
  <sheetViews>
    <sheetView workbookViewId="0">
      <pane xSplit="5" topLeftCell="F1" activePane="topRight" state="frozen"/>
      <selection activeCell="A16" sqref="A16"/>
      <selection pane="topRight" activeCell="A16" sqref="A16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41" x14ac:dyDescent="0.2">
      <c r="A2" s="760" t="s">
        <v>38</v>
      </c>
      <c r="B2" s="760"/>
      <c r="C2" s="760"/>
      <c r="D2" s="760"/>
      <c r="E2" s="760"/>
      <c r="G2" t="str">
        <f>IF('- F -'!Q7&lt;&gt;"",'- F -'!Q7,"")</f>
        <v>ANONIMOS F.C.</v>
      </c>
      <c r="N2" t="str">
        <f>IF('- F -'!Q9&lt;&gt;"",'- F -'!Q9,"")</f>
        <v>ELECTROQUÍMICA CITY</v>
      </c>
      <c r="U2" t="str">
        <f>IF('- F -'!Q11&lt;&gt;"",'- F -'!Q11,"")</f>
        <v>ATLÈTICO NORTE</v>
      </c>
      <c r="AB2" t="str">
        <f>IF('- F -'!Q13&lt;&gt;"",'- F -'!Q13,"")</f>
        <v>BOLTON WANDERES</v>
      </c>
      <c r="AI2" t="str">
        <f>IF('- F -'!Q15&lt;&gt;"",'- F -'!Q15,"")</f>
        <v>GANEN PERO NO ABUSEN</v>
      </c>
    </row>
    <row r="3" spans="1:41" x14ac:dyDescent="0.2">
      <c r="F3" t="s">
        <v>57</v>
      </c>
      <c r="G3" t="s">
        <v>13</v>
      </c>
      <c r="H3" t="s">
        <v>15</v>
      </c>
      <c r="I3" t="s">
        <v>16</v>
      </c>
      <c r="J3" t="s">
        <v>17</v>
      </c>
      <c r="K3" t="s">
        <v>18</v>
      </c>
      <c r="L3" t="s">
        <v>19</v>
      </c>
      <c r="N3" t="s">
        <v>13</v>
      </c>
      <c r="O3" t="s">
        <v>15</v>
      </c>
      <c r="P3" t="s">
        <v>16</v>
      </c>
      <c r="Q3" t="s">
        <v>17</v>
      </c>
      <c r="R3" t="s">
        <v>18</v>
      </c>
      <c r="S3" t="s">
        <v>19</v>
      </c>
      <c r="U3" t="s">
        <v>13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B3" t="s">
        <v>13</v>
      </c>
      <c r="AC3" t="s">
        <v>15</v>
      </c>
      <c r="AD3" t="s">
        <v>16</v>
      </c>
      <c r="AE3" t="s">
        <v>17</v>
      </c>
      <c r="AF3" t="s">
        <v>18</v>
      </c>
      <c r="AG3" t="s">
        <v>19</v>
      </c>
      <c r="AI3" t="s">
        <v>13</v>
      </c>
      <c r="AJ3" t="s">
        <v>15</v>
      </c>
      <c r="AK3" t="s">
        <v>16</v>
      </c>
      <c r="AL3" t="s">
        <v>17</v>
      </c>
      <c r="AM3" t="s">
        <v>18</v>
      </c>
      <c r="AN3" t="s">
        <v>19</v>
      </c>
    </row>
    <row r="4" spans="1:41" x14ac:dyDescent="0.2">
      <c r="A4" s="2" t="str">
        <f ca="1">'- F -'!B6</f>
        <v>ANONIMOS F.C.</v>
      </c>
      <c r="B4" s="1">
        <f>IF('- F -'!C6&lt;&gt;"",'- F -'!C6,"")</f>
        <v>5</v>
      </c>
      <c r="C4" s="1" t="str">
        <f>'- F -'!D6</f>
        <v>-</v>
      </c>
      <c r="D4" s="1">
        <f>IF('- F -'!E6&lt;&gt;"",'- F -'!E6,"")</f>
        <v>1</v>
      </c>
      <c r="E4" s="3" t="str">
        <f ca="1">'- F -'!F6</f>
        <v>ELECTROQUÍMICA CITY</v>
      </c>
      <c r="F4" s="210">
        <f>COUNTBLANK('- F -'!C6:'- F -'!E6)</f>
        <v>0</v>
      </c>
      <c r="G4">
        <f t="shared" ref="G4:G13" ca="1" si="0">IF(AND(F4=0,OR($A4=$G$2,$E4=$G$2)),1,0)</f>
        <v>1</v>
      </c>
      <c r="H4">
        <f t="shared" ref="H4:H13" ca="1" si="1">IF(AND(F4=0,OR(AND($A4=$G$2,$B4&gt;$D4),AND($E4=$G$2,$D4&gt;$B4))),1,0)</f>
        <v>1</v>
      </c>
      <c r="I4">
        <f t="shared" ref="I4:I13" ca="1" si="2">IF(AND(F4=0,G4=1,$B4=$D4),1,0)</f>
        <v>0</v>
      </c>
      <c r="J4">
        <f t="shared" ref="J4:J13" ca="1" si="3">IF(AND(F4=0,OR(AND($A4=$G$2,$B4&lt;$D4),AND($E4=$G$2,$D4&lt;$B4))),1,0)</f>
        <v>0</v>
      </c>
      <c r="K4">
        <f t="shared" ref="K4:K13" ca="1" si="4">IF(F4&gt;0,0,IF($A4=$G$2,$B4,IF($E4=$G$2,$D4,0)))</f>
        <v>5</v>
      </c>
      <c r="L4">
        <f t="shared" ref="L4:L13" ca="1" si="5">IF(F4&gt;0,0,IF($A4=$G$2,$D4,IF($E4=$G$2,$B4,0)))</f>
        <v>1</v>
      </c>
      <c r="N4">
        <f t="shared" ref="N4:N13" ca="1" si="6">IF(AND(F4=0,OR($A4=$N$2,$E4=$N$2)),1,0)</f>
        <v>1</v>
      </c>
      <c r="O4">
        <f t="shared" ref="O4:O13" ca="1" si="7">IF(AND(F4=0,OR(AND($A4=$N$2,$B4&gt;$D4),AND($E4=$N$2,$D4&gt;$B4))),1,0)</f>
        <v>0</v>
      </c>
      <c r="P4">
        <f t="shared" ref="P4:P13" ca="1" si="8">IF(AND(F4=0,N4=1,$B4=$D4),1,0)</f>
        <v>0</v>
      </c>
      <c r="Q4">
        <f t="shared" ref="Q4:Q13" ca="1" si="9">IF(AND(F4=0,OR(AND($A4=$N$2,$B4&lt;$D4),AND($E4=$N$2,$D4&lt;$B4))),1,0)</f>
        <v>1</v>
      </c>
      <c r="R4">
        <f t="shared" ref="R4:R13" ca="1" si="10">IF(F4&gt;0,0,IF($A4=$N$2,$B4,IF($E4=$N$2,$D4,0)))</f>
        <v>1</v>
      </c>
      <c r="S4">
        <f t="shared" ref="S4:S13" ca="1" si="11">IF(F4&gt;0,0,IF($A4=$N$2,$D4,IF($E4=$N$2,$B4,0)))</f>
        <v>5</v>
      </c>
      <c r="U4">
        <f t="shared" ref="U4:U13" ca="1" si="12">IF(AND(F4=0,OR($A4=$U$2,$E4=$U$2)),1,0)</f>
        <v>0</v>
      </c>
      <c r="V4">
        <f t="shared" ref="V4:V13" ca="1" si="13">IF(AND(F4=0,OR(AND($A4=$U$2,$B4&gt;$D4),AND($E4=$U$2,$D4&gt;$B4))),1,0)</f>
        <v>0</v>
      </c>
      <c r="W4">
        <f t="shared" ref="W4:W13" ca="1" si="14">IF(AND(F4=0,U4=1,$B4=$D4),1,0)</f>
        <v>0</v>
      </c>
      <c r="X4">
        <f t="shared" ref="X4:X13" ca="1" si="15">IF(AND(F4=0,OR(AND($A4=$U$2,$B4&lt;$D4),AND($E4=$U$2,$D4&lt;$B4))),1,0)</f>
        <v>0</v>
      </c>
      <c r="Y4">
        <f t="shared" ref="Y4:Y13" ca="1" si="16">IF(F4&gt;0,0,IF($A4=$U$2,$B4,IF($E4=$U$2,$D4,0)))</f>
        <v>0</v>
      </c>
      <c r="Z4">
        <f t="shared" ref="Z4:Z13" ca="1" si="17">IF(F4&gt;0,0,IF($A4=$U$2,$D4,IF($E4=$U$2,$B4,0)))</f>
        <v>0</v>
      </c>
      <c r="AB4">
        <f t="shared" ref="AB4:AB13" ca="1" si="18">IF(AND(F4=0,OR($A4=$AB$2,$E4=$AB$2)),1,0)</f>
        <v>0</v>
      </c>
      <c r="AC4">
        <f t="shared" ref="AC4:AC13" ca="1" si="19">IF(AND(F4=0,OR(AND($A4=$AB$2,$B4&gt;$D4),AND($E4=$AB$2,$D4&gt;$B4))),1,0)</f>
        <v>0</v>
      </c>
      <c r="AD4">
        <f t="shared" ref="AD4:AD13" ca="1" si="20">IF(AND(F4=0,AB4=1,$B4=$D4),1,0)</f>
        <v>0</v>
      </c>
      <c r="AE4">
        <f t="shared" ref="AE4:AE13" ca="1" si="21">IF(AND(F4=0,OR(AND($A4=$AB$2,$B4&lt;$D4),AND($E4=$AB$2,$D4&lt;$B4))),1,0)</f>
        <v>0</v>
      </c>
      <c r="AF4">
        <f t="shared" ref="AF4:AF13" ca="1" si="22">IF(F4&gt;0,0,IF($A4=$AB$2,$B4,IF($E4=$AB$2,$D4,0)))</f>
        <v>0</v>
      </c>
      <c r="AG4">
        <f t="shared" ref="AG4:AG13" ca="1" si="23">IF(F4&gt;0,0,IF($A4=$AB$2,$D4,IF($E4=$AB$2,$B4,0)))</f>
        <v>0</v>
      </c>
      <c r="AI4">
        <f ca="1">IF(AND(F4=0,OR($A4=$AI$2,$E4=$AI$2)),1,0)</f>
        <v>0</v>
      </c>
      <c r="AJ4">
        <f ca="1">IF(AND(F4=0,OR(AND($A4=$AI$2,$B4&gt;$D4),AND($E4=$AI$2,$D4&gt;$B4))),1,0)</f>
        <v>0</v>
      </c>
      <c r="AK4">
        <f ca="1">IF(AND(F4=0,AI4=1,$B4=$D4),1,0)</f>
        <v>0</v>
      </c>
      <c r="AL4">
        <f ca="1">IF(AND(F4=0,OR(AND($A4=$AI$2,$B4&lt;$D4),AND($E4=$AI$2,$D4&lt;$B4))),1,0)</f>
        <v>0</v>
      </c>
      <c r="AM4">
        <f ca="1">IF(F4&gt;0,0,IF($A4=$AI$2,$B4,IF($E4=$AI$2,$D4,0)))</f>
        <v>0</v>
      </c>
      <c r="AN4">
        <f ca="1">IF(F4&gt;0,0,IF($A4=$AI$2,$D4,IF($E4=$AI$2,$B4,0)))</f>
        <v>0</v>
      </c>
    </row>
    <row r="5" spans="1:41" x14ac:dyDescent="0.2">
      <c r="A5" s="2" t="str">
        <f ca="1">'- F -'!B7</f>
        <v>ATLÈTICO NORTE</v>
      </c>
      <c r="B5" s="1">
        <f>IF('- F -'!C7&lt;&gt;"",'- F -'!C7,"")</f>
        <v>7</v>
      </c>
      <c r="C5" s="1" t="str">
        <f>'- F -'!D7</f>
        <v>-</v>
      </c>
      <c r="D5" s="1">
        <f>IF('- F -'!E7&lt;&gt;"",'- F -'!E7,"")</f>
        <v>5</v>
      </c>
      <c r="E5" s="3" t="str">
        <f ca="1">'- F -'!F7</f>
        <v>BOLTON WANDERES</v>
      </c>
      <c r="F5" s="210">
        <f>COUNTBLANK('- F -'!C7:'- F -'!E7)</f>
        <v>0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ca="1" si="4"/>
        <v>0</v>
      </c>
      <c r="L5">
        <f t="shared" ca="1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ca="1" si="10"/>
        <v>0</v>
      </c>
      <c r="S5">
        <f t="shared" ca="1" si="11"/>
        <v>0</v>
      </c>
      <c r="U5">
        <f t="shared" ca="1" si="12"/>
        <v>1</v>
      </c>
      <c r="V5">
        <f t="shared" ca="1" si="13"/>
        <v>1</v>
      </c>
      <c r="W5">
        <f t="shared" ca="1" si="14"/>
        <v>0</v>
      </c>
      <c r="X5">
        <f t="shared" ca="1" si="15"/>
        <v>0</v>
      </c>
      <c r="Y5">
        <f t="shared" ca="1" si="16"/>
        <v>7</v>
      </c>
      <c r="Z5">
        <f t="shared" ca="1" si="17"/>
        <v>5</v>
      </c>
      <c r="AB5">
        <f t="shared" ca="1" si="18"/>
        <v>1</v>
      </c>
      <c r="AC5">
        <f t="shared" ca="1" si="19"/>
        <v>0</v>
      </c>
      <c r="AD5">
        <f t="shared" ca="1" si="20"/>
        <v>0</v>
      </c>
      <c r="AE5">
        <f t="shared" ca="1" si="21"/>
        <v>1</v>
      </c>
      <c r="AF5">
        <f t="shared" ca="1" si="22"/>
        <v>5</v>
      </c>
      <c r="AG5">
        <f t="shared" ca="1" si="23"/>
        <v>7</v>
      </c>
      <c r="AI5">
        <f t="shared" ref="AI5:AI13" ca="1" si="24">IF(AND(F5=0,OR($A5=$AI$2,$E5=$AI$2)),1,0)</f>
        <v>0</v>
      </c>
      <c r="AJ5">
        <f t="shared" ref="AJ5:AJ13" ca="1" si="25">IF(AND(F5=0,OR(AND($A5=$AI$2,$B5&gt;$D5),AND($E5=$AI$2,$D5&gt;$B5))),1,0)</f>
        <v>0</v>
      </c>
      <c r="AK5">
        <f t="shared" ref="AK5:AK13" ca="1" si="26">IF(AND(F5=0,AI5=1,$B5=$D5),1,0)</f>
        <v>0</v>
      </c>
      <c r="AL5">
        <f t="shared" ref="AL5:AL13" ca="1" si="27">IF(AND(F5=0,OR(AND($A5=$AI$2,$B5&lt;$D5),AND($E5=$AI$2,$D5&lt;$B5))),1,0)</f>
        <v>0</v>
      </c>
      <c r="AM5">
        <f t="shared" ref="AM5:AM13" ca="1" si="28">IF(F5&gt;0,0,IF($A5=$AI$2,$B5,IF($E5=$AI$2,$D5,0)))</f>
        <v>0</v>
      </c>
      <c r="AN5">
        <f t="shared" ref="AN5:AN13" ca="1" si="29">IF(F5&gt;0,0,IF($A5=$AI$2,$D5,IF($E5=$AI$2,$B5,0)))</f>
        <v>0</v>
      </c>
    </row>
    <row r="6" spans="1:41" x14ac:dyDescent="0.2">
      <c r="A6" s="2" t="str">
        <f ca="1">'- F -'!B8</f>
        <v>ANONIMOS F.C.</v>
      </c>
      <c r="B6" s="1">
        <f>IF('- F -'!C8&lt;&gt;"",'- F -'!C8,"")</f>
        <v>7</v>
      </c>
      <c r="C6" s="1" t="str">
        <f>'- F -'!D8</f>
        <v>-</v>
      </c>
      <c r="D6" s="1">
        <f>IF('- F -'!E8&lt;&gt;"",'- F -'!E8,"")</f>
        <v>2</v>
      </c>
      <c r="E6" s="3" t="str">
        <f ca="1">'- F -'!F8</f>
        <v>ATLÈTICO NORTE</v>
      </c>
      <c r="F6" s="210">
        <f>COUNTBLANK('- F -'!C8:'- F -'!E8)</f>
        <v>0</v>
      </c>
      <c r="G6">
        <f t="shared" ca="1" si="0"/>
        <v>1</v>
      </c>
      <c r="H6">
        <f t="shared" ca="1" si="1"/>
        <v>1</v>
      </c>
      <c r="I6">
        <f t="shared" ca="1" si="2"/>
        <v>0</v>
      </c>
      <c r="J6">
        <f t="shared" ca="1" si="3"/>
        <v>0</v>
      </c>
      <c r="K6">
        <f t="shared" ca="1" si="4"/>
        <v>7</v>
      </c>
      <c r="L6">
        <f t="shared" ca="1" si="5"/>
        <v>2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ca="1" si="10"/>
        <v>0</v>
      </c>
      <c r="S6">
        <f t="shared" ca="1" si="11"/>
        <v>0</v>
      </c>
      <c r="U6">
        <f t="shared" ca="1" si="12"/>
        <v>1</v>
      </c>
      <c r="V6">
        <f t="shared" ca="1" si="13"/>
        <v>0</v>
      </c>
      <c r="W6">
        <f t="shared" ca="1" si="14"/>
        <v>0</v>
      </c>
      <c r="X6">
        <f t="shared" ca="1" si="15"/>
        <v>1</v>
      </c>
      <c r="Y6">
        <f t="shared" ca="1" si="16"/>
        <v>2</v>
      </c>
      <c r="Z6">
        <f t="shared" ca="1" si="17"/>
        <v>7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ca="1" si="22"/>
        <v>0</v>
      </c>
      <c r="AG6">
        <f t="shared" ca="1" si="23"/>
        <v>0</v>
      </c>
      <c r="AI6">
        <f t="shared" ca="1" si="24"/>
        <v>0</v>
      </c>
      <c r="AJ6">
        <f t="shared" ca="1" si="25"/>
        <v>0</v>
      </c>
      <c r="AK6">
        <f t="shared" ca="1" si="26"/>
        <v>0</v>
      </c>
      <c r="AL6">
        <f t="shared" ca="1" si="27"/>
        <v>0</v>
      </c>
      <c r="AM6">
        <f t="shared" ca="1" si="28"/>
        <v>0</v>
      </c>
      <c r="AN6">
        <f t="shared" ca="1" si="29"/>
        <v>0</v>
      </c>
    </row>
    <row r="7" spans="1:41" x14ac:dyDescent="0.2">
      <c r="A7" s="2" t="str">
        <f ca="1">'- F -'!B9</f>
        <v>ELECTROQUÍMICA CITY</v>
      </c>
      <c r="B7" s="1">
        <f>IF('- F -'!C9&lt;&gt;"",'- F -'!C9,"")</f>
        <v>7</v>
      </c>
      <c r="C7" s="1" t="str">
        <f>'- F -'!D9</f>
        <v>-</v>
      </c>
      <c r="D7" s="1">
        <f>IF('- F -'!E9&lt;&gt;"",'- F -'!E9,"")</f>
        <v>2</v>
      </c>
      <c r="E7" s="3" t="str">
        <f ca="1">'- F -'!F9</f>
        <v>GANEN PERO NO ABUSEN</v>
      </c>
      <c r="F7" s="210">
        <f>COUNTBLANK('- F -'!C9:'- F -'!E9)</f>
        <v>0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ca="1" si="4"/>
        <v>0</v>
      </c>
      <c r="L7">
        <f t="shared" ca="1" si="5"/>
        <v>0</v>
      </c>
      <c r="N7">
        <f t="shared" ca="1" si="6"/>
        <v>1</v>
      </c>
      <c r="O7">
        <f t="shared" ca="1" si="7"/>
        <v>1</v>
      </c>
      <c r="P7">
        <f t="shared" ca="1" si="8"/>
        <v>0</v>
      </c>
      <c r="Q7">
        <f t="shared" ca="1" si="9"/>
        <v>0</v>
      </c>
      <c r="R7">
        <f t="shared" ca="1" si="10"/>
        <v>7</v>
      </c>
      <c r="S7">
        <f t="shared" ca="1" si="11"/>
        <v>2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ca="1" si="16"/>
        <v>0</v>
      </c>
      <c r="Z7">
        <f t="shared" ca="1" si="17"/>
        <v>0</v>
      </c>
      <c r="AB7">
        <f t="shared" ca="1" si="18"/>
        <v>0</v>
      </c>
      <c r="AC7">
        <f t="shared" ca="1" si="19"/>
        <v>0</v>
      </c>
      <c r="AD7">
        <f t="shared" ca="1" si="20"/>
        <v>0</v>
      </c>
      <c r="AE7">
        <f t="shared" ca="1" si="21"/>
        <v>0</v>
      </c>
      <c r="AF7">
        <f t="shared" ca="1" si="22"/>
        <v>0</v>
      </c>
      <c r="AG7">
        <f t="shared" ca="1" si="23"/>
        <v>0</v>
      </c>
      <c r="AI7">
        <f t="shared" ca="1" si="24"/>
        <v>1</v>
      </c>
      <c r="AJ7">
        <f t="shared" ca="1" si="25"/>
        <v>0</v>
      </c>
      <c r="AK7">
        <f t="shared" ca="1" si="26"/>
        <v>0</v>
      </c>
      <c r="AL7">
        <f t="shared" ca="1" si="27"/>
        <v>1</v>
      </c>
      <c r="AM7">
        <f t="shared" ca="1" si="28"/>
        <v>2</v>
      </c>
      <c r="AN7">
        <f t="shared" ca="1" si="29"/>
        <v>7</v>
      </c>
    </row>
    <row r="8" spans="1:41" x14ac:dyDescent="0.2">
      <c r="A8" s="2" t="str">
        <f ca="1">'- F -'!B10</f>
        <v>ANONIMOS F.C.</v>
      </c>
      <c r="B8" s="1">
        <f>IF('- F -'!C10&lt;&gt;"",'- F -'!C10,"")</f>
        <v>7</v>
      </c>
      <c r="C8" s="1" t="str">
        <f>'- F -'!D10</f>
        <v>-</v>
      </c>
      <c r="D8" s="1">
        <f>IF('- F -'!E10&lt;&gt;"",'- F -'!E10,"")</f>
        <v>8</v>
      </c>
      <c r="E8" s="3" t="str">
        <f ca="1">'- F -'!F10</f>
        <v>GANEN PERO NO ABUSEN</v>
      </c>
      <c r="F8" s="210">
        <f>COUNTBLANK('- F -'!C10:'- F -'!E10)</f>
        <v>0</v>
      </c>
      <c r="G8">
        <f t="shared" ca="1" si="0"/>
        <v>1</v>
      </c>
      <c r="H8">
        <f t="shared" ca="1" si="1"/>
        <v>0</v>
      </c>
      <c r="I8">
        <f t="shared" ca="1" si="2"/>
        <v>0</v>
      </c>
      <c r="J8">
        <f t="shared" ca="1" si="3"/>
        <v>1</v>
      </c>
      <c r="K8">
        <f t="shared" ca="1" si="4"/>
        <v>7</v>
      </c>
      <c r="L8">
        <f t="shared" ca="1" si="5"/>
        <v>8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ca="1" si="10"/>
        <v>0</v>
      </c>
      <c r="S8">
        <f t="shared" ca="1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ca="1" si="16"/>
        <v>0</v>
      </c>
      <c r="Z8">
        <f t="shared" ca="1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ca="1" si="22"/>
        <v>0</v>
      </c>
      <c r="AG8">
        <f t="shared" ca="1" si="23"/>
        <v>0</v>
      </c>
      <c r="AI8">
        <f t="shared" ca="1" si="24"/>
        <v>1</v>
      </c>
      <c r="AJ8">
        <f t="shared" ca="1" si="25"/>
        <v>1</v>
      </c>
      <c r="AK8">
        <f t="shared" ca="1" si="26"/>
        <v>0</v>
      </c>
      <c r="AL8">
        <f t="shared" ca="1" si="27"/>
        <v>0</v>
      </c>
      <c r="AM8">
        <f t="shared" ca="1" si="28"/>
        <v>8</v>
      </c>
      <c r="AN8">
        <f t="shared" ca="1" si="29"/>
        <v>7</v>
      </c>
    </row>
    <row r="9" spans="1:41" x14ac:dyDescent="0.2">
      <c r="A9" s="2" t="str">
        <f ca="1">'- F -'!B11</f>
        <v>ELECTROQUÍMICA CITY</v>
      </c>
      <c r="B9" s="1">
        <f>IF('- F -'!C11&lt;&gt;"",'- F -'!C11,"")</f>
        <v>6</v>
      </c>
      <c r="C9" s="1" t="str">
        <f>'- F -'!D11</f>
        <v>-</v>
      </c>
      <c r="D9" s="1">
        <f>IF('- F -'!E11&lt;&gt;"",'- F -'!E11,"")</f>
        <v>1</v>
      </c>
      <c r="E9" s="3" t="str">
        <f ca="1">'- F -'!F11</f>
        <v>BOLTON WANDERES</v>
      </c>
      <c r="F9" s="210">
        <f>COUNTBLANK('- F -'!C11:'- F -'!E11)</f>
        <v>0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ca="1" si="4"/>
        <v>0</v>
      </c>
      <c r="L9">
        <f t="shared" ca="1" si="5"/>
        <v>0</v>
      </c>
      <c r="N9">
        <f t="shared" ca="1" si="6"/>
        <v>1</v>
      </c>
      <c r="O9">
        <f t="shared" ca="1" si="7"/>
        <v>1</v>
      </c>
      <c r="P9">
        <f t="shared" ca="1" si="8"/>
        <v>0</v>
      </c>
      <c r="Q9">
        <f t="shared" ca="1" si="9"/>
        <v>0</v>
      </c>
      <c r="R9">
        <f t="shared" ca="1" si="10"/>
        <v>6</v>
      </c>
      <c r="S9">
        <f t="shared" ca="1" si="11"/>
        <v>1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ca="1" si="16"/>
        <v>0</v>
      </c>
      <c r="Z9">
        <f t="shared" ca="1" si="17"/>
        <v>0</v>
      </c>
      <c r="AB9">
        <f t="shared" ca="1" si="18"/>
        <v>1</v>
      </c>
      <c r="AC9">
        <f t="shared" ca="1" si="19"/>
        <v>0</v>
      </c>
      <c r="AD9">
        <f t="shared" ca="1" si="20"/>
        <v>0</v>
      </c>
      <c r="AE9">
        <f t="shared" ca="1" si="21"/>
        <v>1</v>
      </c>
      <c r="AF9">
        <f t="shared" ca="1" si="22"/>
        <v>1</v>
      </c>
      <c r="AG9">
        <f t="shared" ca="1" si="23"/>
        <v>6</v>
      </c>
      <c r="AI9">
        <f t="shared" ca="1" si="24"/>
        <v>0</v>
      </c>
      <c r="AJ9">
        <f t="shared" ca="1" si="25"/>
        <v>0</v>
      </c>
      <c r="AK9">
        <f t="shared" ca="1" si="26"/>
        <v>0</v>
      </c>
      <c r="AL9">
        <f t="shared" ca="1" si="27"/>
        <v>0</v>
      </c>
      <c r="AM9">
        <f t="shared" ca="1" si="28"/>
        <v>0</v>
      </c>
      <c r="AN9">
        <f t="shared" ca="1" si="29"/>
        <v>0</v>
      </c>
    </row>
    <row r="10" spans="1:41" x14ac:dyDescent="0.2">
      <c r="A10" s="2" t="str">
        <f ca="1">'- F -'!B12</f>
        <v>ANONIMOS F.C.</v>
      </c>
      <c r="B10" s="210">
        <f>IF('- F -'!C12&lt;&gt;"",'- F -'!C12,"")</f>
        <v>4</v>
      </c>
      <c r="C10" s="210" t="str">
        <f>'- F -'!D12</f>
        <v>-</v>
      </c>
      <c r="D10" s="210">
        <f>IF('- F -'!E12&lt;&gt;"",'- F -'!E12,"")</f>
        <v>3</v>
      </c>
      <c r="E10" s="3" t="str">
        <f ca="1">'- F -'!F12</f>
        <v>BOLTON WANDERES</v>
      </c>
      <c r="F10" s="210">
        <f>COUNTBLANK('- F -'!C12:'- F -'!E12)</f>
        <v>0</v>
      </c>
      <c r="G10">
        <f t="shared" ca="1" si="0"/>
        <v>1</v>
      </c>
      <c r="H10">
        <f t="shared" ca="1" si="1"/>
        <v>1</v>
      </c>
      <c r="I10">
        <f t="shared" ca="1" si="2"/>
        <v>0</v>
      </c>
      <c r="J10">
        <f t="shared" ca="1" si="3"/>
        <v>0</v>
      </c>
      <c r="K10">
        <f t="shared" ca="1" si="4"/>
        <v>4</v>
      </c>
      <c r="L10">
        <f t="shared" ca="1" si="5"/>
        <v>3</v>
      </c>
      <c r="N10">
        <f t="shared" ca="1" si="6"/>
        <v>0</v>
      </c>
      <c r="O10">
        <f t="shared" ca="1" si="7"/>
        <v>0</v>
      </c>
      <c r="P10">
        <f t="shared" ca="1" si="8"/>
        <v>0</v>
      </c>
      <c r="Q10">
        <f t="shared" ca="1" si="9"/>
        <v>0</v>
      </c>
      <c r="R10">
        <f t="shared" ca="1" si="10"/>
        <v>0</v>
      </c>
      <c r="S10">
        <f t="shared" ca="1" si="11"/>
        <v>0</v>
      </c>
      <c r="U10">
        <f t="shared" ca="1" si="12"/>
        <v>0</v>
      </c>
      <c r="V10">
        <f t="shared" ca="1" si="13"/>
        <v>0</v>
      </c>
      <c r="W10">
        <f t="shared" ca="1" si="14"/>
        <v>0</v>
      </c>
      <c r="X10">
        <f t="shared" ca="1" si="15"/>
        <v>0</v>
      </c>
      <c r="Y10">
        <f t="shared" ca="1" si="16"/>
        <v>0</v>
      </c>
      <c r="Z10">
        <f t="shared" ca="1" si="17"/>
        <v>0</v>
      </c>
      <c r="AB10">
        <f t="shared" ca="1" si="18"/>
        <v>1</v>
      </c>
      <c r="AC10">
        <f t="shared" ca="1" si="19"/>
        <v>0</v>
      </c>
      <c r="AD10">
        <f t="shared" ca="1" si="20"/>
        <v>0</v>
      </c>
      <c r="AE10">
        <f t="shared" ca="1" si="21"/>
        <v>1</v>
      </c>
      <c r="AF10">
        <f t="shared" ca="1" si="22"/>
        <v>3</v>
      </c>
      <c r="AG10">
        <f t="shared" ca="1" si="23"/>
        <v>4</v>
      </c>
      <c r="AI10">
        <f t="shared" ca="1" si="24"/>
        <v>0</v>
      </c>
      <c r="AJ10">
        <f t="shared" ca="1" si="25"/>
        <v>0</v>
      </c>
      <c r="AK10">
        <f t="shared" ca="1" si="26"/>
        <v>0</v>
      </c>
      <c r="AL10">
        <f t="shared" ca="1" si="27"/>
        <v>0</v>
      </c>
      <c r="AM10">
        <f t="shared" ca="1" si="28"/>
        <v>0</v>
      </c>
      <c r="AN10">
        <f t="shared" ca="1" si="29"/>
        <v>0</v>
      </c>
    </row>
    <row r="11" spans="1:41" x14ac:dyDescent="0.2">
      <c r="A11" s="2" t="str">
        <f ca="1">'- F -'!B13</f>
        <v>ATLÈTICO NORTE</v>
      </c>
      <c r="B11" s="210">
        <f>IF('- F -'!C13&lt;&gt;"",'- F -'!C13,"")</f>
        <v>4</v>
      </c>
      <c r="C11" s="210" t="str">
        <f>'- F -'!D13</f>
        <v>-</v>
      </c>
      <c r="D11" s="210">
        <f>IF('- F -'!E13&lt;&gt;"",'- F -'!E13,"")</f>
        <v>5</v>
      </c>
      <c r="E11" s="3" t="str">
        <f ca="1">'- F -'!F13</f>
        <v>GANEN PERO NO ABUSEN</v>
      </c>
      <c r="F11" s="210">
        <f>COUNTBLANK('- F -'!C13:'- F -'!E13)</f>
        <v>0</v>
      </c>
      <c r="G11">
        <f t="shared" ca="1" si="0"/>
        <v>0</v>
      </c>
      <c r="H11">
        <f t="shared" ca="1" si="1"/>
        <v>0</v>
      </c>
      <c r="I11">
        <f t="shared" ca="1" si="2"/>
        <v>0</v>
      </c>
      <c r="J11">
        <f t="shared" ca="1" si="3"/>
        <v>0</v>
      </c>
      <c r="K11">
        <f t="shared" ca="1" si="4"/>
        <v>0</v>
      </c>
      <c r="L11">
        <f t="shared" ca="1" si="5"/>
        <v>0</v>
      </c>
      <c r="N11">
        <f t="shared" ca="1" si="6"/>
        <v>0</v>
      </c>
      <c r="O11">
        <f t="shared" ca="1" si="7"/>
        <v>0</v>
      </c>
      <c r="P11">
        <f t="shared" ca="1" si="8"/>
        <v>0</v>
      </c>
      <c r="Q11">
        <f t="shared" ca="1" si="9"/>
        <v>0</v>
      </c>
      <c r="R11">
        <f t="shared" ca="1" si="10"/>
        <v>0</v>
      </c>
      <c r="S11">
        <f t="shared" ca="1" si="11"/>
        <v>0</v>
      </c>
      <c r="U11">
        <f t="shared" ca="1" si="12"/>
        <v>1</v>
      </c>
      <c r="V11">
        <f t="shared" ca="1" si="13"/>
        <v>0</v>
      </c>
      <c r="W11">
        <f t="shared" ca="1" si="14"/>
        <v>0</v>
      </c>
      <c r="X11">
        <f t="shared" ca="1" si="15"/>
        <v>1</v>
      </c>
      <c r="Y11">
        <f t="shared" ca="1" si="16"/>
        <v>4</v>
      </c>
      <c r="Z11">
        <f t="shared" ca="1" si="17"/>
        <v>5</v>
      </c>
      <c r="AB11">
        <f t="shared" ca="1" si="18"/>
        <v>0</v>
      </c>
      <c r="AC11">
        <f t="shared" ca="1" si="19"/>
        <v>0</v>
      </c>
      <c r="AD11">
        <f t="shared" ca="1" si="20"/>
        <v>0</v>
      </c>
      <c r="AE11">
        <f t="shared" ca="1" si="21"/>
        <v>0</v>
      </c>
      <c r="AF11">
        <f t="shared" ca="1" si="22"/>
        <v>0</v>
      </c>
      <c r="AG11">
        <f t="shared" ca="1" si="23"/>
        <v>0</v>
      </c>
      <c r="AI11">
        <f t="shared" ca="1" si="24"/>
        <v>1</v>
      </c>
      <c r="AJ11">
        <f t="shared" ca="1" si="25"/>
        <v>1</v>
      </c>
      <c r="AK11">
        <f t="shared" ca="1" si="26"/>
        <v>0</v>
      </c>
      <c r="AL11">
        <f t="shared" ca="1" si="27"/>
        <v>0</v>
      </c>
      <c r="AM11">
        <f t="shared" ca="1" si="28"/>
        <v>5</v>
      </c>
      <c r="AN11">
        <f t="shared" ca="1" si="29"/>
        <v>4</v>
      </c>
    </row>
    <row r="12" spans="1:41" x14ac:dyDescent="0.2">
      <c r="A12" s="2" t="str">
        <f ca="1">'- F -'!B14</f>
        <v>ELECTROQUÍMICA CITY</v>
      </c>
      <c r="B12" s="210" t="str">
        <f>IF('- F -'!C16&lt;&gt;"",'- F -'!C16,"")</f>
        <v/>
      </c>
      <c r="C12" s="210">
        <f>'- F -'!D16</f>
        <v>0</v>
      </c>
      <c r="D12" s="210" t="str">
        <f>IF('- F -'!E16&lt;&gt;"",'- F -'!E16,"")</f>
        <v/>
      </c>
      <c r="E12" s="3" t="str">
        <f ca="1">'- F -'!F14</f>
        <v>ATLÈTICO NORTE</v>
      </c>
      <c r="F12" s="210">
        <f>COUNTBLANK('- F -'!C16:'- F -'!E16)</f>
        <v>3</v>
      </c>
      <c r="G12">
        <f t="shared" ca="1" si="0"/>
        <v>0</v>
      </c>
      <c r="H12">
        <f t="shared" ca="1" si="1"/>
        <v>0</v>
      </c>
      <c r="I12">
        <f t="shared" ca="1" si="2"/>
        <v>0</v>
      </c>
      <c r="J12">
        <f t="shared" ca="1" si="3"/>
        <v>0</v>
      </c>
      <c r="K12">
        <f t="shared" si="4"/>
        <v>0</v>
      </c>
      <c r="L12">
        <f t="shared" si="5"/>
        <v>0</v>
      </c>
      <c r="N12">
        <f t="shared" ca="1" si="6"/>
        <v>0</v>
      </c>
      <c r="O12">
        <f t="shared" ca="1" si="7"/>
        <v>0</v>
      </c>
      <c r="P12">
        <f t="shared" ca="1" si="8"/>
        <v>0</v>
      </c>
      <c r="Q12">
        <f t="shared" ca="1" si="9"/>
        <v>0</v>
      </c>
      <c r="R12">
        <f t="shared" si="10"/>
        <v>0</v>
      </c>
      <c r="S12">
        <f t="shared" si="11"/>
        <v>0</v>
      </c>
      <c r="U12">
        <f t="shared" ca="1" si="12"/>
        <v>0</v>
      </c>
      <c r="V12">
        <f t="shared" ca="1" si="13"/>
        <v>0</v>
      </c>
      <c r="W12">
        <f t="shared" ca="1" si="14"/>
        <v>0</v>
      </c>
      <c r="X12">
        <f t="shared" ca="1" si="15"/>
        <v>0</v>
      </c>
      <c r="Y12">
        <f t="shared" si="16"/>
        <v>0</v>
      </c>
      <c r="Z12">
        <f t="shared" si="17"/>
        <v>0</v>
      </c>
      <c r="AB12">
        <f t="shared" ca="1" si="18"/>
        <v>0</v>
      </c>
      <c r="AC12">
        <f t="shared" ca="1" si="19"/>
        <v>0</v>
      </c>
      <c r="AD12">
        <f t="shared" ca="1" si="20"/>
        <v>0</v>
      </c>
      <c r="AE12">
        <f t="shared" ca="1" si="21"/>
        <v>0</v>
      </c>
      <c r="AF12">
        <f t="shared" si="22"/>
        <v>0</v>
      </c>
      <c r="AG12">
        <f t="shared" si="23"/>
        <v>0</v>
      </c>
      <c r="AI12">
        <f t="shared" ca="1" si="24"/>
        <v>0</v>
      </c>
      <c r="AJ12">
        <f t="shared" ca="1" si="25"/>
        <v>0</v>
      </c>
      <c r="AK12">
        <f t="shared" ca="1" si="26"/>
        <v>0</v>
      </c>
      <c r="AL12">
        <f t="shared" ca="1" si="27"/>
        <v>0</v>
      </c>
      <c r="AM12">
        <f t="shared" si="28"/>
        <v>0</v>
      </c>
      <c r="AN12">
        <f t="shared" si="29"/>
        <v>0</v>
      </c>
    </row>
    <row r="13" spans="1:41" x14ac:dyDescent="0.2">
      <c r="A13" s="2" t="str">
        <f ca="1">'- F -'!B15</f>
        <v>BOLTON WANDERES</v>
      </c>
      <c r="B13" s="210" t="str">
        <f>IF('- F -'!C17&lt;&gt;"",'- F -'!C17,"")</f>
        <v/>
      </c>
      <c r="C13" s="210">
        <f>'- F -'!D17</f>
        <v>0</v>
      </c>
      <c r="D13" s="210" t="str">
        <f>IF('- F -'!E17&lt;&gt;"",'- F -'!E17,"")</f>
        <v/>
      </c>
      <c r="E13" s="3" t="str">
        <f ca="1">'- F -'!F15</f>
        <v>GANEN PERO NO ABUSEN</v>
      </c>
      <c r="F13" s="210">
        <f>COUNTBLANK('- F -'!C17:'- F -'!E17)</f>
        <v>3</v>
      </c>
      <c r="G13">
        <f t="shared" ca="1" si="0"/>
        <v>0</v>
      </c>
      <c r="H13">
        <f t="shared" ca="1" si="1"/>
        <v>0</v>
      </c>
      <c r="I13">
        <f t="shared" ca="1" si="2"/>
        <v>0</v>
      </c>
      <c r="J13">
        <f t="shared" ca="1" si="3"/>
        <v>0</v>
      </c>
      <c r="K13">
        <f t="shared" si="4"/>
        <v>0</v>
      </c>
      <c r="L13">
        <f t="shared" si="5"/>
        <v>0</v>
      </c>
      <c r="N13">
        <f t="shared" ca="1" si="6"/>
        <v>0</v>
      </c>
      <c r="O13">
        <f t="shared" ca="1" si="7"/>
        <v>0</v>
      </c>
      <c r="P13">
        <f t="shared" ca="1" si="8"/>
        <v>0</v>
      </c>
      <c r="Q13">
        <f t="shared" ca="1" si="9"/>
        <v>0</v>
      </c>
      <c r="R13">
        <f t="shared" si="10"/>
        <v>0</v>
      </c>
      <c r="S13">
        <f t="shared" si="11"/>
        <v>0</v>
      </c>
      <c r="U13">
        <f t="shared" ca="1" si="12"/>
        <v>0</v>
      </c>
      <c r="V13">
        <f t="shared" ca="1" si="13"/>
        <v>0</v>
      </c>
      <c r="W13">
        <f t="shared" ca="1" si="14"/>
        <v>0</v>
      </c>
      <c r="X13">
        <f t="shared" ca="1" si="15"/>
        <v>0</v>
      </c>
      <c r="Y13">
        <f t="shared" si="16"/>
        <v>0</v>
      </c>
      <c r="Z13">
        <f t="shared" si="17"/>
        <v>0</v>
      </c>
      <c r="AB13">
        <f t="shared" ca="1" si="18"/>
        <v>0</v>
      </c>
      <c r="AC13">
        <f t="shared" ca="1" si="19"/>
        <v>0</v>
      </c>
      <c r="AD13">
        <f t="shared" ca="1" si="20"/>
        <v>0</v>
      </c>
      <c r="AE13">
        <f t="shared" ca="1" si="21"/>
        <v>0</v>
      </c>
      <c r="AF13">
        <f t="shared" si="22"/>
        <v>0</v>
      </c>
      <c r="AG13">
        <f t="shared" si="23"/>
        <v>0</v>
      </c>
      <c r="AI13">
        <f t="shared" ca="1" si="24"/>
        <v>0</v>
      </c>
      <c r="AJ13">
        <f t="shared" ca="1" si="25"/>
        <v>0</v>
      </c>
      <c r="AK13">
        <f t="shared" ca="1" si="26"/>
        <v>0</v>
      </c>
      <c r="AL13">
        <f t="shared" ca="1" si="27"/>
        <v>0</v>
      </c>
      <c r="AM13">
        <f t="shared" si="28"/>
        <v>0</v>
      </c>
      <c r="AN13">
        <f t="shared" si="29"/>
        <v>0</v>
      </c>
    </row>
    <row r="14" spans="1:41" x14ac:dyDescent="0.2">
      <c r="F14" s="210"/>
      <c r="G14">
        <f t="shared" ref="G14:L14" ca="1" si="30">SUM(G4:G9)</f>
        <v>3</v>
      </c>
      <c r="H14">
        <f t="shared" ca="1" si="30"/>
        <v>2</v>
      </c>
      <c r="I14">
        <f t="shared" ca="1" si="30"/>
        <v>0</v>
      </c>
      <c r="J14">
        <f t="shared" ca="1" si="30"/>
        <v>1</v>
      </c>
      <c r="K14">
        <f t="shared" ca="1" si="30"/>
        <v>19</v>
      </c>
      <c r="L14">
        <f t="shared" ca="1" si="30"/>
        <v>11</v>
      </c>
      <c r="M14">
        <f ca="1">H14*3+I14*2+J14</f>
        <v>7</v>
      </c>
      <c r="N14">
        <f t="shared" ref="N14:S14" ca="1" si="31">SUM(N4:N9)</f>
        <v>3</v>
      </c>
      <c r="O14">
        <f t="shared" ca="1" si="31"/>
        <v>2</v>
      </c>
      <c r="P14">
        <f t="shared" ca="1" si="31"/>
        <v>0</v>
      </c>
      <c r="Q14">
        <f t="shared" ca="1" si="31"/>
        <v>1</v>
      </c>
      <c r="R14">
        <f t="shared" ca="1" si="31"/>
        <v>14</v>
      </c>
      <c r="S14">
        <f t="shared" ca="1" si="31"/>
        <v>8</v>
      </c>
      <c r="T14">
        <f ca="1">O14*3+P14*2+Q14</f>
        <v>7</v>
      </c>
      <c r="U14">
        <f t="shared" ref="U14:Z14" ca="1" si="32">SUM(U4:U9)</f>
        <v>2</v>
      </c>
      <c r="V14">
        <f t="shared" ca="1" si="32"/>
        <v>1</v>
      </c>
      <c r="W14">
        <f t="shared" ca="1" si="32"/>
        <v>0</v>
      </c>
      <c r="X14">
        <f t="shared" ca="1" si="32"/>
        <v>1</v>
      </c>
      <c r="Y14">
        <f t="shared" ca="1" si="32"/>
        <v>9</v>
      </c>
      <c r="Z14">
        <f t="shared" ca="1" si="32"/>
        <v>12</v>
      </c>
      <c r="AA14">
        <f ca="1">V14*3+W14*2+X14</f>
        <v>4</v>
      </c>
      <c r="AB14">
        <f t="shared" ref="AB14:AG14" ca="1" si="33">SUM(AB4:AB9)</f>
        <v>2</v>
      </c>
      <c r="AC14">
        <f t="shared" ca="1" si="33"/>
        <v>0</v>
      </c>
      <c r="AD14">
        <f t="shared" ca="1" si="33"/>
        <v>0</v>
      </c>
      <c r="AE14">
        <f t="shared" ca="1" si="33"/>
        <v>2</v>
      </c>
      <c r="AF14">
        <f t="shared" ca="1" si="33"/>
        <v>6</v>
      </c>
      <c r="AG14">
        <f t="shared" ca="1" si="33"/>
        <v>13</v>
      </c>
      <c r="AH14">
        <f ca="1">AC14*3+AD14*2+AE14</f>
        <v>2</v>
      </c>
      <c r="AI14">
        <f t="shared" ref="AI14:AN14" ca="1" si="34">SUM(AI4:AI13)</f>
        <v>3</v>
      </c>
      <c r="AJ14">
        <f t="shared" ca="1" si="34"/>
        <v>2</v>
      </c>
      <c r="AK14">
        <f t="shared" ca="1" si="34"/>
        <v>0</v>
      </c>
      <c r="AL14">
        <f t="shared" ca="1" si="34"/>
        <v>1</v>
      </c>
      <c r="AM14">
        <f t="shared" ca="1" si="34"/>
        <v>15</v>
      </c>
      <c r="AN14">
        <f t="shared" ca="1" si="34"/>
        <v>18</v>
      </c>
      <c r="AO14">
        <f ca="1">AJ14*3+AK14*2+AL14</f>
        <v>7</v>
      </c>
    </row>
    <row r="15" spans="1:41" x14ac:dyDescent="0.2">
      <c r="F15" s="210"/>
    </row>
    <row r="16" spans="1:41" x14ac:dyDescent="0.2">
      <c r="F16" s="210"/>
    </row>
    <row r="17" spans="6:53" x14ac:dyDescent="0.2">
      <c r="F17" s="210"/>
    </row>
    <row r="18" spans="6:53" x14ac:dyDescent="0.2">
      <c r="F18" t="s">
        <v>36</v>
      </c>
    </row>
    <row r="19" spans="6:53" x14ac:dyDescent="0.2">
      <c r="G19" t="s">
        <v>13</v>
      </c>
      <c r="H19" t="s">
        <v>15</v>
      </c>
      <c r="I19" t="s">
        <v>16</v>
      </c>
      <c r="J19" t="s">
        <v>17</v>
      </c>
      <c r="K19" t="s">
        <v>18</v>
      </c>
      <c r="L19" t="s">
        <v>19</v>
      </c>
      <c r="M19" t="s">
        <v>14</v>
      </c>
      <c r="O19" t="s">
        <v>101</v>
      </c>
      <c r="S19" t="s">
        <v>102</v>
      </c>
      <c r="W19" t="s">
        <v>103</v>
      </c>
      <c r="AA19" t="s">
        <v>104</v>
      </c>
      <c r="AE19" t="s">
        <v>105</v>
      </c>
      <c r="AI19" t="s">
        <v>106</v>
      </c>
      <c r="AM19" t="s">
        <v>108</v>
      </c>
      <c r="AQ19" t="s">
        <v>109</v>
      </c>
      <c r="AU19" t="s">
        <v>110</v>
      </c>
      <c r="AY19" t="s">
        <v>107</v>
      </c>
    </row>
    <row r="20" spans="6:53" x14ac:dyDescent="0.2">
      <c r="F20" t="str">
        <f>G2</f>
        <v>ANONIMOS F.C.</v>
      </c>
      <c r="G20">
        <f t="shared" ref="G20:M20" ca="1" si="35">G14</f>
        <v>3</v>
      </c>
      <c r="H20">
        <f t="shared" ca="1" si="35"/>
        <v>2</v>
      </c>
      <c r="I20">
        <f t="shared" ca="1" si="35"/>
        <v>0</v>
      </c>
      <c r="J20">
        <f t="shared" ca="1" si="35"/>
        <v>1</v>
      </c>
      <c r="K20">
        <f t="shared" ca="1" si="35"/>
        <v>19</v>
      </c>
      <c r="L20">
        <f t="shared" ca="1" si="35"/>
        <v>11</v>
      </c>
      <c r="M20">
        <f t="shared" ca="1" si="35"/>
        <v>7</v>
      </c>
      <c r="O20" t="str">
        <f ca="1">IF($M20&gt;=$M21,$F20,$F21)</f>
        <v>ANONIMOS F.C.</v>
      </c>
      <c r="P20">
        <f ca="1">VLOOKUP(O20,$F$20:$M$29,8,FALSE)</f>
        <v>7</v>
      </c>
      <c r="S20" t="str">
        <f ca="1">IF($P20&gt;=$P22,$O20,$O22)</f>
        <v>ANONIMOS F.C.</v>
      </c>
      <c r="T20">
        <f ca="1">VLOOKUP(S20,$O$20:$P$29,2,FALSE)</f>
        <v>7</v>
      </c>
      <c r="W20" t="str">
        <f ca="1">IF($T20&gt;=$T23,$S20,$S23)</f>
        <v>ANONIMOS F.C.</v>
      </c>
      <c r="X20">
        <f ca="1">VLOOKUP(W20,$S$20:$T$29,2,FALSE)</f>
        <v>7</v>
      </c>
      <c r="AA20" t="str">
        <f ca="1">IF(X20&gt;=X24,W20,W24)</f>
        <v>ANONIMOS F.C.</v>
      </c>
      <c r="AB20">
        <f ca="1">VLOOKUP(AA20,W20:X29,2,FALSE)</f>
        <v>7</v>
      </c>
      <c r="AE20" t="str">
        <f ca="1">AA20</f>
        <v>ANONIMOS F.C.</v>
      </c>
      <c r="AF20">
        <f ca="1">VLOOKUP(AE20,AA20:AB29,2,FALSE)</f>
        <v>7</v>
      </c>
      <c r="AI20" t="str">
        <f ca="1">AE20</f>
        <v>ANONIMOS F.C.</v>
      </c>
      <c r="AJ20">
        <f ca="1">VLOOKUP(AI20,AE20:AF29,2,FALSE)</f>
        <v>7</v>
      </c>
      <c r="AM20" t="str">
        <f ca="1">AI20</f>
        <v>ANONIMOS F.C.</v>
      </c>
      <c r="AN20">
        <f ca="1">VLOOKUP(AM20,AI20:AJ29,2,FALSE)</f>
        <v>7</v>
      </c>
      <c r="AQ20" t="str">
        <f ca="1">AM20</f>
        <v>ANONIMOS F.C.</v>
      </c>
      <c r="AR20">
        <f ca="1">VLOOKUP(AQ20,AM20:AN29,2,FALSE)</f>
        <v>7</v>
      </c>
      <c r="AU20" t="str">
        <f ca="1">AQ20</f>
        <v>ANONIMOS F.C.</v>
      </c>
      <c r="AV20">
        <f ca="1">VLOOKUP(AU20,AQ20:AR29,2,FALSE)</f>
        <v>7</v>
      </c>
      <c r="AY20" t="str">
        <f ca="1">AU20</f>
        <v>ANONIMOS F.C.</v>
      </c>
      <c r="AZ20">
        <f ca="1">VLOOKUP(AY20,AU20:AV29,2,FALSE)</f>
        <v>7</v>
      </c>
    </row>
    <row r="21" spans="6:53" x14ac:dyDescent="0.2">
      <c r="F21" t="str">
        <f>N2</f>
        <v>ELECTROQUÍMICA CITY</v>
      </c>
      <c r="G21">
        <f t="shared" ref="G21:M21" ca="1" si="36">N14</f>
        <v>3</v>
      </c>
      <c r="H21">
        <f t="shared" ca="1" si="36"/>
        <v>2</v>
      </c>
      <c r="I21">
        <f t="shared" ca="1" si="36"/>
        <v>0</v>
      </c>
      <c r="J21">
        <f t="shared" ca="1" si="36"/>
        <v>1</v>
      </c>
      <c r="K21">
        <f t="shared" ca="1" si="36"/>
        <v>14</v>
      </c>
      <c r="L21">
        <f t="shared" ca="1" si="36"/>
        <v>8</v>
      </c>
      <c r="M21">
        <f t="shared" ca="1" si="36"/>
        <v>7</v>
      </c>
      <c r="O21" t="str">
        <f ca="1">IF($M21&lt;=$M20,$F21,$F20)</f>
        <v>ELECTROQUÍMICA CITY</v>
      </c>
      <c r="P21">
        <f ca="1">VLOOKUP(O21,$F$20:$M$29,8,FALSE)</f>
        <v>7</v>
      </c>
      <c r="S21" t="str">
        <f ca="1">O21</f>
        <v>ELECTROQUÍMICA CITY</v>
      </c>
      <c r="T21">
        <f ca="1">VLOOKUP(S21,$O$20:$P$29,2,FALSE)</f>
        <v>7</v>
      </c>
      <c r="W21" t="str">
        <f ca="1">S21</f>
        <v>ELECTROQUÍMICA CITY</v>
      </c>
      <c r="X21">
        <f ca="1">VLOOKUP(W21,$S$20:$T$29,2,FALSE)</f>
        <v>7</v>
      </c>
      <c r="AA21" t="str">
        <f ca="1">W21</f>
        <v>ELECTROQUÍMICA CITY</v>
      </c>
      <c r="AB21">
        <f ca="1">VLOOKUP(AA21,W20:X29,2,FALSE)</f>
        <v>7</v>
      </c>
      <c r="AE21" t="str">
        <f ca="1">IF(AB21&gt;=AB22,AA21,AA22)</f>
        <v>ELECTROQUÍMICA CITY</v>
      </c>
      <c r="AF21">
        <f ca="1">VLOOKUP(AE21,AA20:AB29,2,FALSE)</f>
        <v>7</v>
      </c>
      <c r="AI21" t="str">
        <f ca="1">IF(AF21&gt;=AF23,AE21,AE23)</f>
        <v>ELECTROQUÍMICA CITY</v>
      </c>
      <c r="AJ21">
        <f ca="1">VLOOKUP(AI21,AE20:AF29,2,FALSE)</f>
        <v>7</v>
      </c>
      <c r="AM21" t="str">
        <f ca="1">IF(AJ21&gt;=AJ24,AI21,AI24)</f>
        <v>ELECTROQUÍMICA CITY</v>
      </c>
      <c r="AN21">
        <f ca="1">VLOOKUP(AM21,AI20:AJ29,2,FALSE)</f>
        <v>7</v>
      </c>
      <c r="AQ21" t="str">
        <f ca="1">AM21</f>
        <v>ELECTROQUÍMICA CITY</v>
      </c>
      <c r="AR21">
        <f ca="1">VLOOKUP(AQ21,AM20:AN29,2,FALSE)</f>
        <v>7</v>
      </c>
      <c r="AU21" t="str">
        <f ca="1">AQ21</f>
        <v>ELECTROQUÍMICA CITY</v>
      </c>
      <c r="AV21">
        <f ca="1">VLOOKUP(AU21,AQ20:AR29,2,FALSE)</f>
        <v>7</v>
      </c>
      <c r="AY21" t="str">
        <f ca="1">AU21</f>
        <v>ELECTROQUÍMICA CITY</v>
      </c>
      <c r="AZ21">
        <f ca="1">VLOOKUP(AY21,AU20:AV29,2,FALSE)</f>
        <v>7</v>
      </c>
    </row>
    <row r="22" spans="6:53" x14ac:dyDescent="0.2">
      <c r="F22" t="str">
        <f>U2</f>
        <v>ATLÈTICO NORTE</v>
      </c>
      <c r="G22">
        <f t="shared" ref="G22:M22" ca="1" si="37">U14</f>
        <v>2</v>
      </c>
      <c r="H22">
        <f t="shared" ca="1" si="37"/>
        <v>1</v>
      </c>
      <c r="I22">
        <f t="shared" ca="1" si="37"/>
        <v>0</v>
      </c>
      <c r="J22">
        <f t="shared" ca="1" si="37"/>
        <v>1</v>
      </c>
      <c r="K22">
        <f t="shared" ca="1" si="37"/>
        <v>9</v>
      </c>
      <c r="L22">
        <f t="shared" ca="1" si="37"/>
        <v>12</v>
      </c>
      <c r="M22">
        <f t="shared" ca="1" si="37"/>
        <v>4</v>
      </c>
      <c r="O22" t="str">
        <f>F22</f>
        <v>ATLÈTICO NORTE</v>
      </c>
      <c r="P22">
        <f ca="1">VLOOKUP(O22,$F$20:$M$29,8,FALSE)</f>
        <v>4</v>
      </c>
      <c r="S22" t="str">
        <f ca="1">IF($P22&lt;=$P20,$O22,$O20)</f>
        <v>ATLÈTICO NORTE</v>
      </c>
      <c r="T22">
        <f ca="1">VLOOKUP(S22,$O$20:$P$29,2,FALSE)</f>
        <v>4</v>
      </c>
      <c r="W22" t="str">
        <f ca="1">S22</f>
        <v>ATLÈTICO NORTE</v>
      </c>
      <c r="X22">
        <f ca="1">VLOOKUP(W22,$S$20:$T$29,2,FALSE)</f>
        <v>4</v>
      </c>
      <c r="AA22" t="str">
        <f ca="1">W22</f>
        <v>ATLÈTICO NORTE</v>
      </c>
      <c r="AB22">
        <f ca="1">VLOOKUP(AA22,W20:X29,2,FALSE)</f>
        <v>4</v>
      </c>
      <c r="AE22" t="str">
        <f ca="1">IF(AB22&lt;=AB21,AA22,AA21)</f>
        <v>ATLÈTICO NORTE</v>
      </c>
      <c r="AF22">
        <f ca="1">VLOOKUP(AE22,AA20:AB29,2,FALSE)</f>
        <v>4</v>
      </c>
      <c r="AI22" t="str">
        <f ca="1">AE22</f>
        <v>ATLÈTICO NORTE</v>
      </c>
      <c r="AJ22">
        <f ca="1">VLOOKUP(AI22,AE20:AF29,2,FALSE)</f>
        <v>4</v>
      </c>
      <c r="AM22" t="str">
        <f ca="1">AI22</f>
        <v>ATLÈTICO NORTE</v>
      </c>
      <c r="AN22">
        <f ca="1">VLOOKUP(AM22,AI20:AJ29,2,FALSE)</f>
        <v>4</v>
      </c>
      <c r="AQ22" t="str">
        <f ca="1">IF(AN22&gt;=AN23,AM22,AM23)</f>
        <v>ATLÈTICO NORTE</v>
      </c>
      <c r="AR22">
        <f ca="1">VLOOKUP(AQ22,AM20:AN29,2,FALSE)</f>
        <v>4</v>
      </c>
      <c r="AU22" t="str">
        <f ca="1">IF(AR22&gt;=AR24,AQ22,AQ24)</f>
        <v>GANEN PERO NO ABUSEN</v>
      </c>
      <c r="AV22">
        <f ca="1">VLOOKUP(AU22,AQ20:AR29,2,FALSE)</f>
        <v>7</v>
      </c>
      <c r="AY22" t="str">
        <f ca="1">AU22</f>
        <v>GANEN PERO NO ABUSEN</v>
      </c>
      <c r="AZ22">
        <f ca="1">VLOOKUP(AY22,AU20:AV29,2,FALSE)</f>
        <v>7</v>
      </c>
    </row>
    <row r="23" spans="6:53" x14ac:dyDescent="0.2">
      <c r="F23" t="str">
        <f>AB2</f>
        <v>BOLTON WANDERES</v>
      </c>
      <c r="G23">
        <f t="shared" ref="G23:M23" ca="1" si="38">AB14</f>
        <v>2</v>
      </c>
      <c r="H23">
        <f t="shared" ca="1" si="38"/>
        <v>0</v>
      </c>
      <c r="I23">
        <f t="shared" ca="1" si="38"/>
        <v>0</v>
      </c>
      <c r="J23">
        <f t="shared" ca="1" si="38"/>
        <v>2</v>
      </c>
      <c r="K23">
        <f t="shared" ca="1" si="38"/>
        <v>6</v>
      </c>
      <c r="L23">
        <f t="shared" ca="1" si="38"/>
        <v>13</v>
      </c>
      <c r="M23">
        <f t="shared" ca="1" si="38"/>
        <v>2</v>
      </c>
      <c r="O23" t="str">
        <f>F23</f>
        <v>BOLTON WANDERES</v>
      </c>
      <c r="P23">
        <f ca="1">VLOOKUP(O23,$F$20:$M$29,8,FALSE)</f>
        <v>2</v>
      </c>
      <c r="S23" t="str">
        <f>O23</f>
        <v>BOLTON WANDERES</v>
      </c>
      <c r="T23">
        <f ca="1">VLOOKUP(S23,$O$20:$P$29,2,FALSE)</f>
        <v>2</v>
      </c>
      <c r="W23" t="str">
        <f ca="1">IF($T23&lt;=$T20,$S23,$S20)</f>
        <v>BOLTON WANDERES</v>
      </c>
      <c r="X23">
        <f ca="1">VLOOKUP(W23,$S$20:$T$29,2,FALSE)</f>
        <v>2</v>
      </c>
      <c r="AA23" t="str">
        <f ca="1">W23</f>
        <v>BOLTON WANDERES</v>
      </c>
      <c r="AB23">
        <f ca="1">VLOOKUP(AA23,W20:X29,2,FALSE)</f>
        <v>2</v>
      </c>
      <c r="AE23" t="str">
        <f ca="1">AA23</f>
        <v>BOLTON WANDERES</v>
      </c>
      <c r="AF23">
        <f ca="1">VLOOKUP(AE23,AA20:AB29,2,FALSE)</f>
        <v>2</v>
      </c>
      <c r="AI23" t="str">
        <f ca="1">IF(AF23&lt;=AF21,AE23,AE21)</f>
        <v>BOLTON WANDERES</v>
      </c>
      <c r="AJ23">
        <f ca="1">VLOOKUP(AI23,AE20:AF29,2,FALSE)</f>
        <v>2</v>
      </c>
      <c r="AM23" t="str">
        <f ca="1">AI23</f>
        <v>BOLTON WANDERES</v>
      </c>
      <c r="AN23">
        <f ca="1">VLOOKUP(AM23,AI20:AJ29,2,FALSE)</f>
        <v>2</v>
      </c>
      <c r="AQ23" t="str">
        <f ca="1">IF(AN23&lt;=AN22,AM23,AM22)</f>
        <v>BOLTON WANDERES</v>
      </c>
      <c r="AR23">
        <f ca="1">VLOOKUP(AQ23,AM20:AN29,2,FALSE)</f>
        <v>2</v>
      </c>
      <c r="AU23" t="str">
        <f ca="1">AQ23</f>
        <v>BOLTON WANDERES</v>
      </c>
      <c r="AV23">
        <f ca="1">VLOOKUP(AU23,AQ20:AR29,2,FALSE)</f>
        <v>2</v>
      </c>
      <c r="AY23" t="str">
        <f ca="1">IF(AV23&gt;=AV24,AU23,AU24)</f>
        <v>ATLÈTICO NORTE</v>
      </c>
      <c r="AZ23">
        <f ca="1">VLOOKUP(AY23,AU20:AV29,2,FALSE)</f>
        <v>4</v>
      </c>
    </row>
    <row r="24" spans="6:53" x14ac:dyDescent="0.2">
      <c r="F24" t="str">
        <f>AI2</f>
        <v>GANEN PERO NO ABUSEN</v>
      </c>
      <c r="G24">
        <f ca="1">AI14</f>
        <v>3</v>
      </c>
      <c r="H24">
        <f t="shared" ref="H24:M24" ca="1" si="39">AJ14</f>
        <v>2</v>
      </c>
      <c r="I24">
        <f t="shared" ca="1" si="39"/>
        <v>0</v>
      </c>
      <c r="J24">
        <f t="shared" ca="1" si="39"/>
        <v>1</v>
      </c>
      <c r="K24">
        <f t="shared" ca="1" si="39"/>
        <v>15</v>
      </c>
      <c r="L24">
        <f t="shared" ca="1" si="39"/>
        <v>18</v>
      </c>
      <c r="M24">
        <f t="shared" ca="1" si="39"/>
        <v>7</v>
      </c>
      <c r="O24" t="str">
        <f>F24</f>
        <v>GANEN PERO NO ABUSEN</v>
      </c>
      <c r="P24">
        <f ca="1">VLOOKUP(O24,$F$20:$M$29,8,FALSE)</f>
        <v>7</v>
      </c>
      <c r="S24" t="str">
        <f>O24</f>
        <v>GANEN PERO NO ABUSEN</v>
      </c>
      <c r="T24">
        <f ca="1">VLOOKUP(S24,$O$20:$P$29,2,FALSE)</f>
        <v>7</v>
      </c>
      <c r="W24" t="str">
        <f>S24</f>
        <v>GANEN PERO NO ABUSEN</v>
      </c>
      <c r="X24">
        <f ca="1">VLOOKUP(W24,$S$20:$T$29,2,FALSE)</f>
        <v>7</v>
      </c>
      <c r="AA24" t="str">
        <f ca="1">IF(X24&lt;=X20,W24,W20)</f>
        <v>GANEN PERO NO ABUSEN</v>
      </c>
      <c r="AB24">
        <f ca="1">VLOOKUP(AA24,W20:X29,2,FALSE)</f>
        <v>7</v>
      </c>
      <c r="AE24" t="str">
        <f ca="1">AA24</f>
        <v>GANEN PERO NO ABUSEN</v>
      </c>
      <c r="AF24">
        <f ca="1">VLOOKUP(AE24,AA20:AB29,2,FALSE)</f>
        <v>7</v>
      </c>
      <c r="AI24" t="str">
        <f ca="1">AE24</f>
        <v>GANEN PERO NO ABUSEN</v>
      </c>
      <c r="AJ24">
        <f ca="1">VLOOKUP(AI24,AE20:AF29,2,FALSE)</f>
        <v>7</v>
      </c>
      <c r="AM24" t="str">
        <f ca="1">IF(AJ24&lt;=AJ21,AI24,AI21)</f>
        <v>GANEN PERO NO ABUSEN</v>
      </c>
      <c r="AN24">
        <f ca="1">VLOOKUP(AM24,AI20:AJ29,2,FALSE)</f>
        <v>7</v>
      </c>
      <c r="AQ24" t="str">
        <f ca="1">AM24</f>
        <v>GANEN PERO NO ABUSEN</v>
      </c>
      <c r="AR24">
        <f ca="1">VLOOKUP(AQ24,AM20:AN29,2,FALSE)</f>
        <v>7</v>
      </c>
      <c r="AU24" t="str">
        <f ca="1">IF(AR24&lt;=AR22,AQ24,AQ22)</f>
        <v>ATLÈTICO NORTE</v>
      </c>
      <c r="AV24">
        <f ca="1">VLOOKUP(AU24,AQ20:AR29,2,FALSE)</f>
        <v>4</v>
      </c>
      <c r="AY24" t="str">
        <f ca="1">IF(AV24&lt;=AV23,AU24,AU23)</f>
        <v>BOLTON WANDERES</v>
      </c>
      <c r="AZ24">
        <f ca="1">VLOOKUP(AY24,AU20:AV29,2,FALSE)</f>
        <v>2</v>
      </c>
    </row>
    <row r="32" spans="6:53" x14ac:dyDescent="0.2">
      <c r="F32" t="str">
        <f ca="1">AY20</f>
        <v>ANONIMOS F.C.</v>
      </c>
      <c r="J32">
        <f ca="1">AZ20</f>
        <v>7</v>
      </c>
      <c r="K32">
        <f ca="1">VLOOKUP(AI20,$F$20:$M$29,6,FALSE)</f>
        <v>19</v>
      </c>
      <c r="L32">
        <f ca="1">VLOOKUP(AI20,$F$20:$M$29,7,FALSE)</f>
        <v>11</v>
      </c>
      <c r="M32">
        <f ca="1">K32-L32</f>
        <v>8</v>
      </c>
      <c r="O32" t="str">
        <f ca="1">IF(AND($J32=$J33,$M33&gt;$M32),$F33,$F32)</f>
        <v>ANONIMOS F.C.</v>
      </c>
      <c r="P32">
        <f ca="1">VLOOKUP(O32,$F$32:$M$41,5,FALSE)</f>
        <v>7</v>
      </c>
      <c r="Q32">
        <f ca="1">VLOOKUP(O32,$F$32:$M$41,8,FALSE)</f>
        <v>8</v>
      </c>
      <c r="S32" t="str">
        <f ca="1">IF(AND(P32=P34,Q34&gt;Q32),O34,O32)</f>
        <v>ANONIMOS F.C.</v>
      </c>
      <c r="T32">
        <f ca="1">VLOOKUP(S32,$O$32:$Q$41,2,FALSE)</f>
        <v>7</v>
      </c>
      <c r="U32">
        <f ca="1">VLOOKUP(S32,$O$32:$Q$41,3,FALSE)</f>
        <v>8</v>
      </c>
      <c r="W32" t="str">
        <f ca="1">IF(AND(T32=T35,U35&gt;U32),S35,S32)</f>
        <v>ANONIMOS F.C.</v>
      </c>
      <c r="X32">
        <f ca="1">VLOOKUP(W32,$S$32:$U$41,2,FALSE)</f>
        <v>7</v>
      </c>
      <c r="Y32">
        <f ca="1">VLOOKUP(W32,$S$32:$U$41,3,FALSE)</f>
        <v>8</v>
      </c>
      <c r="AA32" t="str">
        <f ca="1">IF(AND(X32=X36,Y36&gt;Y32),W36,W32)</f>
        <v>ANONIMOS F.C.</v>
      </c>
      <c r="AB32">
        <f ca="1">VLOOKUP(AA32,W32:Y41,2,FALSE)</f>
        <v>7</v>
      </c>
      <c r="AC32">
        <f ca="1">VLOOKUP(AA32,W32:Y41,3,FALSE)</f>
        <v>8</v>
      </c>
      <c r="AE32" t="str">
        <f ca="1">AA32</f>
        <v>ANONIMOS F.C.</v>
      </c>
      <c r="AF32">
        <f ca="1">VLOOKUP(AE32,AA32:AC41,2,FALSE)</f>
        <v>7</v>
      </c>
      <c r="AG32">
        <f ca="1">VLOOKUP(AE32,AA32:AC41,3,FALSE)</f>
        <v>8</v>
      </c>
      <c r="AI32" t="str">
        <f ca="1">AE32</f>
        <v>ANONIMOS F.C.</v>
      </c>
      <c r="AJ32">
        <f ca="1">VLOOKUP(AI32,AE32:AG41,2,FALSE)</f>
        <v>7</v>
      </c>
      <c r="AK32">
        <f ca="1">VLOOKUP(AI32,AE32:AG41,3,FALSE)</f>
        <v>8</v>
      </c>
      <c r="AM32" t="str">
        <f ca="1">AI32</f>
        <v>ANONIMOS F.C.</v>
      </c>
      <c r="AN32">
        <f ca="1">VLOOKUP(AM32,AI32:AK41,2,FALSE)</f>
        <v>7</v>
      </c>
      <c r="AO32">
        <f ca="1">VLOOKUP(AM32,AI32:AK41,3,FALSE)</f>
        <v>8</v>
      </c>
      <c r="AQ32" t="str">
        <f ca="1">AM32</f>
        <v>ANONIMOS F.C.</v>
      </c>
      <c r="AR32">
        <f ca="1">VLOOKUP(AQ32,AM32:AO41,2,FALSE)</f>
        <v>7</v>
      </c>
      <c r="AS32">
        <f ca="1">VLOOKUP(AQ32,AM32:AO41,3,FALSE)</f>
        <v>8</v>
      </c>
      <c r="AU32" t="str">
        <f ca="1">AQ32</f>
        <v>ANONIMOS F.C.</v>
      </c>
      <c r="AV32">
        <f ca="1">VLOOKUP(AU32,AQ32:AS41,2,FALSE)</f>
        <v>7</v>
      </c>
      <c r="AW32">
        <f ca="1">VLOOKUP(AU32,AQ32:AS41,3,FALSE)</f>
        <v>8</v>
      </c>
      <c r="AY32" t="str">
        <f ca="1">AU32</f>
        <v>ANONIMOS F.C.</v>
      </c>
      <c r="AZ32">
        <f ca="1">VLOOKUP(AY32,AU32:AW41,2,FALSE)</f>
        <v>7</v>
      </c>
      <c r="BA32">
        <f ca="1">VLOOKUP(AY32,AU32:AW41,3,FALSE)</f>
        <v>8</v>
      </c>
    </row>
    <row r="33" spans="6:54" x14ac:dyDescent="0.2">
      <c r="F33" t="str">
        <f ca="1">AY21</f>
        <v>ELECTROQUÍMICA CITY</v>
      </c>
      <c r="J33">
        <f ca="1">AZ21</f>
        <v>7</v>
      </c>
      <c r="K33">
        <f ca="1">VLOOKUP(AI21,$F$20:$M$29,6,FALSE)</f>
        <v>14</v>
      </c>
      <c r="L33">
        <f ca="1">VLOOKUP(AI21,$F$20:$M$29,7,FALSE)</f>
        <v>8</v>
      </c>
      <c r="M33">
        <f ca="1">K33-L33</f>
        <v>6</v>
      </c>
      <c r="O33" t="str">
        <f ca="1">IF(AND($J32=$J33,$M33&gt;$M32),$F32,$F33)</f>
        <v>ELECTROQUÍMICA CITY</v>
      </c>
      <c r="P33">
        <f ca="1">VLOOKUP(O33,$F$32:$M$41,5,FALSE)</f>
        <v>7</v>
      </c>
      <c r="Q33">
        <f ca="1">VLOOKUP(O33,$F$32:$M$41,8,FALSE)</f>
        <v>6</v>
      </c>
      <c r="S33" t="str">
        <f ca="1">O33</f>
        <v>ELECTROQUÍMICA CITY</v>
      </c>
      <c r="T33">
        <f ca="1">VLOOKUP(S33,$O$32:$Q$41,2,FALSE)</f>
        <v>7</v>
      </c>
      <c r="U33">
        <f ca="1">VLOOKUP(S33,$O$32:$Q$41,3,FALSE)</f>
        <v>6</v>
      </c>
      <c r="W33" t="str">
        <f ca="1">S33</f>
        <v>ELECTROQUÍMICA CITY</v>
      </c>
      <c r="X33">
        <f ca="1">VLOOKUP(W33,$S$32:$U$41,2,FALSE)</f>
        <v>7</v>
      </c>
      <c r="Y33">
        <f ca="1">VLOOKUP(W33,$S$32:$U$41,3,FALSE)</f>
        <v>6</v>
      </c>
      <c r="AA33" t="str">
        <f ca="1">W33</f>
        <v>ELECTROQUÍMICA CITY</v>
      </c>
      <c r="AB33">
        <f ca="1">VLOOKUP(AA33,W32:Y41,2,FALSE)</f>
        <v>7</v>
      </c>
      <c r="AC33">
        <f ca="1">VLOOKUP(AA33,W32:Y41,3,FALSE)</f>
        <v>6</v>
      </c>
      <c r="AE33" t="str">
        <f ca="1">IF(AND(AB33=AB34,AC34&gt;AC33),AA34,AA33)</f>
        <v>ELECTROQUÍMICA CITY</v>
      </c>
      <c r="AF33">
        <f ca="1">VLOOKUP(AE33,AA32:AC41,2,FALSE)</f>
        <v>7</v>
      </c>
      <c r="AG33">
        <f ca="1">VLOOKUP(AE33,AA32:AC41,3,FALSE)</f>
        <v>6</v>
      </c>
      <c r="AI33" t="str">
        <f ca="1">IF(AND(AF33=AF35,AG35&gt;AG33),AE35,AE33)</f>
        <v>ELECTROQUÍMICA CITY</v>
      </c>
      <c r="AJ33">
        <f ca="1">VLOOKUP(AI33,AE32:AG41,2,FALSE)</f>
        <v>7</v>
      </c>
      <c r="AK33">
        <f ca="1">VLOOKUP(AI33,AE32:AG41,3,FALSE)</f>
        <v>6</v>
      </c>
      <c r="AM33" t="str">
        <f ca="1">IF(AND(AJ33=AJ36,AK36&gt;AK33),AI36,AI33)</f>
        <v>ELECTROQUÍMICA CITY</v>
      </c>
      <c r="AN33">
        <f ca="1">VLOOKUP(AM33,AI32:AK41,2,FALSE)</f>
        <v>7</v>
      </c>
      <c r="AO33">
        <f ca="1">VLOOKUP(AM33,AI32:AK41,3,FALSE)</f>
        <v>6</v>
      </c>
      <c r="AQ33" t="str">
        <f ca="1">AM33</f>
        <v>ELECTROQUÍMICA CITY</v>
      </c>
      <c r="AR33">
        <f ca="1">VLOOKUP(AQ33,AM32:AO41,2,FALSE)</f>
        <v>7</v>
      </c>
      <c r="AS33">
        <f ca="1">VLOOKUP(AQ33,AM32:AO41,3,FALSE)</f>
        <v>6</v>
      </c>
      <c r="AU33" t="str">
        <f ca="1">AQ33</f>
        <v>ELECTROQUÍMICA CITY</v>
      </c>
      <c r="AV33">
        <f ca="1">VLOOKUP(AU33,AQ32:AS41,2,FALSE)</f>
        <v>7</v>
      </c>
      <c r="AW33">
        <f ca="1">VLOOKUP(AU33,AQ32:AS41,3,FALSE)</f>
        <v>6</v>
      </c>
      <c r="AY33" t="str">
        <f ca="1">AU33</f>
        <v>ELECTROQUÍMICA CITY</v>
      </c>
      <c r="AZ33">
        <f ca="1">VLOOKUP(AY33,AU32:AW41,2,FALSE)</f>
        <v>7</v>
      </c>
      <c r="BA33">
        <f ca="1">VLOOKUP(AY33,AU32:AW41,3,FALSE)</f>
        <v>6</v>
      </c>
    </row>
    <row r="34" spans="6:54" x14ac:dyDescent="0.2">
      <c r="F34" t="str">
        <f ca="1">AY22</f>
        <v>GANEN PERO NO ABUSEN</v>
      </c>
      <c r="J34">
        <f ca="1">AZ22</f>
        <v>7</v>
      </c>
      <c r="K34">
        <f ca="1">VLOOKUP(AI22,$F$20:$M$29,6,FALSE)</f>
        <v>9</v>
      </c>
      <c r="L34">
        <f ca="1">VLOOKUP(AI22,$F$20:$M$29,7,FALSE)</f>
        <v>12</v>
      </c>
      <c r="M34">
        <f ca="1">K34-L34</f>
        <v>-3</v>
      </c>
      <c r="O34" t="str">
        <f ca="1">F34</f>
        <v>GANEN PERO NO ABUSEN</v>
      </c>
      <c r="P34">
        <f ca="1">VLOOKUP(O34,$F$32:$M$41,5,FALSE)</f>
        <v>7</v>
      </c>
      <c r="Q34">
        <f ca="1">VLOOKUP(O34,$F$32:$M$41,8,FALSE)</f>
        <v>-3</v>
      </c>
      <c r="S34" t="str">
        <f ca="1">IF(AND($P32=P34,Q34&gt;Q32),O32,O34)</f>
        <v>GANEN PERO NO ABUSEN</v>
      </c>
      <c r="T34">
        <f ca="1">VLOOKUP(S34,$O$32:$Q$41,2,FALSE)</f>
        <v>7</v>
      </c>
      <c r="U34">
        <f ca="1">VLOOKUP(S34,$O$32:$Q$41,3,FALSE)</f>
        <v>-3</v>
      </c>
      <c r="W34" t="str">
        <f ca="1">S34</f>
        <v>GANEN PERO NO ABUSEN</v>
      </c>
      <c r="X34">
        <f ca="1">VLOOKUP(W34,$S$32:$U$41,2,FALSE)</f>
        <v>7</v>
      </c>
      <c r="Y34">
        <f ca="1">VLOOKUP(W34,$S$32:$U$41,3,FALSE)</f>
        <v>-3</v>
      </c>
      <c r="AA34" t="str">
        <f ca="1">W34</f>
        <v>GANEN PERO NO ABUSEN</v>
      </c>
      <c r="AB34">
        <f ca="1">VLOOKUP(AA34,W32:Y41,2,FALSE)</f>
        <v>7</v>
      </c>
      <c r="AC34">
        <f ca="1">VLOOKUP(AA34,W32:Y41,3,FALSE)</f>
        <v>-3</v>
      </c>
      <c r="AE34" t="str">
        <f ca="1">IF(AND(AB33=AB34,AC34&gt;AC33),AA33,AA34)</f>
        <v>GANEN PERO NO ABUSEN</v>
      </c>
      <c r="AF34">
        <f ca="1">VLOOKUP(AE34,AA32:AC41,2,FALSE)</f>
        <v>7</v>
      </c>
      <c r="AG34">
        <f ca="1">VLOOKUP(AE34,AA32:AC41,3,FALSE)</f>
        <v>-3</v>
      </c>
      <c r="AI34" t="str">
        <f ca="1">AE34</f>
        <v>GANEN PERO NO ABUSEN</v>
      </c>
      <c r="AJ34">
        <f ca="1">VLOOKUP(AI34,AE32:AG41,2,FALSE)</f>
        <v>7</v>
      </c>
      <c r="AK34">
        <f ca="1">VLOOKUP(AI34,AE32:AG41,3,FALSE)</f>
        <v>-3</v>
      </c>
      <c r="AM34" t="str">
        <f ca="1">AI34</f>
        <v>GANEN PERO NO ABUSEN</v>
      </c>
      <c r="AN34">
        <f ca="1">VLOOKUP(AM34,AI32:AK41,2,FALSE)</f>
        <v>7</v>
      </c>
      <c r="AO34">
        <f ca="1">VLOOKUP(AM34,AI32:AK41,3,FALSE)</f>
        <v>-3</v>
      </c>
      <c r="AQ34" t="str">
        <f ca="1">IF(AND(AN34=AN35,AO35&gt;AO34),AM35,AM34)</f>
        <v>GANEN PERO NO ABUSEN</v>
      </c>
      <c r="AR34">
        <f ca="1">VLOOKUP(AQ34,AM32:AO41,2,FALSE)</f>
        <v>7</v>
      </c>
      <c r="AS34">
        <f ca="1">VLOOKUP(AQ34,AM32:AO41,3,FALSE)</f>
        <v>-3</v>
      </c>
      <c r="AU34" t="str">
        <f ca="1">IF(AND(AR34=AR36,AS36&gt;AS34),AQ36,AQ34)</f>
        <v>GANEN PERO NO ABUSEN</v>
      </c>
      <c r="AV34">
        <f ca="1">VLOOKUP(AU34,AQ32:AS41,2,FALSE)</f>
        <v>7</v>
      </c>
      <c r="AW34">
        <f ca="1">VLOOKUP(AU34,AQ32:AS41,3,FALSE)</f>
        <v>-3</v>
      </c>
      <c r="AY34" t="str">
        <f ca="1">AU34</f>
        <v>GANEN PERO NO ABUSEN</v>
      </c>
      <c r="AZ34">
        <f ca="1">VLOOKUP(AY34,AU32:AW41,2,FALSE)</f>
        <v>7</v>
      </c>
      <c r="BA34">
        <f ca="1">VLOOKUP(AY34,AU32:AW41,3,FALSE)</f>
        <v>-3</v>
      </c>
    </row>
    <row r="35" spans="6:54" x14ac:dyDescent="0.2">
      <c r="F35" t="str">
        <f ca="1">AY23</f>
        <v>ATLÈTICO NORTE</v>
      </c>
      <c r="J35">
        <f ca="1">AZ23</f>
        <v>4</v>
      </c>
      <c r="K35">
        <f ca="1">VLOOKUP(AI23,$F$20:$M$29,6,FALSE)</f>
        <v>6</v>
      </c>
      <c r="L35">
        <f ca="1">VLOOKUP(AI23,$F$20:$M$29,7,FALSE)</f>
        <v>13</v>
      </c>
      <c r="M35">
        <f ca="1">K35-L35</f>
        <v>-7</v>
      </c>
      <c r="O35" t="str">
        <f ca="1">F35</f>
        <v>ATLÈTICO NORTE</v>
      </c>
      <c r="P35">
        <f ca="1">VLOOKUP(O35,$F$32:$M$41,5,FALSE)</f>
        <v>4</v>
      </c>
      <c r="Q35">
        <f ca="1">VLOOKUP(O35,$F$32:$M$41,8,FALSE)</f>
        <v>-7</v>
      </c>
      <c r="S35" t="str">
        <f ca="1">O35</f>
        <v>ATLÈTICO NORTE</v>
      </c>
      <c r="T35">
        <f ca="1">VLOOKUP(S35,$O$32:$Q$41,2,FALSE)</f>
        <v>4</v>
      </c>
      <c r="U35">
        <f ca="1">VLOOKUP(S35,$O$32:$Q$41,3,FALSE)</f>
        <v>-7</v>
      </c>
      <c r="W35" t="str">
        <f ca="1">IF(AND(T32=T35,U35&gt;U32),S32,S35)</f>
        <v>ATLÈTICO NORTE</v>
      </c>
      <c r="X35">
        <f ca="1">VLOOKUP(W35,$S$32:$U$41,2,FALSE)</f>
        <v>4</v>
      </c>
      <c r="Y35">
        <f ca="1">VLOOKUP(W35,$S$32:$U$41,3,FALSE)</f>
        <v>-7</v>
      </c>
      <c r="AA35" t="str">
        <f ca="1">W35</f>
        <v>ATLÈTICO NORTE</v>
      </c>
      <c r="AB35">
        <f ca="1">VLOOKUP(AA35,W32:Y41,2,FALSE)</f>
        <v>4</v>
      </c>
      <c r="AC35">
        <f ca="1">VLOOKUP(AA35,W32:Y41,3,FALSE)</f>
        <v>-7</v>
      </c>
      <c r="AE35" t="str">
        <f ca="1">AA35</f>
        <v>ATLÈTICO NORTE</v>
      </c>
      <c r="AF35">
        <f ca="1">VLOOKUP(AE35,AA32:AC41,2,FALSE)</f>
        <v>4</v>
      </c>
      <c r="AG35">
        <f ca="1">VLOOKUP(AE35,AA32:AC41,3,FALSE)</f>
        <v>-7</v>
      </c>
      <c r="AI35" t="str">
        <f ca="1">IF(AND(AF33=AF35,AG35&gt;AG33),AE33,AE35)</f>
        <v>ATLÈTICO NORTE</v>
      </c>
      <c r="AJ35">
        <f ca="1">VLOOKUP(AI35,AE32:AG41,2,FALSE)</f>
        <v>4</v>
      </c>
      <c r="AK35">
        <f ca="1">VLOOKUP(AI35,AE32:AG41,3,FALSE)</f>
        <v>-7</v>
      </c>
      <c r="AM35" t="str">
        <f ca="1">AI35</f>
        <v>ATLÈTICO NORTE</v>
      </c>
      <c r="AN35">
        <f ca="1">VLOOKUP(AM35,AI32:AK41,2,FALSE)</f>
        <v>4</v>
      </c>
      <c r="AO35">
        <f ca="1">VLOOKUP(AM35,AI32:AK41,3,FALSE)</f>
        <v>-7</v>
      </c>
      <c r="AQ35" t="str">
        <f ca="1">IF(AND(AN34=AN35,AO35&gt;AO34),AM34,AM35)</f>
        <v>ATLÈTICO NORTE</v>
      </c>
      <c r="AR35">
        <f ca="1">VLOOKUP(AQ35,AM32:AO41,2,FALSE)</f>
        <v>4</v>
      </c>
      <c r="AS35">
        <f ca="1">VLOOKUP(AQ35,AM32:AO41,3,FALSE)</f>
        <v>-7</v>
      </c>
      <c r="AU35" t="str">
        <f ca="1">AQ35</f>
        <v>ATLÈTICO NORTE</v>
      </c>
      <c r="AV35">
        <f ca="1">VLOOKUP(AU35,AQ32:AS41,2,FALSE)</f>
        <v>4</v>
      </c>
      <c r="AW35">
        <f ca="1">VLOOKUP(AU35,AQ32:AS41,3,FALSE)</f>
        <v>-7</v>
      </c>
      <c r="AY35" t="str">
        <f ca="1">IF(AND(AV35=AV36,AW36&gt;AW35),AU36,AU35)</f>
        <v>ATLÈTICO NORTE</v>
      </c>
      <c r="AZ35">
        <f ca="1">VLOOKUP(AY35,AU32:AW41,2,FALSE)</f>
        <v>4</v>
      </c>
      <c r="BA35">
        <f ca="1">VLOOKUP(AY35,AU32:AW41,3,FALSE)</f>
        <v>-7</v>
      </c>
    </row>
    <row r="36" spans="6:54" x14ac:dyDescent="0.2">
      <c r="F36" t="str">
        <f ca="1">AY24</f>
        <v>BOLTON WANDERES</v>
      </c>
      <c r="J36">
        <f ca="1">AZ24</f>
        <v>2</v>
      </c>
      <c r="K36">
        <f ca="1">VLOOKUP(AI24,$F$20:$M$29,6,FALSE)</f>
        <v>15</v>
      </c>
      <c r="L36">
        <f ca="1">VLOOKUP(AI24,$F$20:$M$29,7,FALSE)</f>
        <v>18</v>
      </c>
      <c r="M36">
        <f ca="1">K36-L36</f>
        <v>-3</v>
      </c>
      <c r="O36" t="str">
        <f ca="1">F36</f>
        <v>BOLTON WANDERES</v>
      </c>
      <c r="P36">
        <f ca="1">VLOOKUP(O36,$F$32:$M$41,5,FALSE)</f>
        <v>2</v>
      </c>
      <c r="Q36">
        <f ca="1">VLOOKUP(O36,$F$32:$M$41,8,FALSE)</f>
        <v>-3</v>
      </c>
      <c r="S36" t="str">
        <f ca="1">O36</f>
        <v>BOLTON WANDERES</v>
      </c>
      <c r="T36">
        <f ca="1">VLOOKUP(S36,$O$32:$Q$41,2,FALSE)</f>
        <v>2</v>
      </c>
      <c r="U36">
        <f ca="1">VLOOKUP(S36,$O$32:$Q$41,3,FALSE)</f>
        <v>-3</v>
      </c>
      <c r="W36" t="str">
        <f ca="1">S36</f>
        <v>BOLTON WANDERES</v>
      </c>
      <c r="X36">
        <f ca="1">VLOOKUP(W36,$S$32:$U$41,2,FALSE)</f>
        <v>2</v>
      </c>
      <c r="Y36">
        <f ca="1">VLOOKUP(W36,$S$32:$U$41,3,FALSE)</f>
        <v>-3</v>
      </c>
      <c r="AA36" t="str">
        <f ca="1">IF(AND(X32=X36,Y36&gt;Y32),W32,W36)</f>
        <v>BOLTON WANDERES</v>
      </c>
      <c r="AB36">
        <f ca="1">VLOOKUP(AA36,W32:Y41,2,FALSE)</f>
        <v>2</v>
      </c>
      <c r="AC36">
        <f ca="1">VLOOKUP(AA36,W32:Y41,3,FALSE)</f>
        <v>-3</v>
      </c>
      <c r="AE36" t="str">
        <f ca="1">AA36</f>
        <v>BOLTON WANDERES</v>
      </c>
      <c r="AF36">
        <f ca="1">VLOOKUP(AE36,AA32:AC41,2,FALSE)</f>
        <v>2</v>
      </c>
      <c r="AG36">
        <f ca="1">VLOOKUP(AE36,AA32:AC41,3,FALSE)</f>
        <v>-3</v>
      </c>
      <c r="AI36" t="str">
        <f ca="1">AE36</f>
        <v>BOLTON WANDERES</v>
      </c>
      <c r="AJ36">
        <f ca="1">VLOOKUP(AI36,AE32:AG41,2,FALSE)</f>
        <v>2</v>
      </c>
      <c r="AK36">
        <f ca="1">VLOOKUP(AI36,AE32:AG41,3,FALSE)</f>
        <v>-3</v>
      </c>
      <c r="AM36" t="str">
        <f ca="1">IF(AND(AJ33=AJ36,AK36&gt;AK33),AI33,AI36)</f>
        <v>BOLTON WANDERES</v>
      </c>
      <c r="AN36">
        <f ca="1">VLOOKUP(AM36,AI32:AK41,2,FALSE)</f>
        <v>2</v>
      </c>
      <c r="AO36">
        <f ca="1">VLOOKUP(AM36,AI32:AK41,3,FALSE)</f>
        <v>-3</v>
      </c>
      <c r="AQ36" t="str">
        <f ca="1">AM36</f>
        <v>BOLTON WANDERES</v>
      </c>
      <c r="AR36">
        <f ca="1">VLOOKUP(AQ36,AM32:AO41,2,FALSE)</f>
        <v>2</v>
      </c>
      <c r="AS36">
        <f ca="1">VLOOKUP(AQ36,AM32:AO41,3,FALSE)</f>
        <v>-3</v>
      </c>
      <c r="AU36" t="str">
        <f ca="1">IF(AND(AR34=AR36,AS36&gt;AS34),AQ34,AQ36)</f>
        <v>BOLTON WANDERES</v>
      </c>
      <c r="AV36">
        <f ca="1">VLOOKUP(AU36,AQ32:AS41,2,FALSE)</f>
        <v>2</v>
      </c>
      <c r="AW36">
        <f ca="1">VLOOKUP(AU36,AQ32:AS41,3,FALSE)</f>
        <v>-3</v>
      </c>
      <c r="AY36" t="str">
        <f ca="1">IF(AND(AV35=AV36,AW36&gt;AW35),AU35,AU36)</f>
        <v>BOLTON WANDERES</v>
      </c>
      <c r="AZ36">
        <f ca="1">VLOOKUP(AY36,AU32:AW41,2,FALSE)</f>
        <v>2</v>
      </c>
      <c r="BA36">
        <f ca="1">VLOOKUP(AY36,AU32:AW41,3,FALSE)</f>
        <v>-3</v>
      </c>
    </row>
    <row r="44" spans="6:54" x14ac:dyDescent="0.2">
      <c r="F44" t="str">
        <f ca="1">AY32</f>
        <v>ANONIMOS F.C.</v>
      </c>
      <c r="J44">
        <f ca="1">VLOOKUP(F44,$F$20:$M$29,8,FALSE)</f>
        <v>7</v>
      </c>
      <c r="K44">
        <f ca="1">VLOOKUP(F44,$F$20:$M$29,6,FALSE)</f>
        <v>19</v>
      </c>
      <c r="L44">
        <f ca="1">VLOOKUP(F44,$F$20:$M$29,7,FALSE)</f>
        <v>11</v>
      </c>
      <c r="M44">
        <f ca="1">K44-L44</f>
        <v>8</v>
      </c>
      <c r="O44" t="str">
        <f ca="1">IF(AND(J44=J45,M44=M45,K45&gt;K44),F45,F44)</f>
        <v>ANONIMOS F.C.</v>
      </c>
      <c r="P44">
        <f ca="1">VLOOKUP(O44,$F$44:$M$53,5,FALSE)</f>
        <v>7</v>
      </c>
      <c r="Q44">
        <f ca="1">VLOOKUP(O44,$F$44:$M$53,8,FALSE)</f>
        <v>8</v>
      </c>
      <c r="R44">
        <f ca="1">VLOOKUP(O44,$F$44:$M$53,6,FALSE)</f>
        <v>19</v>
      </c>
      <c r="S44" t="str">
        <f ca="1">IF(AND(P44=P46,Q44=Q46,R46&gt;R44),O46,O44)</f>
        <v>ANONIMOS F.C.</v>
      </c>
      <c r="T44">
        <f ca="1">VLOOKUP(S44,$O$44:$R$53,2,FALSE)</f>
        <v>7</v>
      </c>
      <c r="U44">
        <f ca="1">VLOOKUP(S44,$O$44:$R$53,3,FALSE)</f>
        <v>8</v>
      </c>
      <c r="V44">
        <f ca="1">VLOOKUP(S44,$O$44:$R$53,4,FALSE)</f>
        <v>19</v>
      </c>
      <c r="W44" t="str">
        <f ca="1">IF(AND(T44=T47,U44=U47,V47&gt;V44),S47,S44)</f>
        <v>ANONIMOS F.C.</v>
      </c>
      <c r="X44">
        <f ca="1">VLOOKUP(W44,$S$44:$V$53,2,FALSE)</f>
        <v>7</v>
      </c>
      <c r="Y44">
        <f ca="1">VLOOKUP(W44,$S$44:$V$53,3,FALSE)</f>
        <v>8</v>
      </c>
      <c r="Z44">
        <f ca="1">VLOOKUP(W44,$S$44:$V$53,4,FALSE)</f>
        <v>19</v>
      </c>
      <c r="AA44" t="str">
        <f ca="1">IF(AND(X44=X48,Y44=Y48,Z48&gt;Z44),W48,W44)</f>
        <v>ANONIMOS F.C.</v>
      </c>
      <c r="AB44">
        <f ca="1">VLOOKUP(AA44,W44:Z53,2,FALSE)</f>
        <v>7</v>
      </c>
      <c r="AC44">
        <f ca="1">VLOOKUP(AA44,W44:Z53,3,FALSE)</f>
        <v>8</v>
      </c>
      <c r="AD44">
        <f ca="1">VLOOKUP(AA44,W44:Z53,4,FALSE)</f>
        <v>19</v>
      </c>
      <c r="AE44" t="str">
        <f ca="1">AA44</f>
        <v>ANONIMOS F.C.</v>
      </c>
      <c r="AF44">
        <f ca="1">VLOOKUP(AE44,AA44:AD53,2,FALSE)</f>
        <v>7</v>
      </c>
      <c r="AG44">
        <f ca="1">VLOOKUP(AE44,AA44:AD53,3,FALSE)</f>
        <v>8</v>
      </c>
      <c r="AH44">
        <f ca="1">VLOOKUP(AE44,AA44:AD53,4,FALSE)</f>
        <v>19</v>
      </c>
      <c r="AI44" t="str">
        <f ca="1">AE44</f>
        <v>ANONIMOS F.C.</v>
      </c>
      <c r="AJ44">
        <f ca="1">VLOOKUP(AI44,AE44:AH53,2,FALSE)</f>
        <v>7</v>
      </c>
      <c r="AK44">
        <f ca="1">VLOOKUP(AI44,AE44:AH53,3,FALSE)</f>
        <v>8</v>
      </c>
      <c r="AL44">
        <f ca="1">VLOOKUP(AI44,AE44:AH53,4,FALSE)</f>
        <v>19</v>
      </c>
      <c r="AM44" t="str">
        <f ca="1">AI44</f>
        <v>ANONIMOS F.C.</v>
      </c>
      <c r="AN44">
        <f ca="1">VLOOKUP(AM44,AI44:AL53,2,FALSE)</f>
        <v>7</v>
      </c>
      <c r="AO44">
        <f ca="1">VLOOKUP(AM44,AI44:AL53,3,FALSE)</f>
        <v>8</v>
      </c>
      <c r="AP44">
        <f ca="1">VLOOKUP(AM44,AI44:AL53,4,FALSE)</f>
        <v>19</v>
      </c>
      <c r="AQ44" t="str">
        <f ca="1">AM44</f>
        <v>ANONIMOS F.C.</v>
      </c>
      <c r="AR44">
        <f ca="1">VLOOKUP(AQ44,AM44:AP53,2,FALSE)</f>
        <v>7</v>
      </c>
      <c r="AS44">
        <f ca="1">VLOOKUP(AQ44,AM44:AP53,3,FALSE)</f>
        <v>8</v>
      </c>
      <c r="AT44">
        <f ca="1">VLOOKUP(AQ44,AM44:AP53,4,FALSE)</f>
        <v>19</v>
      </c>
      <c r="AU44" t="str">
        <f ca="1">AQ44</f>
        <v>ANONIMOS F.C.</v>
      </c>
      <c r="AV44">
        <f ca="1">VLOOKUP(AU44,AQ44:AT53,2,FALSE)</f>
        <v>7</v>
      </c>
      <c r="AW44">
        <f ca="1">VLOOKUP(AU44,AQ44:AT53,3,FALSE)</f>
        <v>8</v>
      </c>
      <c r="AX44">
        <f ca="1">VLOOKUP(AU44,AQ44:AT53,4,FALSE)</f>
        <v>19</v>
      </c>
      <c r="AY44" t="str">
        <f ca="1">AU44</f>
        <v>ANONIMOS F.C.</v>
      </c>
      <c r="AZ44">
        <f ca="1">VLOOKUP(AY44,AU44:AX53,2,FALSE)</f>
        <v>7</v>
      </c>
      <c r="BA44">
        <f ca="1">VLOOKUP(AY44,AU44:AX53,3,FALSE)</f>
        <v>8</v>
      </c>
      <c r="BB44">
        <f ca="1">VLOOKUP(AY44,AU44:AX53,4,FALSE)</f>
        <v>19</v>
      </c>
    </row>
    <row r="45" spans="6:54" x14ac:dyDescent="0.2">
      <c r="F45" t="str">
        <f ca="1">AY33</f>
        <v>ELECTROQUÍMICA CITY</v>
      </c>
      <c r="J45">
        <f ca="1">VLOOKUP(F45,$F$20:$M$29,8,FALSE)</f>
        <v>7</v>
      </c>
      <c r="K45">
        <f ca="1">VLOOKUP(F45,$F$20:$M$29,6,FALSE)</f>
        <v>14</v>
      </c>
      <c r="L45">
        <f ca="1">VLOOKUP(F45,$F$20:$M$29,7,FALSE)</f>
        <v>8</v>
      </c>
      <c r="M45">
        <f ca="1">K45-L45</f>
        <v>6</v>
      </c>
      <c r="O45" t="str">
        <f ca="1">IF(AND(J44=J45,M44=M45,K45&gt;K44),F44,F45)</f>
        <v>ELECTROQUÍMICA CITY</v>
      </c>
      <c r="P45">
        <f ca="1">VLOOKUP(O45,$F$44:$M$53,5,FALSE)</f>
        <v>7</v>
      </c>
      <c r="Q45">
        <f ca="1">VLOOKUP(O45,$F$44:$M$53,8,FALSE)</f>
        <v>6</v>
      </c>
      <c r="R45">
        <f ca="1">VLOOKUP(O45,$F$44:$M$53,6,FALSE)</f>
        <v>14</v>
      </c>
      <c r="S45" t="str">
        <f ca="1">O45</f>
        <v>ELECTROQUÍMICA CITY</v>
      </c>
      <c r="T45">
        <f ca="1">VLOOKUP(S45,$O$44:$R$53,2,FALSE)</f>
        <v>7</v>
      </c>
      <c r="U45">
        <f ca="1">VLOOKUP(S45,$O$44:$R$53,3,FALSE)</f>
        <v>6</v>
      </c>
      <c r="V45">
        <f ca="1">VLOOKUP(S45,$O$44:$R$53,4,FALSE)</f>
        <v>14</v>
      </c>
      <c r="W45" t="str">
        <f ca="1">S45</f>
        <v>ELECTROQUÍMICA CITY</v>
      </c>
      <c r="X45">
        <f ca="1">VLOOKUP(W45,$S$44:$V$53,2,FALSE)</f>
        <v>7</v>
      </c>
      <c r="Y45">
        <f ca="1">VLOOKUP(W45,$S$44:$V$53,3,FALSE)</f>
        <v>6</v>
      </c>
      <c r="Z45">
        <f ca="1">VLOOKUP(W45,$S$44:$V$53,4,FALSE)</f>
        <v>14</v>
      </c>
      <c r="AA45" t="str">
        <f ca="1">W45</f>
        <v>ELECTROQUÍMICA CITY</v>
      </c>
      <c r="AB45">
        <f ca="1">VLOOKUP(AA45,W44:Z53,2,FALSE)</f>
        <v>7</v>
      </c>
      <c r="AC45">
        <f ca="1">VLOOKUP(AA45,W44:Z53,3,FALSE)</f>
        <v>6</v>
      </c>
      <c r="AD45">
        <f ca="1">VLOOKUP(AA45,W44:Z53,4,FALSE)</f>
        <v>14</v>
      </c>
      <c r="AE45" t="str">
        <f ca="1">IF(AND(AB45=AB46,AC45=AC46,AD46&gt;AD45),AA46,AA45)</f>
        <v>ELECTROQUÍMICA CITY</v>
      </c>
      <c r="AF45">
        <f ca="1">VLOOKUP(AE45,AA44:AD53,2,FALSE)</f>
        <v>7</v>
      </c>
      <c r="AG45">
        <f ca="1">VLOOKUP(AE45,AA44:AD53,3,FALSE)</f>
        <v>6</v>
      </c>
      <c r="AH45">
        <f ca="1">VLOOKUP(AE45,AA44:AD53,4,FALSE)</f>
        <v>14</v>
      </c>
      <c r="AI45" t="str">
        <f ca="1">IF(AND(AF45=AF47,AG45=AG47,AH47&gt;AH45),AE47,AE45)</f>
        <v>ELECTROQUÍMICA CITY</v>
      </c>
      <c r="AJ45">
        <f ca="1">VLOOKUP(AI45,AE44:AH53,2,FALSE)</f>
        <v>7</v>
      </c>
      <c r="AK45">
        <f ca="1">VLOOKUP(AI45,AE44:AH53,3,FALSE)</f>
        <v>6</v>
      </c>
      <c r="AL45">
        <f ca="1">VLOOKUP(AI45,AE44:AH53,4,FALSE)</f>
        <v>14</v>
      </c>
      <c r="AM45" t="str">
        <f ca="1">IF(AND(AJ45=AJ48,AK45=AK48,AL48&gt;AL45),AI48,AI45)</f>
        <v>ELECTROQUÍMICA CITY</v>
      </c>
      <c r="AN45">
        <f ca="1">VLOOKUP(AM45,AI44:AL53,2,FALSE)</f>
        <v>7</v>
      </c>
      <c r="AO45">
        <f ca="1">VLOOKUP(AM45,AI44:AL53,3,FALSE)</f>
        <v>6</v>
      </c>
      <c r="AP45">
        <f ca="1">VLOOKUP(AM45,AI44:AL53,4,FALSE)</f>
        <v>14</v>
      </c>
      <c r="AQ45" t="str">
        <f ca="1">AM45</f>
        <v>ELECTROQUÍMICA CITY</v>
      </c>
      <c r="AR45">
        <f ca="1">VLOOKUP(AQ45,AM44:AP53,2,FALSE)</f>
        <v>7</v>
      </c>
      <c r="AS45">
        <f ca="1">VLOOKUP(AQ45,AM44:AP53,3,FALSE)</f>
        <v>6</v>
      </c>
      <c r="AT45">
        <f ca="1">VLOOKUP(AQ45,AM44:AP53,4,FALSE)</f>
        <v>14</v>
      </c>
      <c r="AU45" t="str">
        <f ca="1">AQ45</f>
        <v>ELECTROQUÍMICA CITY</v>
      </c>
      <c r="AV45">
        <f ca="1">VLOOKUP(AU45,AQ44:AT53,2,FALSE)</f>
        <v>7</v>
      </c>
      <c r="AW45">
        <f ca="1">VLOOKUP(AU45,AQ44:AT53,3,FALSE)</f>
        <v>6</v>
      </c>
      <c r="AX45">
        <f ca="1">VLOOKUP(AU45,AQ44:AT53,4,FALSE)</f>
        <v>14</v>
      </c>
      <c r="AY45" t="str">
        <f ca="1">AU45</f>
        <v>ELECTROQUÍMICA CITY</v>
      </c>
      <c r="AZ45">
        <f ca="1">VLOOKUP(AY45,AU44:AX53,2,FALSE)</f>
        <v>7</v>
      </c>
      <c r="BA45">
        <f ca="1">VLOOKUP(AY45,AU44:AX53,3,FALSE)</f>
        <v>6</v>
      </c>
      <c r="BB45">
        <f ca="1">VLOOKUP(AY45,AU44:AX53,4,FALSE)</f>
        <v>14</v>
      </c>
    </row>
    <row r="46" spans="6:54" x14ac:dyDescent="0.2">
      <c r="F46" t="str">
        <f ca="1">AY34</f>
        <v>GANEN PERO NO ABUSEN</v>
      </c>
      <c r="J46">
        <f ca="1">VLOOKUP(F46,$F$20:$M$29,8,FALSE)</f>
        <v>7</v>
      </c>
      <c r="K46">
        <f ca="1">VLOOKUP(F46,$F$20:$M$29,6,FALSE)</f>
        <v>15</v>
      </c>
      <c r="L46">
        <f ca="1">VLOOKUP(F46,$F$20:$M$29,7,FALSE)</f>
        <v>18</v>
      </c>
      <c r="M46">
        <f ca="1">K46-L46</f>
        <v>-3</v>
      </c>
      <c r="O46" t="str">
        <f ca="1">F46</f>
        <v>GANEN PERO NO ABUSEN</v>
      </c>
      <c r="P46">
        <f ca="1">VLOOKUP(O46,$F$44:$M$53,5,FALSE)</f>
        <v>7</v>
      </c>
      <c r="Q46">
        <f ca="1">VLOOKUP(O46,$F$44:$M$53,8,FALSE)</f>
        <v>-3</v>
      </c>
      <c r="R46">
        <f ca="1">VLOOKUP(O46,$F$44:$M$53,6,FALSE)</f>
        <v>15</v>
      </c>
      <c r="S46" t="str">
        <f ca="1">IF(AND(P44=P46,Q44=Q46,R46&gt;R44),O44,O46)</f>
        <v>GANEN PERO NO ABUSEN</v>
      </c>
      <c r="T46">
        <f ca="1">VLOOKUP(S46,$O$44:$R$53,2,FALSE)</f>
        <v>7</v>
      </c>
      <c r="U46">
        <f ca="1">VLOOKUP(S46,$O$44:$R$53,3,FALSE)</f>
        <v>-3</v>
      </c>
      <c r="V46">
        <f ca="1">VLOOKUP(S46,$O$44:$R$53,4,FALSE)</f>
        <v>15</v>
      </c>
      <c r="W46" t="str">
        <f ca="1">S46</f>
        <v>GANEN PERO NO ABUSEN</v>
      </c>
      <c r="X46">
        <f ca="1">VLOOKUP(W46,$S$44:$V$53,2,FALSE)</f>
        <v>7</v>
      </c>
      <c r="Y46">
        <f ca="1">VLOOKUP(W46,$S$44:$V$53,3,FALSE)</f>
        <v>-3</v>
      </c>
      <c r="Z46">
        <f ca="1">VLOOKUP(W46,$S$44:$V$53,4,FALSE)</f>
        <v>15</v>
      </c>
      <c r="AA46" t="str">
        <f ca="1">W46</f>
        <v>GANEN PERO NO ABUSEN</v>
      </c>
      <c r="AB46">
        <f ca="1">VLOOKUP(AA46,W44:Z53,2,FALSE)</f>
        <v>7</v>
      </c>
      <c r="AC46">
        <f ca="1">VLOOKUP(AA46,W44:Z53,3,FALSE)</f>
        <v>-3</v>
      </c>
      <c r="AD46">
        <f ca="1">VLOOKUP(AA46,W44:Z53,4,FALSE)</f>
        <v>15</v>
      </c>
      <c r="AE46" t="str">
        <f ca="1">IF(AND(AB45=AB46,AC45=AC46,AD46&gt;AD45),AA45,AA46)</f>
        <v>GANEN PERO NO ABUSEN</v>
      </c>
      <c r="AF46">
        <f ca="1">VLOOKUP(AE46,AA44:AD53,2,FALSE)</f>
        <v>7</v>
      </c>
      <c r="AG46">
        <f ca="1">VLOOKUP(AE46,AA44:AD53,3,FALSE)</f>
        <v>-3</v>
      </c>
      <c r="AH46">
        <f ca="1">VLOOKUP(AE46,AA44:AD53,4,FALSE)</f>
        <v>15</v>
      </c>
      <c r="AI46" t="str">
        <f ca="1">AE46</f>
        <v>GANEN PERO NO ABUSEN</v>
      </c>
      <c r="AJ46">
        <f ca="1">VLOOKUP(AI46,AE44:AH53,2,FALSE)</f>
        <v>7</v>
      </c>
      <c r="AK46">
        <f ca="1">VLOOKUP(AI46,AE44:AH53,3,FALSE)</f>
        <v>-3</v>
      </c>
      <c r="AL46">
        <f ca="1">VLOOKUP(AI46,AE44:AH53,4,FALSE)</f>
        <v>15</v>
      </c>
      <c r="AM46" t="str">
        <f ca="1">AI46</f>
        <v>GANEN PERO NO ABUSEN</v>
      </c>
      <c r="AN46">
        <f ca="1">VLOOKUP(AM46,AI44:AL53,2,FALSE)</f>
        <v>7</v>
      </c>
      <c r="AO46">
        <f ca="1">VLOOKUP(AM46,AI44:AL53,3,FALSE)</f>
        <v>-3</v>
      </c>
      <c r="AP46">
        <f ca="1">VLOOKUP(AM46,AI44:AL53,4,FALSE)</f>
        <v>15</v>
      </c>
      <c r="AQ46" t="str">
        <f ca="1">IF(AND(AN46=AN47,AO46=AO47,AP47&gt;AP46),AM47,AM46)</f>
        <v>GANEN PERO NO ABUSEN</v>
      </c>
      <c r="AR46">
        <f ca="1">VLOOKUP(AQ46,AM44:AP53,2,FALSE)</f>
        <v>7</v>
      </c>
      <c r="AS46">
        <f ca="1">VLOOKUP(AQ46,AM44:AP53,3,FALSE)</f>
        <v>-3</v>
      </c>
      <c r="AT46">
        <f ca="1">VLOOKUP(AQ46,AM44:AP53,4,FALSE)</f>
        <v>15</v>
      </c>
      <c r="AU46" t="str">
        <f ca="1">IF(AND(AR46=AR48,AS46=AS48,AT48&gt;AT46),AQ48,AQ46)</f>
        <v>GANEN PERO NO ABUSEN</v>
      </c>
      <c r="AV46">
        <f ca="1">VLOOKUP(AU46,AQ44:AT53,2,FALSE)</f>
        <v>7</v>
      </c>
      <c r="AW46">
        <f ca="1">VLOOKUP(AU46,AQ44:AT53,3,FALSE)</f>
        <v>-3</v>
      </c>
      <c r="AX46">
        <f ca="1">VLOOKUP(AU46,AQ44:AT53,4,FALSE)</f>
        <v>15</v>
      </c>
      <c r="AY46" t="str">
        <f ca="1">AU46</f>
        <v>GANEN PERO NO ABUSEN</v>
      </c>
      <c r="AZ46">
        <f ca="1">VLOOKUP(AY46,AU44:AX53,2,FALSE)</f>
        <v>7</v>
      </c>
      <c r="BA46">
        <f ca="1">VLOOKUP(AY46,AU44:AX53,3,FALSE)</f>
        <v>-3</v>
      </c>
      <c r="BB46">
        <f ca="1">VLOOKUP(AY46,AU44:AX53,4,FALSE)</f>
        <v>15</v>
      </c>
    </row>
    <row r="47" spans="6:54" x14ac:dyDescent="0.2">
      <c r="F47" t="str">
        <f ca="1">AY35</f>
        <v>ATLÈTICO NORTE</v>
      </c>
      <c r="J47">
        <f ca="1">VLOOKUP(F47,$F$20:$M$29,8,FALSE)</f>
        <v>4</v>
      </c>
      <c r="K47">
        <f ca="1">VLOOKUP(F47,$F$20:$M$29,6,FALSE)</f>
        <v>9</v>
      </c>
      <c r="L47">
        <f ca="1">VLOOKUP(F47,$F$20:$M$29,7,FALSE)</f>
        <v>12</v>
      </c>
      <c r="M47">
        <f ca="1">K47-L47</f>
        <v>-3</v>
      </c>
      <c r="O47" t="str">
        <f ca="1">F47</f>
        <v>ATLÈTICO NORTE</v>
      </c>
      <c r="P47">
        <f ca="1">VLOOKUP(O47,$F$44:$M$53,5,FALSE)</f>
        <v>4</v>
      </c>
      <c r="Q47">
        <f ca="1">VLOOKUP(O47,$F$44:$M$53,8,FALSE)</f>
        <v>-3</v>
      </c>
      <c r="R47">
        <f ca="1">VLOOKUP(O47,$F$44:$M$53,6,FALSE)</f>
        <v>9</v>
      </c>
      <c r="S47" t="str">
        <f ca="1">O47</f>
        <v>ATLÈTICO NORTE</v>
      </c>
      <c r="T47">
        <f ca="1">VLOOKUP(S47,$O$44:$R$53,2,FALSE)</f>
        <v>4</v>
      </c>
      <c r="U47">
        <f ca="1">VLOOKUP(S47,$O$44:$R$53,3,FALSE)</f>
        <v>-3</v>
      </c>
      <c r="V47">
        <f ca="1">VLOOKUP(S47,$O$44:$R$53,4,FALSE)</f>
        <v>9</v>
      </c>
      <c r="W47" t="str">
        <f ca="1">IF(AND(T44=T47,U44=U47,V47&gt;V44),S44,S47)</f>
        <v>ATLÈTICO NORTE</v>
      </c>
      <c r="X47">
        <f ca="1">VLOOKUP(W47,$S$44:$V$53,2,FALSE)</f>
        <v>4</v>
      </c>
      <c r="Y47">
        <f ca="1">VLOOKUP(W47,$S$44:$V$53,3,FALSE)</f>
        <v>-3</v>
      </c>
      <c r="Z47">
        <f ca="1">VLOOKUP(W47,$S$44:$V$53,4,FALSE)</f>
        <v>9</v>
      </c>
      <c r="AA47" t="str">
        <f ca="1">W47</f>
        <v>ATLÈTICO NORTE</v>
      </c>
      <c r="AB47">
        <f ca="1">VLOOKUP(AA47,W44:Z53,2,FALSE)</f>
        <v>4</v>
      </c>
      <c r="AC47">
        <f ca="1">VLOOKUP(AA47,W44:Z53,3,FALSE)</f>
        <v>-3</v>
      </c>
      <c r="AD47">
        <f ca="1">VLOOKUP(AA47,W44:Z53,4,FALSE)</f>
        <v>9</v>
      </c>
      <c r="AE47" t="str">
        <f ca="1">AA47</f>
        <v>ATLÈTICO NORTE</v>
      </c>
      <c r="AF47">
        <f ca="1">VLOOKUP(AE47,AA44:AD53,2,FALSE)</f>
        <v>4</v>
      </c>
      <c r="AG47">
        <f ca="1">VLOOKUP(AE47,AA44:AD53,3,FALSE)</f>
        <v>-3</v>
      </c>
      <c r="AH47">
        <f ca="1">VLOOKUP(AE47,AA44:AD53,4,FALSE)</f>
        <v>9</v>
      </c>
      <c r="AI47" t="str">
        <f ca="1">IF(AND(AF45=AF47,AG45=AG47,AH47&gt;AH45),AE45,AE47)</f>
        <v>ATLÈTICO NORTE</v>
      </c>
      <c r="AJ47">
        <f ca="1">VLOOKUP(AI47,AE44:AH53,2,FALSE)</f>
        <v>4</v>
      </c>
      <c r="AK47">
        <f ca="1">VLOOKUP(AI47,AE44:AH53,3,FALSE)</f>
        <v>-3</v>
      </c>
      <c r="AL47">
        <f ca="1">VLOOKUP(AI47,AE44:AH53,4,FALSE)</f>
        <v>9</v>
      </c>
      <c r="AM47" t="str">
        <f ca="1">AI47</f>
        <v>ATLÈTICO NORTE</v>
      </c>
      <c r="AN47">
        <f ca="1">VLOOKUP(AM47,AI44:AL53,2,FALSE)</f>
        <v>4</v>
      </c>
      <c r="AO47">
        <f ca="1">VLOOKUP(AM47,AI44:AL53,3,FALSE)</f>
        <v>-3</v>
      </c>
      <c r="AP47">
        <f ca="1">VLOOKUP(AM47,AI44:AL53,4,FALSE)</f>
        <v>9</v>
      </c>
      <c r="AQ47" t="str">
        <f ca="1">IF(AND(AN46=AN47,AO46=AO47,AP47&gt;AP46),AM46,AM47)</f>
        <v>ATLÈTICO NORTE</v>
      </c>
      <c r="AR47">
        <f ca="1">VLOOKUP(AQ47,AM44:AP53,2,FALSE)</f>
        <v>4</v>
      </c>
      <c r="AS47">
        <f ca="1">VLOOKUP(AQ47,AM44:AP53,3,FALSE)</f>
        <v>-3</v>
      </c>
      <c r="AT47">
        <f ca="1">VLOOKUP(AQ47,AM44:AP53,4,FALSE)</f>
        <v>9</v>
      </c>
      <c r="AU47" t="str">
        <f ca="1">AQ47</f>
        <v>ATLÈTICO NORTE</v>
      </c>
      <c r="AV47">
        <f ca="1">VLOOKUP(AU47,AQ44:AT53,2,FALSE)</f>
        <v>4</v>
      </c>
      <c r="AW47">
        <f ca="1">VLOOKUP(AU47,AQ44:AT53,3,FALSE)</f>
        <v>-3</v>
      </c>
      <c r="AX47">
        <f ca="1">VLOOKUP(AU47,AQ44:AT53,4,FALSE)</f>
        <v>9</v>
      </c>
      <c r="AY47" t="str">
        <f ca="1">IF(AND(AV47=AV48,AW47=AW48,AX48&gt;AX47),AU48,AU47)</f>
        <v>ATLÈTICO NORTE</v>
      </c>
      <c r="AZ47">
        <f ca="1">VLOOKUP(AY47,AU44:AX53,2,FALSE)</f>
        <v>4</v>
      </c>
      <c r="BA47">
        <f ca="1">VLOOKUP(AY47,AU44:AX53,3,FALSE)</f>
        <v>-3</v>
      </c>
      <c r="BB47">
        <f ca="1">VLOOKUP(AY47,AU44:AX53,4,FALSE)</f>
        <v>9</v>
      </c>
    </row>
    <row r="48" spans="6:54" x14ac:dyDescent="0.2">
      <c r="F48" t="str">
        <f ca="1">AY36</f>
        <v>BOLTON WANDERES</v>
      </c>
      <c r="J48">
        <f ca="1">VLOOKUP(F48,$F$20:$M$29,8,FALSE)</f>
        <v>2</v>
      </c>
      <c r="K48">
        <f ca="1">VLOOKUP(F48,$F$20:$M$29,6,FALSE)</f>
        <v>6</v>
      </c>
      <c r="L48">
        <f ca="1">VLOOKUP(F48,$F$20:$M$29,7,FALSE)</f>
        <v>13</v>
      </c>
      <c r="M48">
        <f ca="1">K48-L48</f>
        <v>-7</v>
      </c>
      <c r="O48" t="str">
        <f ca="1">F48</f>
        <v>BOLTON WANDERES</v>
      </c>
      <c r="P48">
        <f ca="1">VLOOKUP(O48,$F$44:$M$53,5,FALSE)</f>
        <v>2</v>
      </c>
      <c r="Q48">
        <f ca="1">VLOOKUP(O48,$F$44:$M$53,8,FALSE)</f>
        <v>-7</v>
      </c>
      <c r="R48">
        <f ca="1">VLOOKUP(O48,$F$44:$M$53,6,FALSE)</f>
        <v>6</v>
      </c>
      <c r="S48" t="str">
        <f ca="1">O48</f>
        <v>BOLTON WANDERES</v>
      </c>
      <c r="T48">
        <f ca="1">VLOOKUP(S48,$O$44:$R$53,2,FALSE)</f>
        <v>2</v>
      </c>
      <c r="U48">
        <f ca="1">VLOOKUP(S48,$O$44:$R$53,3,FALSE)</f>
        <v>-7</v>
      </c>
      <c r="V48">
        <f ca="1">VLOOKUP(S48,$O$44:$R$53,4,FALSE)</f>
        <v>6</v>
      </c>
      <c r="W48" t="str">
        <f ca="1">S48</f>
        <v>BOLTON WANDERES</v>
      </c>
      <c r="X48">
        <f ca="1">VLOOKUP(W48,$S$44:$V$53,2,FALSE)</f>
        <v>2</v>
      </c>
      <c r="Y48">
        <f ca="1">VLOOKUP(W48,$S$44:$V$53,3,FALSE)</f>
        <v>-7</v>
      </c>
      <c r="Z48">
        <f ca="1">VLOOKUP(W48,$S$44:$V$53,4,FALSE)</f>
        <v>6</v>
      </c>
      <c r="AA48" t="str">
        <f ca="1">IF(AND(X44=X48,Y44=Y48,Z48&gt;Z44),W44,W48)</f>
        <v>BOLTON WANDERES</v>
      </c>
      <c r="AB48">
        <f ca="1">VLOOKUP(AA48,W44:Z53,2,FALSE)</f>
        <v>2</v>
      </c>
      <c r="AC48">
        <f ca="1">VLOOKUP(AA48,W44:Z53,3,FALSE)</f>
        <v>-7</v>
      </c>
      <c r="AD48">
        <f ca="1">VLOOKUP(AA48,W44:Z53,4,FALSE)</f>
        <v>6</v>
      </c>
      <c r="AE48" t="str">
        <f ca="1">AA48</f>
        <v>BOLTON WANDERES</v>
      </c>
      <c r="AF48">
        <f ca="1">VLOOKUP(AE48,AA44:AD53,2,FALSE)</f>
        <v>2</v>
      </c>
      <c r="AG48">
        <f ca="1">VLOOKUP(AE48,AA44:AD53,3,FALSE)</f>
        <v>-7</v>
      </c>
      <c r="AH48">
        <f ca="1">VLOOKUP(AE48,AA44:AD53,4,FALSE)</f>
        <v>6</v>
      </c>
      <c r="AI48" t="str">
        <f ca="1">AE48</f>
        <v>BOLTON WANDERES</v>
      </c>
      <c r="AJ48">
        <f ca="1">VLOOKUP(AI48,AE44:AH53,2,FALSE)</f>
        <v>2</v>
      </c>
      <c r="AK48">
        <f ca="1">VLOOKUP(AI48,AE44:AH53,3,FALSE)</f>
        <v>-7</v>
      </c>
      <c r="AL48">
        <f ca="1">VLOOKUP(AI48,AE44:AH53,4,FALSE)</f>
        <v>6</v>
      </c>
      <c r="AM48" t="str">
        <f ca="1">IF(AND(AJ45=AJ48,AK45=AK48,AL48&gt;AL45),AI45,AI48)</f>
        <v>BOLTON WANDERES</v>
      </c>
      <c r="AN48">
        <f ca="1">VLOOKUP(AM48,AI44:AL53,2,FALSE)</f>
        <v>2</v>
      </c>
      <c r="AO48">
        <f ca="1">VLOOKUP(AM48,AI44:AL53,3,FALSE)</f>
        <v>-7</v>
      </c>
      <c r="AP48">
        <f ca="1">VLOOKUP(AM48,AI44:AL53,4,FALSE)</f>
        <v>6</v>
      </c>
      <c r="AQ48" t="str">
        <f ca="1">AM48</f>
        <v>BOLTON WANDERES</v>
      </c>
      <c r="AR48">
        <f ca="1">VLOOKUP(AQ48,AM44:AP53,2,FALSE)</f>
        <v>2</v>
      </c>
      <c r="AS48">
        <f ca="1">VLOOKUP(AQ48,AM44:AP53,3,FALSE)</f>
        <v>-7</v>
      </c>
      <c r="AT48">
        <f ca="1">VLOOKUP(AQ48,AM44:AP53,4,FALSE)</f>
        <v>6</v>
      </c>
      <c r="AU48" t="str">
        <f ca="1">IF(AND(AR46=AR48,AS46=AS48,AT48&gt;AT46),AQ46,AQ48)</f>
        <v>BOLTON WANDERES</v>
      </c>
      <c r="AV48">
        <f ca="1">VLOOKUP(AU48,AQ44:AT53,2,FALSE)</f>
        <v>2</v>
      </c>
      <c r="AW48">
        <f ca="1">VLOOKUP(AU48,AQ44:AT53,3,FALSE)</f>
        <v>-7</v>
      </c>
      <c r="AX48">
        <f ca="1">VLOOKUP(AU48,AQ44:AT53,4,FALSE)</f>
        <v>6</v>
      </c>
      <c r="AY48" t="str">
        <f ca="1">IF(AND(AV47=AV48,AW47=AW48,AX48&gt;AX47),AU47,AU48)</f>
        <v>BOLTON WANDERES</v>
      </c>
      <c r="AZ48">
        <f ca="1">VLOOKUP(AY48,AU44:AX53,2,FALSE)</f>
        <v>2</v>
      </c>
      <c r="BA48">
        <f ca="1">VLOOKUP(AY48,AU44:AX53,3,FALSE)</f>
        <v>-7</v>
      </c>
      <c r="BB48">
        <f ca="1">VLOOKUP(AY48,AU44:AX53,4,FALSE)</f>
        <v>6</v>
      </c>
    </row>
    <row r="55" spans="6:13" x14ac:dyDescent="0.2">
      <c r="F55" t="s">
        <v>37</v>
      </c>
    </row>
    <row r="56" spans="6:13" x14ac:dyDescent="0.2">
      <c r="F56" t="str">
        <f ca="1">AY44</f>
        <v>ANONIMOS F.C.</v>
      </c>
      <c r="G56">
        <f ca="1">VLOOKUP(F56,$F$20:$M$29,2,FALSE)</f>
        <v>3</v>
      </c>
      <c r="H56">
        <f ca="1">VLOOKUP(F56,$F$20:$M$29,3,FALSE)</f>
        <v>2</v>
      </c>
      <c r="I56">
        <f ca="1">VLOOKUP(F56,$F$20:$M$29,4,FALSE)</f>
        <v>0</v>
      </c>
      <c r="J56">
        <f ca="1">VLOOKUP(F56,$F$20:$M$29,5,FALSE)</f>
        <v>1</v>
      </c>
      <c r="K56">
        <f ca="1">VLOOKUP(F56,$F$20:$M$29,6,FALSE)</f>
        <v>19</v>
      </c>
      <c r="L56">
        <f ca="1">VLOOKUP(F56,$F$20:$M$29,7,FALSE)</f>
        <v>11</v>
      </c>
      <c r="M56">
        <f ca="1">VLOOKUP(F56,$F$20:$M$29,8,FALSE)</f>
        <v>7</v>
      </c>
    </row>
    <row r="57" spans="6:13" x14ac:dyDescent="0.2">
      <c r="F57" t="str">
        <f ca="1">AY45</f>
        <v>ELECTROQUÍMICA CITY</v>
      </c>
      <c r="G57">
        <f ca="1">VLOOKUP(F57,$F$20:$M$29,2,FALSE)</f>
        <v>3</v>
      </c>
      <c r="H57">
        <f ca="1">VLOOKUP(F57,$F$20:$M$29,3,FALSE)</f>
        <v>2</v>
      </c>
      <c r="I57">
        <f ca="1">VLOOKUP(F57,$F$20:$M$29,4,FALSE)</f>
        <v>0</v>
      </c>
      <c r="J57">
        <f ca="1">VLOOKUP(F57,$F$20:$M$29,5,FALSE)</f>
        <v>1</v>
      </c>
      <c r="K57">
        <f ca="1">VLOOKUP(F57,$F$20:$M$29,6,FALSE)</f>
        <v>14</v>
      </c>
      <c r="L57">
        <f ca="1">VLOOKUP(F57,$F$20:$M$29,7,FALSE)</f>
        <v>8</v>
      </c>
      <c r="M57">
        <f ca="1">VLOOKUP(F57,$F$20:$M$29,8,FALSE)</f>
        <v>7</v>
      </c>
    </row>
    <row r="58" spans="6:13" x14ac:dyDescent="0.2">
      <c r="F58" t="str">
        <f ca="1">AY46</f>
        <v>GANEN PERO NO ABUSEN</v>
      </c>
      <c r="G58">
        <f ca="1">VLOOKUP(F58,$F$20:$M$29,2,FALSE)</f>
        <v>3</v>
      </c>
      <c r="H58">
        <f ca="1">VLOOKUP(F58,$F$20:$M$29,3,FALSE)</f>
        <v>2</v>
      </c>
      <c r="I58">
        <f ca="1">VLOOKUP(F58,$F$20:$M$29,4,FALSE)</f>
        <v>0</v>
      </c>
      <c r="J58">
        <f ca="1">VLOOKUP(F58,$F$20:$M$29,5,FALSE)</f>
        <v>1</v>
      </c>
      <c r="K58">
        <f ca="1">VLOOKUP(F58,$F$20:$M$29,6,FALSE)</f>
        <v>15</v>
      </c>
      <c r="L58">
        <f ca="1">VLOOKUP(F58,$F$20:$M$29,7,FALSE)</f>
        <v>18</v>
      </c>
      <c r="M58">
        <f ca="1">VLOOKUP(F58,$F$20:$M$29,8,FALSE)</f>
        <v>7</v>
      </c>
    </row>
    <row r="59" spans="6:13" x14ac:dyDescent="0.2">
      <c r="F59" t="str">
        <f ca="1">AY47</f>
        <v>ATLÈTICO NORTE</v>
      </c>
      <c r="G59">
        <f ca="1">VLOOKUP(F59,$F$20:$M$29,2,FALSE)</f>
        <v>2</v>
      </c>
      <c r="H59">
        <f ca="1">VLOOKUP(F59,$F$20:$M$29,3,FALSE)</f>
        <v>1</v>
      </c>
      <c r="I59">
        <f ca="1">VLOOKUP(F59,$F$20:$M$29,4,FALSE)</f>
        <v>0</v>
      </c>
      <c r="J59">
        <f ca="1">VLOOKUP(F59,$F$20:$M$29,5,FALSE)</f>
        <v>1</v>
      </c>
      <c r="K59">
        <f ca="1">VLOOKUP(F59,$F$20:$M$29,6,FALSE)</f>
        <v>9</v>
      </c>
      <c r="L59">
        <f ca="1">VLOOKUP(F59,$F$20:$M$29,7,FALSE)</f>
        <v>12</v>
      </c>
      <c r="M59">
        <f ca="1">VLOOKUP(F59,$F$20:$M$29,8,FALSE)</f>
        <v>4</v>
      </c>
    </row>
    <row r="60" spans="6:13" x14ac:dyDescent="0.2">
      <c r="F60" t="str">
        <f ca="1">AY48</f>
        <v>BOLTON WANDERES</v>
      </c>
      <c r="G60">
        <f ca="1">VLOOKUP(F60,$F$20:$M$29,2,FALSE)</f>
        <v>2</v>
      </c>
      <c r="H60">
        <f ca="1">VLOOKUP(F60,$F$20:$M$29,3,FALSE)</f>
        <v>0</v>
      </c>
      <c r="I60">
        <f ca="1">VLOOKUP(F60,$F$20:$M$29,4,FALSE)</f>
        <v>0</v>
      </c>
      <c r="J60">
        <f ca="1">VLOOKUP(F60,$F$20:$M$29,5,FALSE)</f>
        <v>2</v>
      </c>
      <c r="K60">
        <f ca="1">VLOOKUP(F60,$F$20:$M$29,6,FALSE)</f>
        <v>6</v>
      </c>
      <c r="L60">
        <f ca="1">VLOOKUP(F60,$F$20:$M$29,7,FALSE)</f>
        <v>13</v>
      </c>
      <c r="M60">
        <f ca="1">VLOOKUP(F60,$F$20:$M$29,8,FALSE)</f>
        <v>2</v>
      </c>
    </row>
  </sheetData>
  <mergeCells count="1">
    <mergeCell ref="A2:E2"/>
  </mergeCells>
  <phoneticPr fontId="19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2:BB60"/>
  <sheetViews>
    <sheetView workbookViewId="0">
      <pane xSplit="5" topLeftCell="F1" activePane="topRight" state="frozen"/>
      <selection activeCell="A16" sqref="A16"/>
      <selection pane="topRight" activeCell="A16" sqref="A16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41" x14ac:dyDescent="0.2">
      <c r="A2" s="760" t="s">
        <v>38</v>
      </c>
      <c r="B2" s="760"/>
      <c r="C2" s="760"/>
      <c r="D2" s="760"/>
      <c r="E2" s="760"/>
      <c r="G2" t="str">
        <f>IF('- G -'!Q7&lt;&gt;"",'- G -'!Q7,"")</f>
        <v>INGENIEBRIOS F.C.</v>
      </c>
      <c r="N2" t="str">
        <f>IF('- G -'!Q9&lt;&gt;"",'- G -'!Q9,"")</f>
        <v>CHANGUA Y SUS CALADOS</v>
      </c>
      <c r="U2" t="str">
        <f>IF('- G -'!Q11&lt;&gt;"",'- G -'!Q11,"")</f>
        <v>LOS NOVIOS DE SU HERMANA</v>
      </c>
      <c r="AB2" t="str">
        <f>IF('- G -'!Q13&lt;&gt;"",'- G -'!Q13,"")</f>
        <v>PARAPLÈJICO IRRACIONAL</v>
      </c>
      <c r="AI2" t="str">
        <f>IF('- G -'!Q15&lt;&gt;"",'- G -'!Q15,"")</f>
        <v>ACADEMIA FÙTBOL CLUB</v>
      </c>
    </row>
    <row r="3" spans="1:41" x14ac:dyDescent="0.2">
      <c r="F3" t="s">
        <v>57</v>
      </c>
      <c r="G3" t="s">
        <v>13</v>
      </c>
      <c r="H3" t="s">
        <v>15</v>
      </c>
      <c r="I3" t="s">
        <v>16</v>
      </c>
      <c r="J3" t="s">
        <v>17</v>
      </c>
      <c r="K3" t="s">
        <v>18</v>
      </c>
      <c r="L3" t="s">
        <v>19</v>
      </c>
      <c r="N3" t="s">
        <v>13</v>
      </c>
      <c r="O3" t="s">
        <v>15</v>
      </c>
      <c r="P3" t="s">
        <v>16</v>
      </c>
      <c r="Q3" t="s">
        <v>17</v>
      </c>
      <c r="R3" t="s">
        <v>18</v>
      </c>
      <c r="S3" t="s">
        <v>19</v>
      </c>
      <c r="U3" t="s">
        <v>13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B3" t="s">
        <v>13</v>
      </c>
      <c r="AC3" t="s">
        <v>15</v>
      </c>
      <c r="AD3" t="s">
        <v>16</v>
      </c>
      <c r="AE3" t="s">
        <v>17</v>
      </c>
      <c r="AF3" t="s">
        <v>18</v>
      </c>
      <c r="AG3" t="s">
        <v>19</v>
      </c>
      <c r="AI3" t="s">
        <v>13</v>
      </c>
      <c r="AJ3" t="s">
        <v>15</v>
      </c>
      <c r="AK3" t="s">
        <v>16</v>
      </c>
      <c r="AL3" t="s">
        <v>17</v>
      </c>
      <c r="AM3" t="s">
        <v>18</v>
      </c>
      <c r="AN3" t="s">
        <v>19</v>
      </c>
    </row>
    <row r="4" spans="1:41" x14ac:dyDescent="0.2">
      <c r="A4" s="2" t="str">
        <f ca="1">'- G -'!B6</f>
        <v>INGENIEBRIOS F.C.</v>
      </c>
      <c r="B4" s="1">
        <f>IF('- G -'!C6&lt;&gt;"",'- G -'!C6,"")</f>
        <v>2</v>
      </c>
      <c r="C4" s="1" t="str">
        <f>'- F -'!D6</f>
        <v>-</v>
      </c>
      <c r="D4" s="1">
        <f>IF('- G -'!E6&lt;&gt;"",'- G -'!E6,"")</f>
        <v>9</v>
      </c>
      <c r="E4" s="3" t="str">
        <f ca="1">'- G -'!F6</f>
        <v>CHANGUA Y SUS CALADOS</v>
      </c>
      <c r="F4" s="1">
        <f>COUNTBLANK('- G -'!C6:'- G -'!E6)</f>
        <v>0</v>
      </c>
      <c r="G4">
        <f t="shared" ref="G4:G13" ca="1" si="0">IF(AND(F4=0,OR($A4=$G$2,$E4=$G$2)),1,0)</f>
        <v>1</v>
      </c>
      <c r="H4">
        <f t="shared" ref="H4:H13" ca="1" si="1">IF(AND(F4=0,OR(AND($A4=$G$2,$B4&gt;$D4),AND($E4=$G$2,$D4&gt;$B4))),1,0)</f>
        <v>0</v>
      </c>
      <c r="I4">
        <f t="shared" ref="I4:I13" ca="1" si="2">IF(AND(F4=0,G4=1,$B4=$D4),1,0)</f>
        <v>0</v>
      </c>
      <c r="J4">
        <f t="shared" ref="J4:J13" ca="1" si="3">IF(AND(F4=0,OR(AND($A4=$G$2,$B4&lt;$D4),AND($E4=$G$2,$D4&lt;$B4))),1,0)</f>
        <v>1</v>
      </c>
      <c r="K4">
        <f t="shared" ref="K4:K13" ca="1" si="4">IF(F4&gt;0,0,IF($A4=$G$2,$B4,IF($E4=$G$2,$D4,0)))</f>
        <v>2</v>
      </c>
      <c r="L4">
        <f t="shared" ref="L4:L13" ca="1" si="5">IF(F4&gt;0,0,IF($A4=$G$2,$D4,IF($E4=$G$2,$B4,0)))</f>
        <v>9</v>
      </c>
      <c r="N4">
        <f t="shared" ref="N4:N13" ca="1" si="6">IF(AND(F4=0,OR($A4=$N$2,$E4=$N$2)),1,0)</f>
        <v>1</v>
      </c>
      <c r="O4">
        <f t="shared" ref="O4:O13" ca="1" si="7">IF(AND(F4=0,OR(AND($A4=$N$2,$B4&gt;$D4),AND($E4=$N$2,$D4&gt;$B4))),1,0)</f>
        <v>1</v>
      </c>
      <c r="P4">
        <f t="shared" ref="P4:P13" ca="1" si="8">IF(AND(F4=0,N4=1,$B4=$D4),1,0)</f>
        <v>0</v>
      </c>
      <c r="Q4">
        <f t="shared" ref="Q4:Q13" ca="1" si="9">IF(AND(F4=0,OR(AND($A4=$N$2,$B4&lt;$D4),AND($E4=$N$2,$D4&lt;$B4))),1,0)</f>
        <v>0</v>
      </c>
      <c r="R4">
        <f t="shared" ref="R4:R13" ca="1" si="10">IF(F4&gt;0,0,IF($A4=$N$2,$B4,IF($E4=$N$2,$D4,0)))</f>
        <v>9</v>
      </c>
      <c r="S4">
        <f t="shared" ref="S4:S13" ca="1" si="11">IF(F4&gt;0,0,IF($A4=$N$2,$D4,IF($E4=$N$2,$B4,0)))</f>
        <v>2</v>
      </c>
      <c r="U4">
        <f t="shared" ref="U4:U13" ca="1" si="12">IF(AND(F4=0,OR($A4=$U$2,$E4=$U$2)),1,0)</f>
        <v>0</v>
      </c>
      <c r="V4">
        <f t="shared" ref="V4:V13" ca="1" si="13">IF(AND(F4=0,OR(AND($A4=$U$2,$B4&gt;$D4),AND($E4=$U$2,$D4&gt;$B4))),1,0)</f>
        <v>0</v>
      </c>
      <c r="W4">
        <f t="shared" ref="W4:W13" ca="1" si="14">IF(AND(F4=0,U4=1,$B4=$D4),1,0)</f>
        <v>0</v>
      </c>
      <c r="X4">
        <f t="shared" ref="X4:X13" ca="1" si="15">IF(AND(F4=0,OR(AND($A4=$U$2,$B4&lt;$D4),AND($E4=$U$2,$D4&lt;$B4))),1,0)</f>
        <v>0</v>
      </c>
      <c r="Y4">
        <f t="shared" ref="Y4:Y13" ca="1" si="16">IF(F4&gt;0,0,IF($A4=$U$2,$B4,IF($E4=$U$2,$D4,0)))</f>
        <v>0</v>
      </c>
      <c r="Z4">
        <f t="shared" ref="Z4:Z13" ca="1" si="17">IF(F4&gt;0,0,IF($A4=$U$2,$D4,IF($E4=$U$2,$B4,0)))</f>
        <v>0</v>
      </c>
      <c r="AB4">
        <f t="shared" ref="AB4:AB13" ca="1" si="18">IF(AND(F4=0,OR($A4=$AB$2,$E4=$AB$2)),1,0)</f>
        <v>0</v>
      </c>
      <c r="AC4">
        <f t="shared" ref="AC4:AC13" ca="1" si="19">IF(AND(F4=0,OR(AND($A4=$AB$2,$B4&gt;$D4),AND($E4=$AB$2,$D4&gt;$B4))),1,0)</f>
        <v>0</v>
      </c>
      <c r="AD4">
        <f t="shared" ref="AD4:AD13" ca="1" si="20">IF(AND(F4=0,AB4=1,$B4=$D4),1,0)</f>
        <v>0</v>
      </c>
      <c r="AE4">
        <f t="shared" ref="AE4:AE13" ca="1" si="21">IF(AND(F4=0,OR(AND($A4=$AB$2,$B4&lt;$D4),AND($E4=$AB$2,$D4&lt;$B4))),1,0)</f>
        <v>0</v>
      </c>
      <c r="AF4">
        <f t="shared" ref="AF4:AF13" ca="1" si="22">IF(F4&gt;0,0,IF($A4=$AB$2,$B4,IF($E4=$AB$2,$D4,0)))</f>
        <v>0</v>
      </c>
      <c r="AG4">
        <f t="shared" ref="AG4:AG13" ca="1" si="23">IF(F4&gt;0,0,IF($A4=$AB$2,$D4,IF($E4=$AB$2,$B4,0)))</f>
        <v>0</v>
      </c>
      <c r="AI4">
        <f ca="1">IF(AND(F4=0,OR($A4=$AI$2,$E4=$AI$2)),1,0)</f>
        <v>0</v>
      </c>
      <c r="AJ4">
        <f ca="1">IF(AND(F4=0,OR(AND($A4=$AI$2,$B4&gt;$D4),AND($E4=$AI$2,$D4&gt;$B4))),1,0)</f>
        <v>0</v>
      </c>
      <c r="AK4">
        <f ca="1">IF(AND(F4=0,AI4=1,$B4=$D4),1,0)</f>
        <v>0</v>
      </c>
      <c r="AL4">
        <f ca="1">IF(AND(F4=0,OR(AND($A4=$AI$2,$B4&lt;$D4),AND($E4=$AI$2,$D4&lt;$B4))),1,0)</f>
        <v>0</v>
      </c>
      <c r="AM4">
        <f ca="1">IF(F4&gt;0,0,IF($A4=$AI$2,$B4,IF($E4=$AI$2,$D4,0)))</f>
        <v>0</v>
      </c>
      <c r="AN4">
        <f ca="1">IF(F4&gt;0,0,IF($A4=$AI$2,$D4,IF($E4=$AI$2,$B4,0)))</f>
        <v>0</v>
      </c>
    </row>
    <row r="5" spans="1:41" x14ac:dyDescent="0.2">
      <c r="A5" s="2" t="str">
        <f ca="1">'- G -'!B7</f>
        <v>LOS NOVIOS DE SU HERMANA</v>
      </c>
      <c r="B5" s="212">
        <f>IF('- G -'!C7&lt;&gt;"",'- G -'!C7,"")</f>
        <v>3</v>
      </c>
      <c r="C5" s="1" t="str">
        <f>'- F -'!D7</f>
        <v>-</v>
      </c>
      <c r="D5" s="212">
        <f>IF('- G -'!E7&lt;&gt;"",'- G -'!E7,"")</f>
        <v>0</v>
      </c>
      <c r="E5" s="3" t="str">
        <f ca="1">'- G -'!F7</f>
        <v>PARAPLÈJICO IRRACIONAL</v>
      </c>
      <c r="F5" s="211">
        <f>COUNTBLANK('- G -'!C7:'- G -'!E7)</f>
        <v>0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ca="1" si="4"/>
        <v>0</v>
      </c>
      <c r="L5">
        <f t="shared" ca="1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ca="1" si="10"/>
        <v>0</v>
      </c>
      <c r="S5">
        <f t="shared" ca="1" si="11"/>
        <v>0</v>
      </c>
      <c r="U5">
        <f t="shared" ca="1" si="12"/>
        <v>1</v>
      </c>
      <c r="V5">
        <f t="shared" ca="1" si="13"/>
        <v>1</v>
      </c>
      <c r="W5">
        <f t="shared" ca="1" si="14"/>
        <v>0</v>
      </c>
      <c r="X5">
        <f t="shared" ca="1" si="15"/>
        <v>0</v>
      </c>
      <c r="Y5">
        <f t="shared" ca="1" si="16"/>
        <v>3</v>
      </c>
      <c r="Z5">
        <f t="shared" ca="1" si="17"/>
        <v>0</v>
      </c>
      <c r="AB5">
        <f t="shared" ca="1" si="18"/>
        <v>1</v>
      </c>
      <c r="AC5">
        <f t="shared" ca="1" si="19"/>
        <v>0</v>
      </c>
      <c r="AD5">
        <f t="shared" ca="1" si="20"/>
        <v>0</v>
      </c>
      <c r="AE5">
        <f t="shared" ca="1" si="21"/>
        <v>1</v>
      </c>
      <c r="AF5">
        <f t="shared" ca="1" si="22"/>
        <v>0</v>
      </c>
      <c r="AG5">
        <f t="shared" ca="1" si="23"/>
        <v>3</v>
      </c>
      <c r="AI5">
        <f t="shared" ref="AI5:AI13" ca="1" si="24">IF(AND(F5=0,OR($A5=$AI$2,$E5=$AI$2)),1,0)</f>
        <v>0</v>
      </c>
      <c r="AJ5">
        <f t="shared" ref="AJ5:AJ13" ca="1" si="25">IF(AND(F5=0,OR(AND($A5=$AI$2,$B5&gt;$D5),AND($E5=$AI$2,$D5&gt;$B5))),1,0)</f>
        <v>0</v>
      </c>
      <c r="AK5">
        <f t="shared" ref="AK5:AK13" ca="1" si="26">IF(AND(F5=0,AI5=1,$B5=$D5),1,0)</f>
        <v>0</v>
      </c>
      <c r="AL5">
        <f t="shared" ref="AL5:AL13" ca="1" si="27">IF(AND(F5=0,OR(AND($A5=$AI$2,$B5&lt;$D5),AND($E5=$AI$2,$D5&lt;$B5))),1,0)</f>
        <v>0</v>
      </c>
      <c r="AM5">
        <f t="shared" ref="AM5:AM13" ca="1" si="28">IF(F5&gt;0,0,IF($A5=$AI$2,$B5,IF($E5=$AI$2,$D5,0)))</f>
        <v>0</v>
      </c>
      <c r="AN5">
        <f t="shared" ref="AN5:AN13" ca="1" si="29">IF(F5&gt;0,0,IF($A5=$AI$2,$D5,IF($E5=$AI$2,$B5,0)))</f>
        <v>0</v>
      </c>
    </row>
    <row r="6" spans="1:41" x14ac:dyDescent="0.2">
      <c r="A6" s="2" t="str">
        <f ca="1">'- G -'!B8</f>
        <v>INGENIEBRIOS F.C.</v>
      </c>
      <c r="B6" s="212">
        <f>IF('- G -'!C8&lt;&gt;"",'- G -'!C8,"")</f>
        <v>3</v>
      </c>
      <c r="C6" s="1" t="str">
        <f>'- F -'!D8</f>
        <v>-</v>
      </c>
      <c r="D6" s="212">
        <f>IF('- G -'!E8&lt;&gt;"",'- G -'!E8,"")</f>
        <v>5</v>
      </c>
      <c r="E6" s="3" t="str">
        <f ca="1">'- G -'!F8</f>
        <v>LOS NOVIOS DE SU HERMANA</v>
      </c>
      <c r="F6" s="211">
        <f>COUNTBLANK('- G -'!C8:'- G -'!E8)</f>
        <v>0</v>
      </c>
      <c r="G6">
        <f t="shared" ca="1" si="0"/>
        <v>1</v>
      </c>
      <c r="H6">
        <f t="shared" ca="1" si="1"/>
        <v>0</v>
      </c>
      <c r="I6">
        <f t="shared" ca="1" si="2"/>
        <v>0</v>
      </c>
      <c r="J6">
        <f t="shared" ca="1" si="3"/>
        <v>1</v>
      </c>
      <c r="K6">
        <f t="shared" ca="1" si="4"/>
        <v>3</v>
      </c>
      <c r="L6">
        <f t="shared" ca="1" si="5"/>
        <v>5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ca="1" si="10"/>
        <v>0</v>
      </c>
      <c r="S6">
        <f t="shared" ca="1" si="11"/>
        <v>0</v>
      </c>
      <c r="U6">
        <f t="shared" ca="1" si="12"/>
        <v>1</v>
      </c>
      <c r="V6">
        <f t="shared" ca="1" si="13"/>
        <v>1</v>
      </c>
      <c r="W6">
        <f t="shared" ca="1" si="14"/>
        <v>0</v>
      </c>
      <c r="X6">
        <f t="shared" ca="1" si="15"/>
        <v>0</v>
      </c>
      <c r="Y6">
        <f t="shared" ca="1" si="16"/>
        <v>5</v>
      </c>
      <c r="Z6">
        <f t="shared" ca="1" si="17"/>
        <v>3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ca="1" si="22"/>
        <v>0</v>
      </c>
      <c r="AG6">
        <f t="shared" ca="1" si="23"/>
        <v>0</v>
      </c>
      <c r="AI6">
        <f t="shared" ca="1" si="24"/>
        <v>0</v>
      </c>
      <c r="AJ6">
        <f t="shared" ca="1" si="25"/>
        <v>0</v>
      </c>
      <c r="AK6">
        <f t="shared" ca="1" si="26"/>
        <v>0</v>
      </c>
      <c r="AL6">
        <f t="shared" ca="1" si="27"/>
        <v>0</v>
      </c>
      <c r="AM6">
        <f t="shared" ca="1" si="28"/>
        <v>0</v>
      </c>
      <c r="AN6">
        <f t="shared" ca="1" si="29"/>
        <v>0</v>
      </c>
    </row>
    <row r="7" spans="1:41" x14ac:dyDescent="0.2">
      <c r="A7" s="2" t="str">
        <f ca="1">'- G -'!B9</f>
        <v>CHANGUA Y SUS CALADOS</v>
      </c>
      <c r="B7" s="212">
        <f>IF('- G -'!C9&lt;&gt;"",'- G -'!C9,"")</f>
        <v>5</v>
      </c>
      <c r="C7" s="1" t="str">
        <f>'- F -'!D9</f>
        <v>-</v>
      </c>
      <c r="D7" s="212">
        <f>IF('- G -'!E9&lt;&gt;"",'- G -'!E9,"")</f>
        <v>4</v>
      </c>
      <c r="E7" s="3" t="str">
        <f ca="1">'- G -'!F9</f>
        <v>ACADEMIA FÙTBOL CLUB</v>
      </c>
      <c r="F7" s="211">
        <f>COUNTBLANK('- G -'!C9:'- G -'!E9)</f>
        <v>0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ca="1" si="4"/>
        <v>0</v>
      </c>
      <c r="L7">
        <f t="shared" ca="1" si="5"/>
        <v>0</v>
      </c>
      <c r="N7">
        <f t="shared" ca="1" si="6"/>
        <v>1</v>
      </c>
      <c r="O7">
        <f t="shared" ca="1" si="7"/>
        <v>1</v>
      </c>
      <c r="P7">
        <f t="shared" ca="1" si="8"/>
        <v>0</v>
      </c>
      <c r="Q7">
        <f t="shared" ca="1" si="9"/>
        <v>0</v>
      </c>
      <c r="R7">
        <f t="shared" ca="1" si="10"/>
        <v>5</v>
      </c>
      <c r="S7">
        <f t="shared" ca="1" si="11"/>
        <v>4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ca="1" si="16"/>
        <v>0</v>
      </c>
      <c r="Z7">
        <f t="shared" ca="1" si="17"/>
        <v>0</v>
      </c>
      <c r="AB7">
        <f t="shared" ca="1" si="18"/>
        <v>0</v>
      </c>
      <c r="AC7">
        <f t="shared" ca="1" si="19"/>
        <v>0</v>
      </c>
      <c r="AD7">
        <f t="shared" ca="1" si="20"/>
        <v>0</v>
      </c>
      <c r="AE7">
        <f t="shared" ca="1" si="21"/>
        <v>0</v>
      </c>
      <c r="AF7">
        <f t="shared" ca="1" si="22"/>
        <v>0</v>
      </c>
      <c r="AG7">
        <f t="shared" ca="1" si="23"/>
        <v>0</v>
      </c>
      <c r="AI7">
        <f t="shared" ca="1" si="24"/>
        <v>1</v>
      </c>
      <c r="AJ7">
        <f t="shared" ca="1" si="25"/>
        <v>0</v>
      </c>
      <c r="AK7">
        <f t="shared" ca="1" si="26"/>
        <v>0</v>
      </c>
      <c r="AL7">
        <f t="shared" ca="1" si="27"/>
        <v>1</v>
      </c>
      <c r="AM7">
        <f t="shared" ca="1" si="28"/>
        <v>4</v>
      </c>
      <c r="AN7">
        <f t="shared" ca="1" si="29"/>
        <v>5</v>
      </c>
    </row>
    <row r="8" spans="1:41" x14ac:dyDescent="0.2">
      <c r="A8" s="2" t="str">
        <f ca="1">'- G -'!B10</f>
        <v>INGENIEBRIOS F.C.</v>
      </c>
      <c r="B8" s="212">
        <f>IF('- G -'!C10&lt;&gt;"",'- G -'!C10,"")</f>
        <v>6</v>
      </c>
      <c r="C8" s="1" t="str">
        <f>'- F -'!D10</f>
        <v>-</v>
      </c>
      <c r="D8" s="212">
        <f>IF('- G -'!E10&lt;&gt;"",'- G -'!E10,"")</f>
        <v>13</v>
      </c>
      <c r="E8" s="3" t="str">
        <f ca="1">'- G -'!F10</f>
        <v>ACADEMIA FÙTBOL CLUB</v>
      </c>
      <c r="F8" s="211">
        <f>COUNTBLANK('- G -'!C10:'- G -'!E10)</f>
        <v>0</v>
      </c>
      <c r="G8">
        <f t="shared" ca="1" si="0"/>
        <v>1</v>
      </c>
      <c r="H8">
        <f t="shared" ca="1" si="1"/>
        <v>0</v>
      </c>
      <c r="I8">
        <f t="shared" ca="1" si="2"/>
        <v>0</v>
      </c>
      <c r="J8">
        <f t="shared" ca="1" si="3"/>
        <v>1</v>
      </c>
      <c r="K8">
        <f t="shared" ca="1" si="4"/>
        <v>6</v>
      </c>
      <c r="L8">
        <f t="shared" ca="1" si="5"/>
        <v>13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ca="1" si="10"/>
        <v>0</v>
      </c>
      <c r="S8">
        <f t="shared" ca="1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ca="1" si="16"/>
        <v>0</v>
      </c>
      <c r="Z8">
        <f t="shared" ca="1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ca="1" si="22"/>
        <v>0</v>
      </c>
      <c r="AG8">
        <f t="shared" ca="1" si="23"/>
        <v>0</v>
      </c>
      <c r="AI8">
        <f t="shared" ca="1" si="24"/>
        <v>1</v>
      </c>
      <c r="AJ8">
        <f t="shared" ca="1" si="25"/>
        <v>1</v>
      </c>
      <c r="AK8">
        <f t="shared" ca="1" si="26"/>
        <v>0</v>
      </c>
      <c r="AL8">
        <f t="shared" ca="1" si="27"/>
        <v>0</v>
      </c>
      <c r="AM8">
        <f t="shared" ca="1" si="28"/>
        <v>13</v>
      </c>
      <c r="AN8">
        <f t="shared" ca="1" si="29"/>
        <v>6</v>
      </c>
    </row>
    <row r="9" spans="1:41" x14ac:dyDescent="0.2">
      <c r="A9" s="2" t="str">
        <f ca="1">'- G -'!B11</f>
        <v>CHANGUA Y SUS CALADOS</v>
      </c>
      <c r="B9" s="212">
        <f>IF('- G -'!C11&lt;&gt;"",'- G -'!C11,"")</f>
        <v>3</v>
      </c>
      <c r="C9" s="1" t="str">
        <f>'- F -'!D11</f>
        <v>-</v>
      </c>
      <c r="D9" s="212">
        <f>IF('- G -'!E11&lt;&gt;"",'- G -'!E11,"")</f>
        <v>0</v>
      </c>
      <c r="E9" s="3" t="str">
        <f ca="1">'- G -'!F11</f>
        <v>PARAPLÈJICO IRRACIONAL</v>
      </c>
      <c r="F9" s="211">
        <f>COUNTBLANK('- G -'!C11:'- G -'!E11)</f>
        <v>0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ca="1" si="4"/>
        <v>0</v>
      </c>
      <c r="L9">
        <f t="shared" ca="1" si="5"/>
        <v>0</v>
      </c>
      <c r="N9">
        <f t="shared" ca="1" si="6"/>
        <v>1</v>
      </c>
      <c r="O9">
        <f t="shared" ca="1" si="7"/>
        <v>1</v>
      </c>
      <c r="P9">
        <f t="shared" ca="1" si="8"/>
        <v>0</v>
      </c>
      <c r="Q9">
        <f t="shared" ca="1" si="9"/>
        <v>0</v>
      </c>
      <c r="R9">
        <f t="shared" ca="1" si="10"/>
        <v>3</v>
      </c>
      <c r="S9">
        <f t="shared" ca="1" si="11"/>
        <v>0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ca="1" si="16"/>
        <v>0</v>
      </c>
      <c r="Z9">
        <f t="shared" ca="1" si="17"/>
        <v>0</v>
      </c>
      <c r="AB9">
        <f t="shared" ca="1" si="18"/>
        <v>1</v>
      </c>
      <c r="AC9">
        <f t="shared" ca="1" si="19"/>
        <v>0</v>
      </c>
      <c r="AD9">
        <f t="shared" ca="1" si="20"/>
        <v>0</v>
      </c>
      <c r="AE9">
        <f t="shared" ca="1" si="21"/>
        <v>1</v>
      </c>
      <c r="AF9">
        <f t="shared" ca="1" si="22"/>
        <v>0</v>
      </c>
      <c r="AG9">
        <f t="shared" ca="1" si="23"/>
        <v>3</v>
      </c>
      <c r="AI9">
        <f t="shared" ca="1" si="24"/>
        <v>0</v>
      </c>
      <c r="AJ9">
        <f t="shared" ca="1" si="25"/>
        <v>0</v>
      </c>
      <c r="AK9">
        <f t="shared" ca="1" si="26"/>
        <v>0</v>
      </c>
      <c r="AL9">
        <f t="shared" ca="1" si="27"/>
        <v>0</v>
      </c>
      <c r="AM9">
        <f t="shared" ca="1" si="28"/>
        <v>0</v>
      </c>
      <c r="AN9">
        <f t="shared" ca="1" si="29"/>
        <v>0</v>
      </c>
    </row>
    <row r="10" spans="1:41" x14ac:dyDescent="0.2">
      <c r="A10" s="2" t="str">
        <f ca="1">'- G -'!B12</f>
        <v>INGENIEBRIOS F.C.</v>
      </c>
      <c r="B10" s="212">
        <f>IF('- G -'!C12&lt;&gt;"",'- G -'!C12,"")</f>
        <v>3</v>
      </c>
      <c r="C10" t="str">
        <f>'- F -'!D12</f>
        <v>-</v>
      </c>
      <c r="D10" s="212">
        <f>IF('- G -'!E12&lt;&gt;"",'- G -'!E12,"")</f>
        <v>0</v>
      </c>
      <c r="E10" s="3" t="str">
        <f ca="1">'- G -'!F12</f>
        <v>PARAPLÈJICO IRRACIONAL</v>
      </c>
      <c r="F10" s="211">
        <f>COUNTBLANK('- G -'!C12:'- G -'!E12)</f>
        <v>0</v>
      </c>
      <c r="G10">
        <f t="shared" ca="1" si="0"/>
        <v>1</v>
      </c>
      <c r="H10">
        <f t="shared" ca="1" si="1"/>
        <v>1</v>
      </c>
      <c r="I10">
        <f t="shared" ca="1" si="2"/>
        <v>0</v>
      </c>
      <c r="J10">
        <f t="shared" ca="1" si="3"/>
        <v>0</v>
      </c>
      <c r="K10">
        <f t="shared" ca="1" si="4"/>
        <v>3</v>
      </c>
      <c r="L10">
        <f t="shared" ca="1" si="5"/>
        <v>0</v>
      </c>
      <c r="N10">
        <f t="shared" ca="1" si="6"/>
        <v>0</v>
      </c>
      <c r="O10">
        <f t="shared" ca="1" si="7"/>
        <v>0</v>
      </c>
      <c r="P10">
        <f t="shared" ca="1" si="8"/>
        <v>0</v>
      </c>
      <c r="Q10">
        <f t="shared" ca="1" si="9"/>
        <v>0</v>
      </c>
      <c r="R10">
        <f t="shared" ca="1" si="10"/>
        <v>0</v>
      </c>
      <c r="S10">
        <f t="shared" ca="1" si="11"/>
        <v>0</v>
      </c>
      <c r="U10">
        <f t="shared" ca="1" si="12"/>
        <v>0</v>
      </c>
      <c r="V10">
        <f t="shared" ca="1" si="13"/>
        <v>0</v>
      </c>
      <c r="W10">
        <f t="shared" ca="1" si="14"/>
        <v>0</v>
      </c>
      <c r="X10">
        <f t="shared" ca="1" si="15"/>
        <v>0</v>
      </c>
      <c r="Y10">
        <f t="shared" ca="1" si="16"/>
        <v>0</v>
      </c>
      <c r="Z10">
        <f t="shared" ca="1" si="17"/>
        <v>0</v>
      </c>
      <c r="AB10">
        <f t="shared" ca="1" si="18"/>
        <v>1</v>
      </c>
      <c r="AC10">
        <f t="shared" ca="1" si="19"/>
        <v>0</v>
      </c>
      <c r="AD10">
        <f t="shared" ca="1" si="20"/>
        <v>0</v>
      </c>
      <c r="AE10">
        <f t="shared" ca="1" si="21"/>
        <v>1</v>
      </c>
      <c r="AF10">
        <f t="shared" ca="1" si="22"/>
        <v>0</v>
      </c>
      <c r="AG10">
        <f t="shared" ca="1" si="23"/>
        <v>3</v>
      </c>
      <c r="AI10">
        <f t="shared" ca="1" si="24"/>
        <v>0</v>
      </c>
      <c r="AJ10">
        <f t="shared" ca="1" si="25"/>
        <v>0</v>
      </c>
      <c r="AK10">
        <f t="shared" ca="1" si="26"/>
        <v>0</v>
      </c>
      <c r="AL10">
        <f t="shared" ca="1" si="27"/>
        <v>0</v>
      </c>
      <c r="AM10">
        <f t="shared" ca="1" si="28"/>
        <v>0</v>
      </c>
      <c r="AN10">
        <f t="shared" ca="1" si="29"/>
        <v>0</v>
      </c>
    </row>
    <row r="11" spans="1:41" x14ac:dyDescent="0.2">
      <c r="A11" s="2" t="str">
        <f ca="1">'- G -'!B13</f>
        <v>LOS NOVIOS DE SU HERMANA</v>
      </c>
      <c r="B11" s="212">
        <f>IF('- G -'!C13&lt;&gt;"",'- G -'!C13,"")</f>
        <v>3</v>
      </c>
      <c r="C11" t="str">
        <f>'- F -'!D13</f>
        <v>-</v>
      </c>
      <c r="D11" s="212">
        <f>IF('- G -'!E13&lt;&gt;"",'- G -'!E13,"")</f>
        <v>7</v>
      </c>
      <c r="E11" s="3" t="str">
        <f ca="1">'- G -'!F13</f>
        <v>ACADEMIA FÙTBOL CLUB</v>
      </c>
      <c r="F11" s="211">
        <f>COUNTBLANK('- G -'!C13:'- G -'!E13)</f>
        <v>0</v>
      </c>
      <c r="G11">
        <f t="shared" ca="1" si="0"/>
        <v>0</v>
      </c>
      <c r="H11">
        <f t="shared" ca="1" si="1"/>
        <v>0</v>
      </c>
      <c r="I11">
        <f t="shared" ca="1" si="2"/>
        <v>0</v>
      </c>
      <c r="J11">
        <f t="shared" ca="1" si="3"/>
        <v>0</v>
      </c>
      <c r="K11">
        <f t="shared" ca="1" si="4"/>
        <v>0</v>
      </c>
      <c r="L11">
        <f t="shared" ca="1" si="5"/>
        <v>0</v>
      </c>
      <c r="N11">
        <f t="shared" ca="1" si="6"/>
        <v>0</v>
      </c>
      <c r="O11">
        <f t="shared" ca="1" si="7"/>
        <v>0</v>
      </c>
      <c r="P11">
        <f t="shared" ca="1" si="8"/>
        <v>0</v>
      </c>
      <c r="Q11">
        <f t="shared" ca="1" si="9"/>
        <v>0</v>
      </c>
      <c r="R11">
        <f t="shared" ca="1" si="10"/>
        <v>0</v>
      </c>
      <c r="S11">
        <f t="shared" ca="1" si="11"/>
        <v>0</v>
      </c>
      <c r="U11">
        <f t="shared" ca="1" si="12"/>
        <v>1</v>
      </c>
      <c r="V11">
        <f t="shared" ca="1" si="13"/>
        <v>0</v>
      </c>
      <c r="W11">
        <f t="shared" ca="1" si="14"/>
        <v>0</v>
      </c>
      <c r="X11">
        <f t="shared" ca="1" si="15"/>
        <v>1</v>
      </c>
      <c r="Y11">
        <f t="shared" ca="1" si="16"/>
        <v>3</v>
      </c>
      <c r="Z11">
        <f t="shared" ca="1" si="17"/>
        <v>7</v>
      </c>
      <c r="AB11">
        <f t="shared" ca="1" si="18"/>
        <v>0</v>
      </c>
      <c r="AC11">
        <f t="shared" ca="1" si="19"/>
        <v>0</v>
      </c>
      <c r="AD11">
        <f t="shared" ca="1" si="20"/>
        <v>0</v>
      </c>
      <c r="AE11">
        <f t="shared" ca="1" si="21"/>
        <v>0</v>
      </c>
      <c r="AF11">
        <f t="shared" ca="1" si="22"/>
        <v>0</v>
      </c>
      <c r="AG11">
        <f t="shared" ca="1" si="23"/>
        <v>0</v>
      </c>
      <c r="AI11">
        <f t="shared" ca="1" si="24"/>
        <v>1</v>
      </c>
      <c r="AJ11">
        <f t="shared" ca="1" si="25"/>
        <v>1</v>
      </c>
      <c r="AK11">
        <f t="shared" ca="1" si="26"/>
        <v>0</v>
      </c>
      <c r="AL11">
        <f t="shared" ca="1" si="27"/>
        <v>0</v>
      </c>
      <c r="AM11">
        <f t="shared" ca="1" si="28"/>
        <v>7</v>
      </c>
      <c r="AN11">
        <f t="shared" ca="1" si="29"/>
        <v>3</v>
      </c>
    </row>
    <row r="12" spans="1:41" x14ac:dyDescent="0.2">
      <c r="A12" s="2" t="str">
        <f ca="1">'- G -'!B14</f>
        <v>CHANGUA Y SUS CALADOS</v>
      </c>
      <c r="B12" s="212">
        <f>IF('- G -'!C14&lt;&gt;"",'- G -'!C14,"")</f>
        <v>2</v>
      </c>
      <c r="C12">
        <f>'- F -'!D16</f>
        <v>0</v>
      </c>
      <c r="D12" s="212">
        <f>IF('- G -'!E14&lt;&gt;"",'- G -'!E14,"")</f>
        <v>6</v>
      </c>
      <c r="E12" s="3" t="str">
        <f ca="1">'- G -'!F14</f>
        <v>LOS NOVIOS DE SU HERMANA</v>
      </c>
      <c r="F12" s="211">
        <f>COUNTBLANK('- G -'!C14:'- G -'!E14)</f>
        <v>0</v>
      </c>
      <c r="G12">
        <f t="shared" ca="1" si="0"/>
        <v>0</v>
      </c>
      <c r="H12">
        <f t="shared" ca="1" si="1"/>
        <v>0</v>
      </c>
      <c r="I12">
        <f t="shared" ca="1" si="2"/>
        <v>0</v>
      </c>
      <c r="J12">
        <f t="shared" ca="1" si="3"/>
        <v>0</v>
      </c>
      <c r="K12">
        <f t="shared" ca="1" si="4"/>
        <v>0</v>
      </c>
      <c r="L12">
        <f t="shared" ca="1" si="5"/>
        <v>0</v>
      </c>
      <c r="N12">
        <f t="shared" ca="1" si="6"/>
        <v>1</v>
      </c>
      <c r="O12">
        <f t="shared" ca="1" si="7"/>
        <v>0</v>
      </c>
      <c r="P12">
        <f t="shared" ca="1" si="8"/>
        <v>0</v>
      </c>
      <c r="Q12">
        <f t="shared" ca="1" si="9"/>
        <v>1</v>
      </c>
      <c r="R12">
        <f t="shared" ca="1" si="10"/>
        <v>2</v>
      </c>
      <c r="S12">
        <f t="shared" ca="1" si="11"/>
        <v>6</v>
      </c>
      <c r="U12">
        <f t="shared" ca="1" si="12"/>
        <v>1</v>
      </c>
      <c r="V12">
        <f t="shared" ca="1" si="13"/>
        <v>1</v>
      </c>
      <c r="W12">
        <f t="shared" ca="1" si="14"/>
        <v>0</v>
      </c>
      <c r="X12">
        <f t="shared" ca="1" si="15"/>
        <v>0</v>
      </c>
      <c r="Y12">
        <f t="shared" ca="1" si="16"/>
        <v>6</v>
      </c>
      <c r="Z12">
        <f t="shared" ca="1" si="17"/>
        <v>2</v>
      </c>
      <c r="AB12">
        <f t="shared" ca="1" si="18"/>
        <v>0</v>
      </c>
      <c r="AC12">
        <f t="shared" ca="1" si="19"/>
        <v>0</v>
      </c>
      <c r="AD12">
        <f t="shared" ca="1" si="20"/>
        <v>0</v>
      </c>
      <c r="AE12">
        <f t="shared" ca="1" si="21"/>
        <v>0</v>
      </c>
      <c r="AF12">
        <f t="shared" ca="1" si="22"/>
        <v>0</v>
      </c>
      <c r="AG12">
        <f t="shared" ca="1" si="23"/>
        <v>0</v>
      </c>
      <c r="AI12">
        <f t="shared" ca="1" si="24"/>
        <v>0</v>
      </c>
      <c r="AJ12">
        <f t="shared" ca="1" si="25"/>
        <v>0</v>
      </c>
      <c r="AK12">
        <f t="shared" ca="1" si="26"/>
        <v>0</v>
      </c>
      <c r="AL12">
        <f t="shared" ca="1" si="27"/>
        <v>0</v>
      </c>
      <c r="AM12">
        <f t="shared" ca="1" si="28"/>
        <v>0</v>
      </c>
      <c r="AN12">
        <f t="shared" ca="1" si="29"/>
        <v>0</v>
      </c>
    </row>
    <row r="13" spans="1:41" x14ac:dyDescent="0.2">
      <c r="A13" s="2" t="str">
        <f ca="1">'- G -'!B15</f>
        <v>PARAPLÈJICO IRRACIONAL</v>
      </c>
      <c r="B13" s="212">
        <f>IF('- G -'!C15&lt;&gt;"",'- G -'!C15,"")</f>
        <v>0</v>
      </c>
      <c r="C13">
        <f>'- F -'!D17</f>
        <v>0</v>
      </c>
      <c r="D13" s="212">
        <f>IF('- G -'!E15&lt;&gt;"",'- G -'!E15,"")</f>
        <v>3</v>
      </c>
      <c r="E13" s="3" t="str">
        <f ca="1">'- G -'!F15</f>
        <v>ACADEMIA FÙTBOL CLUB</v>
      </c>
      <c r="F13" s="211">
        <f>COUNTBLANK('- G -'!C15:'- G -'!E15)</f>
        <v>0</v>
      </c>
      <c r="G13">
        <f t="shared" ca="1" si="0"/>
        <v>0</v>
      </c>
      <c r="H13">
        <f t="shared" ca="1" si="1"/>
        <v>0</v>
      </c>
      <c r="I13">
        <f t="shared" ca="1" si="2"/>
        <v>0</v>
      </c>
      <c r="J13">
        <f t="shared" ca="1" si="3"/>
        <v>0</v>
      </c>
      <c r="K13">
        <f t="shared" ca="1" si="4"/>
        <v>0</v>
      </c>
      <c r="L13">
        <f t="shared" ca="1" si="5"/>
        <v>0</v>
      </c>
      <c r="N13">
        <f t="shared" ca="1" si="6"/>
        <v>0</v>
      </c>
      <c r="O13">
        <f t="shared" ca="1" si="7"/>
        <v>0</v>
      </c>
      <c r="P13">
        <f t="shared" ca="1" si="8"/>
        <v>0</v>
      </c>
      <c r="Q13">
        <f t="shared" ca="1" si="9"/>
        <v>0</v>
      </c>
      <c r="R13">
        <f t="shared" ca="1" si="10"/>
        <v>0</v>
      </c>
      <c r="S13">
        <f t="shared" ca="1" si="11"/>
        <v>0</v>
      </c>
      <c r="U13">
        <f t="shared" ca="1" si="12"/>
        <v>0</v>
      </c>
      <c r="V13">
        <f t="shared" ca="1" si="13"/>
        <v>0</v>
      </c>
      <c r="W13">
        <f t="shared" ca="1" si="14"/>
        <v>0</v>
      </c>
      <c r="X13">
        <f t="shared" ca="1" si="15"/>
        <v>0</v>
      </c>
      <c r="Y13">
        <f t="shared" ca="1" si="16"/>
        <v>0</v>
      </c>
      <c r="Z13">
        <f t="shared" ca="1" si="17"/>
        <v>0</v>
      </c>
      <c r="AB13">
        <f t="shared" ca="1" si="18"/>
        <v>1</v>
      </c>
      <c r="AC13">
        <f t="shared" ca="1" si="19"/>
        <v>0</v>
      </c>
      <c r="AD13">
        <f t="shared" ca="1" si="20"/>
        <v>0</v>
      </c>
      <c r="AE13">
        <f t="shared" ca="1" si="21"/>
        <v>1</v>
      </c>
      <c r="AF13">
        <f t="shared" ca="1" si="22"/>
        <v>0</v>
      </c>
      <c r="AG13">
        <f t="shared" ca="1" si="23"/>
        <v>3</v>
      </c>
      <c r="AI13">
        <f t="shared" ca="1" si="24"/>
        <v>1</v>
      </c>
      <c r="AJ13">
        <f t="shared" ca="1" si="25"/>
        <v>1</v>
      </c>
      <c r="AK13">
        <f t="shared" ca="1" si="26"/>
        <v>0</v>
      </c>
      <c r="AL13">
        <f t="shared" ca="1" si="27"/>
        <v>0</v>
      </c>
      <c r="AM13">
        <f t="shared" ca="1" si="28"/>
        <v>3</v>
      </c>
      <c r="AN13">
        <f t="shared" ca="1" si="29"/>
        <v>0</v>
      </c>
    </row>
    <row r="14" spans="1:41" x14ac:dyDescent="0.2">
      <c r="G14">
        <f t="shared" ref="G14:L14" ca="1" si="30">SUM(G4:G9)</f>
        <v>3</v>
      </c>
      <c r="H14">
        <f t="shared" ca="1" si="30"/>
        <v>0</v>
      </c>
      <c r="I14">
        <f t="shared" ca="1" si="30"/>
        <v>0</v>
      </c>
      <c r="J14">
        <f t="shared" ca="1" si="30"/>
        <v>3</v>
      </c>
      <c r="K14">
        <f t="shared" ca="1" si="30"/>
        <v>11</v>
      </c>
      <c r="L14">
        <f t="shared" ca="1" si="30"/>
        <v>27</v>
      </c>
      <c r="M14">
        <f ca="1">H14*3+I14*2+J14</f>
        <v>3</v>
      </c>
      <c r="N14">
        <f t="shared" ref="N14:S14" ca="1" si="31">SUM(N4:N9)</f>
        <v>3</v>
      </c>
      <c r="O14">
        <f t="shared" ca="1" si="31"/>
        <v>3</v>
      </c>
      <c r="P14">
        <f t="shared" ca="1" si="31"/>
        <v>0</v>
      </c>
      <c r="Q14">
        <f t="shared" ca="1" si="31"/>
        <v>0</v>
      </c>
      <c r="R14">
        <f t="shared" ca="1" si="31"/>
        <v>17</v>
      </c>
      <c r="S14">
        <f t="shared" ca="1" si="31"/>
        <v>6</v>
      </c>
      <c r="T14">
        <f ca="1">O14*3+P14*2+Q14</f>
        <v>9</v>
      </c>
      <c r="U14">
        <f t="shared" ref="U14:Z14" ca="1" si="32">SUM(U4:U9)</f>
        <v>2</v>
      </c>
      <c r="V14">
        <f t="shared" ca="1" si="32"/>
        <v>2</v>
      </c>
      <c r="W14">
        <f t="shared" ca="1" si="32"/>
        <v>0</v>
      </c>
      <c r="X14">
        <f t="shared" ca="1" si="32"/>
        <v>0</v>
      </c>
      <c r="Y14">
        <f t="shared" ca="1" si="32"/>
        <v>8</v>
      </c>
      <c r="Z14">
        <f t="shared" ca="1" si="32"/>
        <v>3</v>
      </c>
      <c r="AA14">
        <f ca="1">V14*3+W14*2+X14</f>
        <v>6</v>
      </c>
      <c r="AB14">
        <f t="shared" ref="AB14:AG14" ca="1" si="33">SUM(AB4:AB9)</f>
        <v>2</v>
      </c>
      <c r="AC14">
        <f t="shared" ca="1" si="33"/>
        <v>0</v>
      </c>
      <c r="AD14">
        <f t="shared" ca="1" si="33"/>
        <v>0</v>
      </c>
      <c r="AE14">
        <f t="shared" ca="1" si="33"/>
        <v>2</v>
      </c>
      <c r="AF14">
        <f t="shared" ca="1" si="33"/>
        <v>0</v>
      </c>
      <c r="AG14">
        <f t="shared" ca="1" si="33"/>
        <v>6</v>
      </c>
      <c r="AH14">
        <f ca="1">AC14*3+AD14*2+AE14</f>
        <v>2</v>
      </c>
      <c r="AI14">
        <f t="shared" ref="AI14:AN14" ca="1" si="34">SUM(AI4:AI13)</f>
        <v>4</v>
      </c>
      <c r="AJ14">
        <f t="shared" ca="1" si="34"/>
        <v>3</v>
      </c>
      <c r="AK14">
        <f t="shared" ca="1" si="34"/>
        <v>0</v>
      </c>
      <c r="AL14">
        <f t="shared" ca="1" si="34"/>
        <v>1</v>
      </c>
      <c r="AM14">
        <f t="shared" ca="1" si="34"/>
        <v>27</v>
      </c>
      <c r="AN14">
        <f t="shared" ca="1" si="34"/>
        <v>14</v>
      </c>
      <c r="AO14">
        <f ca="1">AJ14*3+AK14*2+AL14</f>
        <v>10</v>
      </c>
    </row>
    <row r="18" spans="6:53" x14ac:dyDescent="0.2">
      <c r="F18" t="s">
        <v>36</v>
      </c>
    </row>
    <row r="19" spans="6:53" x14ac:dyDescent="0.2">
      <c r="G19" t="s">
        <v>13</v>
      </c>
      <c r="H19" t="s">
        <v>15</v>
      </c>
      <c r="I19" t="s">
        <v>16</v>
      </c>
      <c r="J19" t="s">
        <v>17</v>
      </c>
      <c r="K19" t="s">
        <v>18</v>
      </c>
      <c r="L19" t="s">
        <v>19</v>
      </c>
      <c r="M19" t="s">
        <v>14</v>
      </c>
      <c r="O19" t="s">
        <v>101</v>
      </c>
      <c r="S19" t="s">
        <v>102</v>
      </c>
      <c r="W19" t="s">
        <v>103</v>
      </c>
      <c r="AA19" t="s">
        <v>104</v>
      </c>
      <c r="AE19" t="s">
        <v>105</v>
      </c>
      <c r="AI19" t="s">
        <v>106</v>
      </c>
      <c r="AM19" t="s">
        <v>108</v>
      </c>
      <c r="AQ19" t="s">
        <v>109</v>
      </c>
      <c r="AU19" t="s">
        <v>110</v>
      </c>
      <c r="AY19" t="s">
        <v>107</v>
      </c>
    </row>
    <row r="20" spans="6:53" x14ac:dyDescent="0.2">
      <c r="F20" t="str">
        <f>G2</f>
        <v>INGENIEBRIOS F.C.</v>
      </c>
      <c r="G20">
        <f t="shared" ref="G20:M20" ca="1" si="35">G14</f>
        <v>3</v>
      </c>
      <c r="H20">
        <f t="shared" ca="1" si="35"/>
        <v>0</v>
      </c>
      <c r="I20">
        <f t="shared" ca="1" si="35"/>
        <v>0</v>
      </c>
      <c r="J20">
        <f t="shared" ca="1" si="35"/>
        <v>3</v>
      </c>
      <c r="K20">
        <f t="shared" ca="1" si="35"/>
        <v>11</v>
      </c>
      <c r="L20">
        <f t="shared" ca="1" si="35"/>
        <v>27</v>
      </c>
      <c r="M20">
        <f t="shared" ca="1" si="35"/>
        <v>3</v>
      </c>
      <c r="O20" t="str">
        <f ca="1">IF($M20&gt;=$M21,$F20,$F21)</f>
        <v>CHANGUA Y SUS CALADOS</v>
      </c>
      <c r="P20">
        <f ca="1">VLOOKUP(O20,$F$20:$M$29,8,FALSE)</f>
        <v>9</v>
      </c>
      <c r="S20" t="str">
        <f ca="1">IF($P20&gt;=$P22,$O20,$O22)</f>
        <v>CHANGUA Y SUS CALADOS</v>
      </c>
      <c r="T20">
        <f ca="1">VLOOKUP(S20,$O$20:$P$29,2,FALSE)</f>
        <v>9</v>
      </c>
      <c r="W20" t="str">
        <f ca="1">IF($T20&gt;=$T23,$S20,$S23)</f>
        <v>CHANGUA Y SUS CALADOS</v>
      </c>
      <c r="X20">
        <f ca="1">VLOOKUP(W20,$S$20:$T$29,2,FALSE)</f>
        <v>9</v>
      </c>
      <c r="AA20" t="str">
        <f ca="1">IF(X20&gt;=X24,W20,W24)</f>
        <v>ACADEMIA FÙTBOL CLUB</v>
      </c>
      <c r="AB20">
        <f ca="1">VLOOKUP(AA20,W20:X29,2,FALSE)</f>
        <v>10</v>
      </c>
      <c r="AE20" t="str">
        <f ca="1">AA20</f>
        <v>ACADEMIA FÙTBOL CLUB</v>
      </c>
      <c r="AF20">
        <f ca="1">VLOOKUP(AE20,AA20:AB29,2,FALSE)</f>
        <v>10</v>
      </c>
      <c r="AI20" t="str">
        <f ca="1">AE20</f>
        <v>ACADEMIA FÙTBOL CLUB</v>
      </c>
      <c r="AJ20">
        <f ca="1">VLOOKUP(AI20,AE20:AF29,2,FALSE)</f>
        <v>10</v>
      </c>
      <c r="AM20" t="str">
        <f ca="1">AI20</f>
        <v>ACADEMIA FÙTBOL CLUB</v>
      </c>
      <c r="AN20">
        <f ca="1">VLOOKUP(AM20,AI20:AJ29,2,FALSE)</f>
        <v>10</v>
      </c>
      <c r="AQ20" t="str">
        <f ca="1">AM20</f>
        <v>ACADEMIA FÙTBOL CLUB</v>
      </c>
      <c r="AR20">
        <f ca="1">VLOOKUP(AQ20,AM20:AN29,2,FALSE)</f>
        <v>10</v>
      </c>
      <c r="AU20" t="str">
        <f ca="1">AQ20</f>
        <v>ACADEMIA FÙTBOL CLUB</v>
      </c>
      <c r="AV20">
        <f ca="1">VLOOKUP(AU20,AQ20:AR29,2,FALSE)</f>
        <v>10</v>
      </c>
      <c r="AY20" t="str">
        <f ca="1">AU20</f>
        <v>ACADEMIA FÙTBOL CLUB</v>
      </c>
      <c r="AZ20">
        <f ca="1">VLOOKUP(AY20,AU20:AV29,2,FALSE)</f>
        <v>10</v>
      </c>
    </row>
    <row r="21" spans="6:53" x14ac:dyDescent="0.2">
      <c r="F21" t="str">
        <f>N2</f>
        <v>CHANGUA Y SUS CALADOS</v>
      </c>
      <c r="G21">
        <f t="shared" ref="G21:M21" ca="1" si="36">N14</f>
        <v>3</v>
      </c>
      <c r="H21">
        <f t="shared" ca="1" si="36"/>
        <v>3</v>
      </c>
      <c r="I21">
        <f t="shared" ca="1" si="36"/>
        <v>0</v>
      </c>
      <c r="J21">
        <f t="shared" ca="1" si="36"/>
        <v>0</v>
      </c>
      <c r="K21">
        <f t="shared" ca="1" si="36"/>
        <v>17</v>
      </c>
      <c r="L21">
        <f t="shared" ca="1" si="36"/>
        <v>6</v>
      </c>
      <c r="M21">
        <f t="shared" ca="1" si="36"/>
        <v>9</v>
      </c>
      <c r="O21" t="str">
        <f ca="1">IF($M21&lt;=$M20,$F21,$F20)</f>
        <v>INGENIEBRIOS F.C.</v>
      </c>
      <c r="P21">
        <f ca="1">VLOOKUP(O21,$F$20:$M$29,8,FALSE)</f>
        <v>3</v>
      </c>
      <c r="S21" t="str">
        <f ca="1">O21</f>
        <v>INGENIEBRIOS F.C.</v>
      </c>
      <c r="T21">
        <f ca="1">VLOOKUP(S21,$O$20:$P$29,2,FALSE)</f>
        <v>3</v>
      </c>
      <c r="W21" t="str">
        <f ca="1">S21</f>
        <v>INGENIEBRIOS F.C.</v>
      </c>
      <c r="X21">
        <f ca="1">VLOOKUP(W21,$S$20:$T$29,2,FALSE)</f>
        <v>3</v>
      </c>
      <c r="AA21" t="str">
        <f ca="1">W21</f>
        <v>INGENIEBRIOS F.C.</v>
      </c>
      <c r="AB21">
        <f ca="1">VLOOKUP(AA21,W20:X29,2,FALSE)</f>
        <v>3</v>
      </c>
      <c r="AE21" t="str">
        <f ca="1">IF(AB21&gt;=AB22,AA21,AA22)</f>
        <v>LOS NOVIOS DE SU HERMANA</v>
      </c>
      <c r="AF21">
        <f ca="1">VLOOKUP(AE21,AA20:AB29,2,FALSE)</f>
        <v>6</v>
      </c>
      <c r="AI21" t="str">
        <f ca="1">IF(AF21&gt;=AF23,AE21,AE23)</f>
        <v>LOS NOVIOS DE SU HERMANA</v>
      </c>
      <c r="AJ21">
        <f ca="1">VLOOKUP(AI21,AE20:AF29,2,FALSE)</f>
        <v>6</v>
      </c>
      <c r="AM21" t="str">
        <f ca="1">IF(AJ21&gt;=AJ24,AI21,AI24)</f>
        <v>CHANGUA Y SUS CALADOS</v>
      </c>
      <c r="AN21">
        <f ca="1">VLOOKUP(AM21,AI20:AJ29,2,FALSE)</f>
        <v>9</v>
      </c>
      <c r="AQ21" t="str">
        <f ca="1">AM21</f>
        <v>CHANGUA Y SUS CALADOS</v>
      </c>
      <c r="AR21">
        <f ca="1">VLOOKUP(AQ21,AM20:AN29,2,FALSE)</f>
        <v>9</v>
      </c>
      <c r="AU21" t="str">
        <f ca="1">AQ21</f>
        <v>CHANGUA Y SUS CALADOS</v>
      </c>
      <c r="AV21">
        <f ca="1">VLOOKUP(AU21,AQ20:AR29,2,FALSE)</f>
        <v>9</v>
      </c>
      <c r="AY21" t="str">
        <f ca="1">AU21</f>
        <v>CHANGUA Y SUS CALADOS</v>
      </c>
      <c r="AZ21">
        <f ca="1">VLOOKUP(AY21,AU20:AV29,2,FALSE)</f>
        <v>9</v>
      </c>
    </row>
    <row r="22" spans="6:53" x14ac:dyDescent="0.2">
      <c r="F22" t="str">
        <f>U2</f>
        <v>LOS NOVIOS DE SU HERMANA</v>
      </c>
      <c r="G22">
        <f t="shared" ref="G22:M22" ca="1" si="37">U14</f>
        <v>2</v>
      </c>
      <c r="H22">
        <f t="shared" ca="1" si="37"/>
        <v>2</v>
      </c>
      <c r="I22">
        <f t="shared" ca="1" si="37"/>
        <v>0</v>
      </c>
      <c r="J22">
        <f t="shared" ca="1" si="37"/>
        <v>0</v>
      </c>
      <c r="K22">
        <f t="shared" ca="1" si="37"/>
        <v>8</v>
      </c>
      <c r="L22">
        <f t="shared" ca="1" si="37"/>
        <v>3</v>
      </c>
      <c r="M22">
        <f t="shared" ca="1" si="37"/>
        <v>6</v>
      </c>
      <c r="O22" t="str">
        <f>F22</f>
        <v>LOS NOVIOS DE SU HERMANA</v>
      </c>
      <c r="P22">
        <f ca="1">VLOOKUP(O22,$F$20:$M$29,8,FALSE)</f>
        <v>6</v>
      </c>
      <c r="S22" t="str">
        <f ca="1">IF($P22&lt;=$P20,$O22,$O20)</f>
        <v>LOS NOVIOS DE SU HERMANA</v>
      </c>
      <c r="T22">
        <f ca="1">VLOOKUP(S22,$O$20:$P$29,2,FALSE)</f>
        <v>6</v>
      </c>
      <c r="W22" t="str">
        <f ca="1">S22</f>
        <v>LOS NOVIOS DE SU HERMANA</v>
      </c>
      <c r="X22">
        <f ca="1">VLOOKUP(W22,$S$20:$T$29,2,FALSE)</f>
        <v>6</v>
      </c>
      <c r="AA22" t="str">
        <f ca="1">W22</f>
        <v>LOS NOVIOS DE SU HERMANA</v>
      </c>
      <c r="AB22">
        <f ca="1">VLOOKUP(AA22,W20:X29,2,FALSE)</f>
        <v>6</v>
      </c>
      <c r="AE22" t="str">
        <f ca="1">IF(AB22&lt;=AB21,AA22,AA21)</f>
        <v>INGENIEBRIOS F.C.</v>
      </c>
      <c r="AF22">
        <f ca="1">VLOOKUP(AE22,AA20:AB29,2,FALSE)</f>
        <v>3</v>
      </c>
      <c r="AI22" t="str">
        <f ca="1">AE22</f>
        <v>INGENIEBRIOS F.C.</v>
      </c>
      <c r="AJ22">
        <f ca="1">VLOOKUP(AI22,AE20:AF29,2,FALSE)</f>
        <v>3</v>
      </c>
      <c r="AM22" t="str">
        <f ca="1">AI22</f>
        <v>INGENIEBRIOS F.C.</v>
      </c>
      <c r="AN22">
        <f ca="1">VLOOKUP(AM22,AI20:AJ29,2,FALSE)</f>
        <v>3</v>
      </c>
      <c r="AQ22" t="str">
        <f ca="1">IF(AN22&gt;=AN23,AM22,AM23)</f>
        <v>INGENIEBRIOS F.C.</v>
      </c>
      <c r="AR22">
        <f ca="1">VLOOKUP(AQ22,AM20:AN29,2,FALSE)</f>
        <v>3</v>
      </c>
      <c r="AU22" t="str">
        <f ca="1">IF(AR22&gt;=AR24,AQ22,AQ24)</f>
        <v>LOS NOVIOS DE SU HERMANA</v>
      </c>
      <c r="AV22">
        <f ca="1">VLOOKUP(AU22,AQ20:AR29,2,FALSE)</f>
        <v>6</v>
      </c>
      <c r="AY22" t="str">
        <f ca="1">AU22</f>
        <v>LOS NOVIOS DE SU HERMANA</v>
      </c>
      <c r="AZ22">
        <f ca="1">VLOOKUP(AY22,AU20:AV29,2,FALSE)</f>
        <v>6</v>
      </c>
    </row>
    <row r="23" spans="6:53" x14ac:dyDescent="0.2">
      <c r="F23" t="str">
        <f>AB2</f>
        <v>PARAPLÈJICO IRRACIONAL</v>
      </c>
      <c r="G23">
        <f t="shared" ref="G23:M23" ca="1" si="38">AB14</f>
        <v>2</v>
      </c>
      <c r="H23">
        <f t="shared" ca="1" si="38"/>
        <v>0</v>
      </c>
      <c r="I23">
        <f t="shared" ca="1" si="38"/>
        <v>0</v>
      </c>
      <c r="J23">
        <f t="shared" ca="1" si="38"/>
        <v>2</v>
      </c>
      <c r="K23">
        <f t="shared" ca="1" si="38"/>
        <v>0</v>
      </c>
      <c r="L23">
        <f t="shared" ca="1" si="38"/>
        <v>6</v>
      </c>
      <c r="M23">
        <f t="shared" ca="1" si="38"/>
        <v>2</v>
      </c>
      <c r="O23" t="str">
        <f>F23</f>
        <v>PARAPLÈJICO IRRACIONAL</v>
      </c>
      <c r="P23">
        <f ca="1">VLOOKUP(O23,$F$20:$M$29,8,FALSE)</f>
        <v>2</v>
      </c>
      <c r="S23" t="str">
        <f>O23</f>
        <v>PARAPLÈJICO IRRACIONAL</v>
      </c>
      <c r="T23">
        <f ca="1">VLOOKUP(S23,$O$20:$P$29,2,FALSE)</f>
        <v>2</v>
      </c>
      <c r="W23" t="str">
        <f ca="1">IF($T23&lt;=$T20,$S23,$S20)</f>
        <v>PARAPLÈJICO IRRACIONAL</v>
      </c>
      <c r="X23">
        <f ca="1">VLOOKUP(W23,$S$20:$T$29,2,FALSE)</f>
        <v>2</v>
      </c>
      <c r="AA23" t="str">
        <f ca="1">W23</f>
        <v>PARAPLÈJICO IRRACIONAL</v>
      </c>
      <c r="AB23">
        <f ca="1">VLOOKUP(AA23,W20:X29,2,FALSE)</f>
        <v>2</v>
      </c>
      <c r="AE23" t="str">
        <f ca="1">AA23</f>
        <v>PARAPLÈJICO IRRACIONAL</v>
      </c>
      <c r="AF23">
        <f ca="1">VLOOKUP(AE23,AA20:AB29,2,FALSE)</f>
        <v>2</v>
      </c>
      <c r="AI23" t="str">
        <f ca="1">IF(AF23&lt;=AF21,AE23,AE21)</f>
        <v>PARAPLÈJICO IRRACIONAL</v>
      </c>
      <c r="AJ23">
        <f ca="1">VLOOKUP(AI23,AE20:AF29,2,FALSE)</f>
        <v>2</v>
      </c>
      <c r="AM23" t="str">
        <f ca="1">AI23</f>
        <v>PARAPLÈJICO IRRACIONAL</v>
      </c>
      <c r="AN23">
        <f ca="1">VLOOKUP(AM23,AI20:AJ29,2,FALSE)</f>
        <v>2</v>
      </c>
      <c r="AQ23" t="str">
        <f ca="1">IF(AN23&lt;=AN22,AM23,AM22)</f>
        <v>PARAPLÈJICO IRRACIONAL</v>
      </c>
      <c r="AR23">
        <f ca="1">VLOOKUP(AQ23,AM20:AN29,2,FALSE)</f>
        <v>2</v>
      </c>
      <c r="AU23" t="str">
        <f ca="1">AQ23</f>
        <v>PARAPLÈJICO IRRACIONAL</v>
      </c>
      <c r="AV23">
        <f ca="1">VLOOKUP(AU23,AQ20:AR29,2,FALSE)</f>
        <v>2</v>
      </c>
      <c r="AY23" t="str">
        <f ca="1">IF(AV23&gt;=AV24,AU23,AU24)</f>
        <v>INGENIEBRIOS F.C.</v>
      </c>
      <c r="AZ23">
        <f ca="1">VLOOKUP(AY23,AU20:AV29,2,FALSE)</f>
        <v>3</v>
      </c>
    </row>
    <row r="24" spans="6:53" x14ac:dyDescent="0.2">
      <c r="F24" t="str">
        <f>AI2</f>
        <v>ACADEMIA FÙTBOL CLUB</v>
      </c>
      <c r="G24">
        <f ca="1">AI14</f>
        <v>4</v>
      </c>
      <c r="H24">
        <f t="shared" ref="H24:M24" ca="1" si="39">AJ14</f>
        <v>3</v>
      </c>
      <c r="I24">
        <f t="shared" ca="1" si="39"/>
        <v>0</v>
      </c>
      <c r="J24">
        <f t="shared" ca="1" si="39"/>
        <v>1</v>
      </c>
      <c r="K24">
        <f t="shared" ca="1" si="39"/>
        <v>27</v>
      </c>
      <c r="L24">
        <f t="shared" ca="1" si="39"/>
        <v>14</v>
      </c>
      <c r="M24">
        <f t="shared" ca="1" si="39"/>
        <v>10</v>
      </c>
      <c r="O24" t="str">
        <f>F24</f>
        <v>ACADEMIA FÙTBOL CLUB</v>
      </c>
      <c r="P24">
        <f ca="1">VLOOKUP(O24,$F$20:$M$29,8,FALSE)</f>
        <v>10</v>
      </c>
      <c r="S24" t="str">
        <f>O24</f>
        <v>ACADEMIA FÙTBOL CLUB</v>
      </c>
      <c r="T24">
        <f ca="1">VLOOKUP(S24,$O$20:$P$29,2,FALSE)</f>
        <v>10</v>
      </c>
      <c r="W24" t="str">
        <f>S24</f>
        <v>ACADEMIA FÙTBOL CLUB</v>
      </c>
      <c r="X24">
        <f ca="1">VLOOKUP(W24,$S$20:$T$29,2,FALSE)</f>
        <v>10</v>
      </c>
      <c r="AA24" t="str">
        <f ca="1">IF(X24&lt;=X20,W24,W20)</f>
        <v>CHANGUA Y SUS CALADOS</v>
      </c>
      <c r="AB24">
        <f ca="1">VLOOKUP(AA24,W20:X29,2,FALSE)</f>
        <v>9</v>
      </c>
      <c r="AE24" t="str">
        <f ca="1">AA24</f>
        <v>CHANGUA Y SUS CALADOS</v>
      </c>
      <c r="AF24">
        <f ca="1">VLOOKUP(AE24,AA20:AB29,2,FALSE)</f>
        <v>9</v>
      </c>
      <c r="AI24" t="str">
        <f ca="1">AE24</f>
        <v>CHANGUA Y SUS CALADOS</v>
      </c>
      <c r="AJ24">
        <f ca="1">VLOOKUP(AI24,AE20:AF29,2,FALSE)</f>
        <v>9</v>
      </c>
      <c r="AM24" t="str">
        <f ca="1">IF(AJ24&lt;=AJ21,AI24,AI21)</f>
        <v>LOS NOVIOS DE SU HERMANA</v>
      </c>
      <c r="AN24">
        <f ca="1">VLOOKUP(AM24,AI20:AJ29,2,FALSE)</f>
        <v>6</v>
      </c>
      <c r="AQ24" t="str">
        <f ca="1">AM24</f>
        <v>LOS NOVIOS DE SU HERMANA</v>
      </c>
      <c r="AR24">
        <f ca="1">VLOOKUP(AQ24,AM20:AN29,2,FALSE)</f>
        <v>6</v>
      </c>
      <c r="AU24" t="str">
        <f ca="1">IF(AR24&lt;=AR22,AQ24,AQ22)</f>
        <v>INGENIEBRIOS F.C.</v>
      </c>
      <c r="AV24">
        <f ca="1">VLOOKUP(AU24,AQ20:AR29,2,FALSE)</f>
        <v>3</v>
      </c>
      <c r="AY24" t="str">
        <f ca="1">IF(AV24&lt;=AV23,AU24,AU23)</f>
        <v>PARAPLÈJICO IRRACIONAL</v>
      </c>
      <c r="AZ24">
        <f ca="1">VLOOKUP(AY24,AU20:AV29,2,FALSE)</f>
        <v>2</v>
      </c>
    </row>
    <row r="32" spans="6:53" x14ac:dyDescent="0.2">
      <c r="F32" t="str">
        <f ca="1">AY20</f>
        <v>ACADEMIA FÙTBOL CLUB</v>
      </c>
      <c r="J32">
        <f ca="1">AZ20</f>
        <v>10</v>
      </c>
      <c r="K32">
        <f ca="1">VLOOKUP(AI20,$F$20:$M$29,6,FALSE)</f>
        <v>27</v>
      </c>
      <c r="L32">
        <f ca="1">VLOOKUP(AI20,$F$20:$M$29,7,FALSE)</f>
        <v>14</v>
      </c>
      <c r="M32">
        <f ca="1">K32-L32</f>
        <v>13</v>
      </c>
      <c r="O32" t="str">
        <f ca="1">IF(AND($J32=$J33,$M33&gt;$M32),$F33,$F32)</f>
        <v>ACADEMIA FÙTBOL CLUB</v>
      </c>
      <c r="P32">
        <f ca="1">VLOOKUP(O32,$F$32:$M$41,5,FALSE)</f>
        <v>10</v>
      </c>
      <c r="Q32">
        <f ca="1">VLOOKUP(O32,$F$32:$M$41,8,FALSE)</f>
        <v>13</v>
      </c>
      <c r="S32" t="str">
        <f ca="1">IF(AND(P32=P34,Q34&gt;Q32),O34,O32)</f>
        <v>ACADEMIA FÙTBOL CLUB</v>
      </c>
      <c r="T32">
        <f ca="1">VLOOKUP(S32,$O$32:$Q$41,2,FALSE)</f>
        <v>10</v>
      </c>
      <c r="U32">
        <f ca="1">VLOOKUP(S32,$O$32:$Q$41,3,FALSE)</f>
        <v>13</v>
      </c>
      <c r="W32" t="str">
        <f ca="1">IF(AND(T32=T35,U35&gt;U32),S35,S32)</f>
        <v>ACADEMIA FÙTBOL CLUB</v>
      </c>
      <c r="X32">
        <f ca="1">VLOOKUP(W32,$S$32:$U$41,2,FALSE)</f>
        <v>10</v>
      </c>
      <c r="Y32">
        <f ca="1">VLOOKUP(W32,$S$32:$U$41,3,FALSE)</f>
        <v>13</v>
      </c>
      <c r="AA32" t="str">
        <f ca="1">IF(AND(X32=X36,Y36&gt;Y32),W36,W32)</f>
        <v>ACADEMIA FÙTBOL CLUB</v>
      </c>
      <c r="AB32">
        <f ca="1">VLOOKUP(AA32,W32:Y41,2,FALSE)</f>
        <v>10</v>
      </c>
      <c r="AC32">
        <f ca="1">VLOOKUP(AA32,W32:Y41,3,FALSE)</f>
        <v>13</v>
      </c>
      <c r="AE32" t="str">
        <f ca="1">AA32</f>
        <v>ACADEMIA FÙTBOL CLUB</v>
      </c>
      <c r="AF32">
        <f ca="1">VLOOKUP(AE32,AA32:AC41,2,FALSE)</f>
        <v>10</v>
      </c>
      <c r="AG32">
        <f ca="1">VLOOKUP(AE32,AA32:AC41,3,FALSE)</f>
        <v>13</v>
      </c>
      <c r="AI32" t="str">
        <f ca="1">AE32</f>
        <v>ACADEMIA FÙTBOL CLUB</v>
      </c>
      <c r="AJ32">
        <f ca="1">VLOOKUP(AI32,AE32:AG41,2,FALSE)</f>
        <v>10</v>
      </c>
      <c r="AK32">
        <f ca="1">VLOOKUP(AI32,AE32:AG41,3,FALSE)</f>
        <v>13</v>
      </c>
      <c r="AM32" t="str">
        <f ca="1">AI32</f>
        <v>ACADEMIA FÙTBOL CLUB</v>
      </c>
      <c r="AN32">
        <f ca="1">VLOOKUP(AM32,AI32:AK41,2,FALSE)</f>
        <v>10</v>
      </c>
      <c r="AO32">
        <f ca="1">VLOOKUP(AM32,AI32:AK41,3,FALSE)</f>
        <v>13</v>
      </c>
      <c r="AQ32" t="str">
        <f ca="1">AM32</f>
        <v>ACADEMIA FÙTBOL CLUB</v>
      </c>
      <c r="AR32">
        <f ca="1">VLOOKUP(AQ32,AM32:AO41,2,FALSE)</f>
        <v>10</v>
      </c>
      <c r="AS32">
        <f ca="1">VLOOKUP(AQ32,AM32:AO41,3,FALSE)</f>
        <v>13</v>
      </c>
      <c r="AU32" t="str">
        <f ca="1">AQ32</f>
        <v>ACADEMIA FÙTBOL CLUB</v>
      </c>
      <c r="AV32">
        <f ca="1">VLOOKUP(AU32,AQ32:AS41,2,FALSE)</f>
        <v>10</v>
      </c>
      <c r="AW32">
        <f ca="1">VLOOKUP(AU32,AQ32:AS41,3,FALSE)</f>
        <v>13</v>
      </c>
      <c r="AY32" t="str">
        <f ca="1">AU32</f>
        <v>ACADEMIA FÙTBOL CLUB</v>
      </c>
      <c r="AZ32">
        <f ca="1">VLOOKUP(AY32,AU32:AW41,2,FALSE)</f>
        <v>10</v>
      </c>
      <c r="BA32">
        <f ca="1">VLOOKUP(AY32,AU32:AW41,3,FALSE)</f>
        <v>13</v>
      </c>
    </row>
    <row r="33" spans="6:54" x14ac:dyDescent="0.2">
      <c r="F33" t="str">
        <f ca="1">AY21</f>
        <v>CHANGUA Y SUS CALADOS</v>
      </c>
      <c r="J33">
        <f ca="1">AZ21</f>
        <v>9</v>
      </c>
      <c r="K33">
        <f ca="1">VLOOKUP(AI21,$F$20:$M$29,6,FALSE)</f>
        <v>8</v>
      </c>
      <c r="L33">
        <f ca="1">VLOOKUP(AI21,$F$20:$M$29,7,FALSE)</f>
        <v>3</v>
      </c>
      <c r="M33">
        <f ca="1">K33-L33</f>
        <v>5</v>
      </c>
      <c r="O33" t="str">
        <f ca="1">IF(AND($J32=$J33,$M33&gt;$M32),$F32,$F33)</f>
        <v>CHANGUA Y SUS CALADOS</v>
      </c>
      <c r="P33">
        <f ca="1">VLOOKUP(O33,$F$32:$M$41,5,FALSE)</f>
        <v>9</v>
      </c>
      <c r="Q33">
        <f ca="1">VLOOKUP(O33,$F$32:$M$41,8,FALSE)</f>
        <v>5</v>
      </c>
      <c r="S33" t="str">
        <f ca="1">O33</f>
        <v>CHANGUA Y SUS CALADOS</v>
      </c>
      <c r="T33">
        <f ca="1">VLOOKUP(S33,$O$32:$Q$41,2,FALSE)</f>
        <v>9</v>
      </c>
      <c r="U33">
        <f ca="1">VLOOKUP(S33,$O$32:$Q$41,3,FALSE)</f>
        <v>5</v>
      </c>
      <c r="W33" t="str">
        <f ca="1">S33</f>
        <v>CHANGUA Y SUS CALADOS</v>
      </c>
      <c r="X33">
        <f ca="1">VLOOKUP(W33,$S$32:$U$41,2,FALSE)</f>
        <v>9</v>
      </c>
      <c r="Y33">
        <f ca="1">VLOOKUP(W33,$S$32:$U$41,3,FALSE)</f>
        <v>5</v>
      </c>
      <c r="AA33" t="str">
        <f ca="1">W33</f>
        <v>CHANGUA Y SUS CALADOS</v>
      </c>
      <c r="AB33">
        <f ca="1">VLOOKUP(AA33,W32:Y41,2,FALSE)</f>
        <v>9</v>
      </c>
      <c r="AC33">
        <f ca="1">VLOOKUP(AA33,W32:Y41,3,FALSE)</f>
        <v>5</v>
      </c>
      <c r="AE33" t="str">
        <f ca="1">IF(AND(AB33=AB34,AC34&gt;AC33),AA34,AA33)</f>
        <v>CHANGUA Y SUS CALADOS</v>
      </c>
      <c r="AF33">
        <f ca="1">VLOOKUP(AE33,AA32:AC41,2,FALSE)</f>
        <v>9</v>
      </c>
      <c r="AG33">
        <f ca="1">VLOOKUP(AE33,AA32:AC41,3,FALSE)</f>
        <v>5</v>
      </c>
      <c r="AI33" t="str">
        <f ca="1">IF(AND(AF33=AF35,AG35&gt;AG33),AE35,AE33)</f>
        <v>CHANGUA Y SUS CALADOS</v>
      </c>
      <c r="AJ33">
        <f ca="1">VLOOKUP(AI33,AE32:AG41,2,FALSE)</f>
        <v>9</v>
      </c>
      <c r="AK33">
        <f ca="1">VLOOKUP(AI33,AE32:AG41,3,FALSE)</f>
        <v>5</v>
      </c>
      <c r="AM33" t="str">
        <f ca="1">IF(AND(AJ33=AJ36,AK36&gt;AK33),AI36,AI33)</f>
        <v>CHANGUA Y SUS CALADOS</v>
      </c>
      <c r="AN33">
        <f ca="1">VLOOKUP(AM33,AI32:AK41,2,FALSE)</f>
        <v>9</v>
      </c>
      <c r="AO33">
        <f ca="1">VLOOKUP(AM33,AI32:AK41,3,FALSE)</f>
        <v>5</v>
      </c>
      <c r="AQ33" t="str">
        <f ca="1">AM33</f>
        <v>CHANGUA Y SUS CALADOS</v>
      </c>
      <c r="AR33">
        <f ca="1">VLOOKUP(AQ33,AM32:AO41,2,FALSE)</f>
        <v>9</v>
      </c>
      <c r="AS33">
        <f ca="1">VLOOKUP(AQ33,AM32:AO41,3,FALSE)</f>
        <v>5</v>
      </c>
      <c r="AU33" t="str">
        <f ca="1">AQ33</f>
        <v>CHANGUA Y SUS CALADOS</v>
      </c>
      <c r="AV33">
        <f ca="1">VLOOKUP(AU33,AQ32:AS41,2,FALSE)</f>
        <v>9</v>
      </c>
      <c r="AW33">
        <f ca="1">VLOOKUP(AU33,AQ32:AS41,3,FALSE)</f>
        <v>5</v>
      </c>
      <c r="AY33" t="str">
        <f ca="1">AU33</f>
        <v>CHANGUA Y SUS CALADOS</v>
      </c>
      <c r="AZ33">
        <f ca="1">VLOOKUP(AY33,AU32:AW41,2,FALSE)</f>
        <v>9</v>
      </c>
      <c r="BA33">
        <f ca="1">VLOOKUP(AY33,AU32:AW41,3,FALSE)</f>
        <v>5</v>
      </c>
    </row>
    <row r="34" spans="6:54" x14ac:dyDescent="0.2">
      <c r="F34" t="str">
        <f ca="1">AY22</f>
        <v>LOS NOVIOS DE SU HERMANA</v>
      </c>
      <c r="J34">
        <f ca="1">AZ22</f>
        <v>6</v>
      </c>
      <c r="K34">
        <f ca="1">VLOOKUP(AI22,$F$20:$M$29,6,FALSE)</f>
        <v>11</v>
      </c>
      <c r="L34">
        <f ca="1">VLOOKUP(AI22,$F$20:$M$29,7,FALSE)</f>
        <v>27</v>
      </c>
      <c r="M34">
        <f ca="1">K34-L34</f>
        <v>-16</v>
      </c>
      <c r="O34" t="str">
        <f ca="1">F34</f>
        <v>LOS NOVIOS DE SU HERMANA</v>
      </c>
      <c r="P34">
        <f ca="1">VLOOKUP(O34,$F$32:$M$41,5,FALSE)</f>
        <v>6</v>
      </c>
      <c r="Q34">
        <f ca="1">VLOOKUP(O34,$F$32:$M$41,8,FALSE)</f>
        <v>-16</v>
      </c>
      <c r="S34" t="str">
        <f ca="1">IF(AND($P32=P34,Q34&gt;Q32),O32,O34)</f>
        <v>LOS NOVIOS DE SU HERMANA</v>
      </c>
      <c r="T34">
        <f ca="1">VLOOKUP(S34,$O$32:$Q$41,2,FALSE)</f>
        <v>6</v>
      </c>
      <c r="U34">
        <f ca="1">VLOOKUP(S34,$O$32:$Q$41,3,FALSE)</f>
        <v>-16</v>
      </c>
      <c r="W34" t="str">
        <f ca="1">S34</f>
        <v>LOS NOVIOS DE SU HERMANA</v>
      </c>
      <c r="X34">
        <f ca="1">VLOOKUP(W34,$S$32:$U$41,2,FALSE)</f>
        <v>6</v>
      </c>
      <c r="Y34">
        <f ca="1">VLOOKUP(W34,$S$32:$U$41,3,FALSE)</f>
        <v>-16</v>
      </c>
      <c r="AA34" t="str">
        <f ca="1">W34</f>
        <v>LOS NOVIOS DE SU HERMANA</v>
      </c>
      <c r="AB34">
        <f ca="1">VLOOKUP(AA34,W32:Y41,2,FALSE)</f>
        <v>6</v>
      </c>
      <c r="AC34">
        <f ca="1">VLOOKUP(AA34,W32:Y41,3,FALSE)</f>
        <v>-16</v>
      </c>
      <c r="AE34" t="str">
        <f ca="1">IF(AND(AB33=AB34,AC34&gt;AC33),AA33,AA34)</f>
        <v>LOS NOVIOS DE SU HERMANA</v>
      </c>
      <c r="AF34">
        <f ca="1">VLOOKUP(AE34,AA32:AC41,2,FALSE)</f>
        <v>6</v>
      </c>
      <c r="AG34">
        <f ca="1">VLOOKUP(AE34,AA32:AC41,3,FALSE)</f>
        <v>-16</v>
      </c>
      <c r="AI34" t="str">
        <f ca="1">AE34</f>
        <v>LOS NOVIOS DE SU HERMANA</v>
      </c>
      <c r="AJ34">
        <f ca="1">VLOOKUP(AI34,AE32:AG41,2,FALSE)</f>
        <v>6</v>
      </c>
      <c r="AK34">
        <f ca="1">VLOOKUP(AI34,AE32:AG41,3,FALSE)</f>
        <v>-16</v>
      </c>
      <c r="AM34" t="str">
        <f ca="1">AI34</f>
        <v>LOS NOVIOS DE SU HERMANA</v>
      </c>
      <c r="AN34">
        <f ca="1">VLOOKUP(AM34,AI32:AK41,2,FALSE)</f>
        <v>6</v>
      </c>
      <c r="AO34">
        <f ca="1">VLOOKUP(AM34,AI32:AK41,3,FALSE)</f>
        <v>-16</v>
      </c>
      <c r="AQ34" t="str">
        <f ca="1">IF(AND(AN34=AN35,AO35&gt;AO34),AM35,AM34)</f>
        <v>LOS NOVIOS DE SU HERMANA</v>
      </c>
      <c r="AR34">
        <f ca="1">VLOOKUP(AQ34,AM32:AO41,2,FALSE)</f>
        <v>6</v>
      </c>
      <c r="AS34">
        <f ca="1">VLOOKUP(AQ34,AM32:AO41,3,FALSE)</f>
        <v>-16</v>
      </c>
      <c r="AU34" t="str">
        <f ca="1">IF(AND(AR34=AR36,AS36&gt;AS34),AQ36,AQ34)</f>
        <v>LOS NOVIOS DE SU HERMANA</v>
      </c>
      <c r="AV34">
        <f ca="1">VLOOKUP(AU34,AQ32:AS41,2,FALSE)</f>
        <v>6</v>
      </c>
      <c r="AW34">
        <f ca="1">VLOOKUP(AU34,AQ32:AS41,3,FALSE)</f>
        <v>-16</v>
      </c>
      <c r="AY34" t="str">
        <f ca="1">AU34</f>
        <v>LOS NOVIOS DE SU HERMANA</v>
      </c>
      <c r="AZ34">
        <f ca="1">VLOOKUP(AY34,AU32:AW41,2,FALSE)</f>
        <v>6</v>
      </c>
      <c r="BA34">
        <f ca="1">VLOOKUP(AY34,AU32:AW41,3,FALSE)</f>
        <v>-16</v>
      </c>
    </row>
    <row r="35" spans="6:54" x14ac:dyDescent="0.2">
      <c r="F35" t="str">
        <f ca="1">AY23</f>
        <v>INGENIEBRIOS F.C.</v>
      </c>
      <c r="J35">
        <f ca="1">AZ23</f>
        <v>3</v>
      </c>
      <c r="K35">
        <f ca="1">VLOOKUP(AI23,$F$20:$M$29,6,FALSE)</f>
        <v>0</v>
      </c>
      <c r="L35">
        <f ca="1">VLOOKUP(AI23,$F$20:$M$29,7,FALSE)</f>
        <v>6</v>
      </c>
      <c r="M35">
        <f ca="1">K35-L35</f>
        <v>-6</v>
      </c>
      <c r="O35" t="str">
        <f ca="1">F35</f>
        <v>INGENIEBRIOS F.C.</v>
      </c>
      <c r="P35">
        <f ca="1">VLOOKUP(O35,$F$32:$M$41,5,FALSE)</f>
        <v>3</v>
      </c>
      <c r="Q35">
        <f ca="1">VLOOKUP(O35,$F$32:$M$41,8,FALSE)</f>
        <v>-6</v>
      </c>
      <c r="S35" t="str">
        <f ca="1">O35</f>
        <v>INGENIEBRIOS F.C.</v>
      </c>
      <c r="T35">
        <f ca="1">VLOOKUP(S35,$O$32:$Q$41,2,FALSE)</f>
        <v>3</v>
      </c>
      <c r="U35">
        <f ca="1">VLOOKUP(S35,$O$32:$Q$41,3,FALSE)</f>
        <v>-6</v>
      </c>
      <c r="W35" t="str">
        <f ca="1">IF(AND(T32=T35,U35&gt;U32),S32,S35)</f>
        <v>INGENIEBRIOS F.C.</v>
      </c>
      <c r="X35">
        <f ca="1">VLOOKUP(W35,$S$32:$U$41,2,FALSE)</f>
        <v>3</v>
      </c>
      <c r="Y35">
        <f ca="1">VLOOKUP(W35,$S$32:$U$41,3,FALSE)</f>
        <v>-6</v>
      </c>
      <c r="AA35" t="str">
        <f ca="1">W35</f>
        <v>INGENIEBRIOS F.C.</v>
      </c>
      <c r="AB35">
        <f ca="1">VLOOKUP(AA35,W32:Y41,2,FALSE)</f>
        <v>3</v>
      </c>
      <c r="AC35">
        <f ca="1">VLOOKUP(AA35,W32:Y41,3,FALSE)</f>
        <v>-6</v>
      </c>
      <c r="AE35" t="str">
        <f ca="1">AA35</f>
        <v>INGENIEBRIOS F.C.</v>
      </c>
      <c r="AF35">
        <f ca="1">VLOOKUP(AE35,AA32:AC41,2,FALSE)</f>
        <v>3</v>
      </c>
      <c r="AG35">
        <f ca="1">VLOOKUP(AE35,AA32:AC41,3,FALSE)</f>
        <v>-6</v>
      </c>
      <c r="AI35" t="str">
        <f ca="1">IF(AND(AF33=AF35,AG35&gt;AG33),AE33,AE35)</f>
        <v>INGENIEBRIOS F.C.</v>
      </c>
      <c r="AJ35">
        <f ca="1">VLOOKUP(AI35,AE32:AG41,2,FALSE)</f>
        <v>3</v>
      </c>
      <c r="AK35">
        <f ca="1">VLOOKUP(AI35,AE32:AG41,3,FALSE)</f>
        <v>-6</v>
      </c>
      <c r="AM35" t="str">
        <f ca="1">AI35</f>
        <v>INGENIEBRIOS F.C.</v>
      </c>
      <c r="AN35">
        <f ca="1">VLOOKUP(AM35,AI32:AK41,2,FALSE)</f>
        <v>3</v>
      </c>
      <c r="AO35">
        <f ca="1">VLOOKUP(AM35,AI32:AK41,3,FALSE)</f>
        <v>-6</v>
      </c>
      <c r="AQ35" t="str">
        <f ca="1">IF(AND(AN34=AN35,AO35&gt;AO34),AM34,AM35)</f>
        <v>INGENIEBRIOS F.C.</v>
      </c>
      <c r="AR35">
        <f ca="1">VLOOKUP(AQ35,AM32:AO41,2,FALSE)</f>
        <v>3</v>
      </c>
      <c r="AS35">
        <f ca="1">VLOOKUP(AQ35,AM32:AO41,3,FALSE)</f>
        <v>-6</v>
      </c>
      <c r="AU35" t="str">
        <f ca="1">AQ35</f>
        <v>INGENIEBRIOS F.C.</v>
      </c>
      <c r="AV35">
        <f ca="1">VLOOKUP(AU35,AQ32:AS41,2,FALSE)</f>
        <v>3</v>
      </c>
      <c r="AW35">
        <f ca="1">VLOOKUP(AU35,AQ32:AS41,3,FALSE)</f>
        <v>-6</v>
      </c>
      <c r="AY35" t="str">
        <f ca="1">IF(AND(AV35=AV36,AW36&gt;AW35),AU36,AU35)</f>
        <v>INGENIEBRIOS F.C.</v>
      </c>
      <c r="AZ35">
        <f ca="1">VLOOKUP(AY35,AU32:AW41,2,FALSE)</f>
        <v>3</v>
      </c>
      <c r="BA35">
        <f ca="1">VLOOKUP(AY35,AU32:AW41,3,FALSE)</f>
        <v>-6</v>
      </c>
    </row>
    <row r="36" spans="6:54" x14ac:dyDescent="0.2">
      <c r="F36" t="str">
        <f ca="1">AY24</f>
        <v>PARAPLÈJICO IRRACIONAL</v>
      </c>
      <c r="J36">
        <f ca="1">AZ24</f>
        <v>2</v>
      </c>
      <c r="K36">
        <f ca="1">VLOOKUP(AI24,$F$20:$M$29,6,FALSE)</f>
        <v>17</v>
      </c>
      <c r="L36">
        <f ca="1">VLOOKUP(AI24,$F$20:$M$29,7,FALSE)</f>
        <v>6</v>
      </c>
      <c r="M36">
        <f ca="1">K36-L36</f>
        <v>11</v>
      </c>
      <c r="O36" t="str">
        <f ca="1">F36</f>
        <v>PARAPLÈJICO IRRACIONAL</v>
      </c>
      <c r="P36">
        <f ca="1">VLOOKUP(O36,$F$32:$M$41,5,FALSE)</f>
        <v>2</v>
      </c>
      <c r="Q36">
        <f ca="1">VLOOKUP(O36,$F$32:$M$41,8,FALSE)</f>
        <v>11</v>
      </c>
      <c r="S36" t="str">
        <f ca="1">O36</f>
        <v>PARAPLÈJICO IRRACIONAL</v>
      </c>
      <c r="T36">
        <f ca="1">VLOOKUP(S36,$O$32:$Q$41,2,FALSE)</f>
        <v>2</v>
      </c>
      <c r="U36">
        <f ca="1">VLOOKUP(S36,$O$32:$Q$41,3,FALSE)</f>
        <v>11</v>
      </c>
      <c r="W36" t="str">
        <f ca="1">S36</f>
        <v>PARAPLÈJICO IRRACIONAL</v>
      </c>
      <c r="X36">
        <f ca="1">VLOOKUP(W36,$S$32:$U$41,2,FALSE)</f>
        <v>2</v>
      </c>
      <c r="Y36">
        <f ca="1">VLOOKUP(W36,$S$32:$U$41,3,FALSE)</f>
        <v>11</v>
      </c>
      <c r="AA36" t="str">
        <f ca="1">IF(AND(X32=X36,Y36&gt;Y32),W32,W36)</f>
        <v>PARAPLÈJICO IRRACIONAL</v>
      </c>
      <c r="AB36">
        <f ca="1">VLOOKUP(AA36,W32:Y41,2,FALSE)</f>
        <v>2</v>
      </c>
      <c r="AC36">
        <f ca="1">VLOOKUP(AA36,W32:Y41,3,FALSE)</f>
        <v>11</v>
      </c>
      <c r="AE36" t="str">
        <f ca="1">AA36</f>
        <v>PARAPLÈJICO IRRACIONAL</v>
      </c>
      <c r="AF36">
        <f ca="1">VLOOKUP(AE36,AA32:AC41,2,FALSE)</f>
        <v>2</v>
      </c>
      <c r="AG36">
        <f ca="1">VLOOKUP(AE36,AA32:AC41,3,FALSE)</f>
        <v>11</v>
      </c>
      <c r="AI36" t="str">
        <f ca="1">AE36</f>
        <v>PARAPLÈJICO IRRACIONAL</v>
      </c>
      <c r="AJ36">
        <f ca="1">VLOOKUP(AI36,AE32:AG41,2,FALSE)</f>
        <v>2</v>
      </c>
      <c r="AK36">
        <f ca="1">VLOOKUP(AI36,AE32:AG41,3,FALSE)</f>
        <v>11</v>
      </c>
      <c r="AM36" t="str">
        <f ca="1">IF(AND(AJ33=AJ36,AK36&gt;AK33),AI33,AI36)</f>
        <v>PARAPLÈJICO IRRACIONAL</v>
      </c>
      <c r="AN36">
        <f ca="1">VLOOKUP(AM36,AI32:AK41,2,FALSE)</f>
        <v>2</v>
      </c>
      <c r="AO36">
        <f ca="1">VLOOKUP(AM36,AI32:AK41,3,FALSE)</f>
        <v>11</v>
      </c>
      <c r="AQ36" t="str">
        <f ca="1">AM36</f>
        <v>PARAPLÈJICO IRRACIONAL</v>
      </c>
      <c r="AR36">
        <f ca="1">VLOOKUP(AQ36,AM32:AO41,2,FALSE)</f>
        <v>2</v>
      </c>
      <c r="AS36">
        <f ca="1">VLOOKUP(AQ36,AM32:AO41,3,FALSE)</f>
        <v>11</v>
      </c>
      <c r="AU36" t="str">
        <f ca="1">IF(AND(AR34=AR36,AS36&gt;AS34),AQ34,AQ36)</f>
        <v>PARAPLÈJICO IRRACIONAL</v>
      </c>
      <c r="AV36">
        <f ca="1">VLOOKUP(AU36,AQ32:AS41,2,FALSE)</f>
        <v>2</v>
      </c>
      <c r="AW36">
        <f ca="1">VLOOKUP(AU36,AQ32:AS41,3,FALSE)</f>
        <v>11</v>
      </c>
      <c r="AY36" t="str">
        <f ca="1">IF(AND(AV35=AV36,AW36&gt;AW35),AU35,AU36)</f>
        <v>PARAPLÈJICO IRRACIONAL</v>
      </c>
      <c r="AZ36">
        <f ca="1">VLOOKUP(AY36,AU32:AW41,2,FALSE)</f>
        <v>2</v>
      </c>
      <c r="BA36">
        <f ca="1">VLOOKUP(AY36,AU32:AW41,3,FALSE)</f>
        <v>11</v>
      </c>
    </row>
    <row r="44" spans="6:54" x14ac:dyDescent="0.2">
      <c r="F44" t="str">
        <f ca="1">AY32</f>
        <v>ACADEMIA FÙTBOL CLUB</v>
      </c>
      <c r="J44">
        <f ca="1">VLOOKUP(F44,$F$20:$M$29,8,FALSE)</f>
        <v>10</v>
      </c>
      <c r="K44">
        <f ca="1">VLOOKUP(F44,$F$20:$M$29,6,FALSE)</f>
        <v>27</v>
      </c>
      <c r="L44">
        <f ca="1">VLOOKUP(F44,$F$20:$M$29,7,FALSE)</f>
        <v>14</v>
      </c>
      <c r="M44">
        <f ca="1">K44-L44</f>
        <v>13</v>
      </c>
      <c r="O44" t="str">
        <f ca="1">IF(AND(J44=J45,M44=M45,K45&gt;K44),F45,F44)</f>
        <v>ACADEMIA FÙTBOL CLUB</v>
      </c>
      <c r="P44">
        <f ca="1">VLOOKUP(O44,$F$44:$M$53,5,FALSE)</f>
        <v>10</v>
      </c>
      <c r="Q44">
        <f ca="1">VLOOKUP(O44,$F$44:$M$53,8,FALSE)</f>
        <v>13</v>
      </c>
      <c r="R44">
        <f ca="1">VLOOKUP(O44,$F$44:$M$53,6,FALSE)</f>
        <v>27</v>
      </c>
      <c r="S44" t="str">
        <f ca="1">IF(AND(P44=P46,Q44=Q46,R46&gt;R44),O46,O44)</f>
        <v>ACADEMIA FÙTBOL CLUB</v>
      </c>
      <c r="T44">
        <f ca="1">VLOOKUP(S44,$O$44:$R$53,2,FALSE)</f>
        <v>10</v>
      </c>
      <c r="U44">
        <f ca="1">VLOOKUP(S44,$O$44:$R$53,3,FALSE)</f>
        <v>13</v>
      </c>
      <c r="V44">
        <f ca="1">VLOOKUP(S44,$O$44:$R$53,4,FALSE)</f>
        <v>27</v>
      </c>
      <c r="W44" t="str">
        <f ca="1">IF(AND(T44=T47,U44=U47,V47&gt;V44),S47,S44)</f>
        <v>ACADEMIA FÙTBOL CLUB</v>
      </c>
      <c r="X44">
        <f ca="1">VLOOKUP(W44,$S$44:$V$53,2,FALSE)</f>
        <v>10</v>
      </c>
      <c r="Y44">
        <f ca="1">VLOOKUP(W44,$S$44:$V$53,3,FALSE)</f>
        <v>13</v>
      </c>
      <c r="Z44">
        <f ca="1">VLOOKUP(W44,$S$44:$V$53,4,FALSE)</f>
        <v>27</v>
      </c>
      <c r="AA44" t="str">
        <f ca="1">IF(AND(X44=X48,Y44=Y48,Z48&gt;Z44),W48,W44)</f>
        <v>ACADEMIA FÙTBOL CLUB</v>
      </c>
      <c r="AB44">
        <f ca="1">VLOOKUP(AA44,W44:Z53,2,FALSE)</f>
        <v>10</v>
      </c>
      <c r="AC44">
        <f ca="1">VLOOKUP(AA44,W44:Z53,3,FALSE)</f>
        <v>13</v>
      </c>
      <c r="AD44">
        <f ca="1">VLOOKUP(AA44,W44:Z53,4,FALSE)</f>
        <v>27</v>
      </c>
      <c r="AE44" t="str">
        <f ca="1">AA44</f>
        <v>ACADEMIA FÙTBOL CLUB</v>
      </c>
      <c r="AF44">
        <f ca="1">VLOOKUP(AE44,AA44:AD53,2,FALSE)</f>
        <v>10</v>
      </c>
      <c r="AG44">
        <f ca="1">VLOOKUP(AE44,AA44:AD53,3,FALSE)</f>
        <v>13</v>
      </c>
      <c r="AH44">
        <f ca="1">VLOOKUP(AE44,AA44:AD53,4,FALSE)</f>
        <v>27</v>
      </c>
      <c r="AI44" t="str">
        <f ca="1">AE44</f>
        <v>ACADEMIA FÙTBOL CLUB</v>
      </c>
      <c r="AJ44">
        <f ca="1">VLOOKUP(AI44,AE44:AH53,2,FALSE)</f>
        <v>10</v>
      </c>
      <c r="AK44">
        <f ca="1">VLOOKUP(AI44,AE44:AH53,3,FALSE)</f>
        <v>13</v>
      </c>
      <c r="AL44">
        <f ca="1">VLOOKUP(AI44,AE44:AH53,4,FALSE)</f>
        <v>27</v>
      </c>
      <c r="AM44" t="str">
        <f ca="1">AI44</f>
        <v>ACADEMIA FÙTBOL CLUB</v>
      </c>
      <c r="AN44">
        <f ca="1">VLOOKUP(AM44,AI44:AL53,2,FALSE)</f>
        <v>10</v>
      </c>
      <c r="AO44">
        <f ca="1">VLOOKUP(AM44,AI44:AL53,3,FALSE)</f>
        <v>13</v>
      </c>
      <c r="AP44">
        <f ca="1">VLOOKUP(AM44,AI44:AL53,4,FALSE)</f>
        <v>27</v>
      </c>
      <c r="AQ44" t="str">
        <f ca="1">AM44</f>
        <v>ACADEMIA FÙTBOL CLUB</v>
      </c>
      <c r="AR44">
        <f ca="1">VLOOKUP(AQ44,AM44:AP53,2,FALSE)</f>
        <v>10</v>
      </c>
      <c r="AS44">
        <f ca="1">VLOOKUP(AQ44,AM44:AP53,3,FALSE)</f>
        <v>13</v>
      </c>
      <c r="AT44">
        <f ca="1">VLOOKUP(AQ44,AM44:AP53,4,FALSE)</f>
        <v>27</v>
      </c>
      <c r="AU44" t="str">
        <f ca="1">AQ44</f>
        <v>ACADEMIA FÙTBOL CLUB</v>
      </c>
      <c r="AV44">
        <f ca="1">VLOOKUP(AU44,AQ44:AT53,2,FALSE)</f>
        <v>10</v>
      </c>
      <c r="AW44">
        <f ca="1">VLOOKUP(AU44,AQ44:AT53,3,FALSE)</f>
        <v>13</v>
      </c>
      <c r="AX44">
        <f ca="1">VLOOKUP(AU44,AQ44:AT53,4,FALSE)</f>
        <v>27</v>
      </c>
      <c r="AY44" t="str">
        <f ca="1">AU44</f>
        <v>ACADEMIA FÙTBOL CLUB</v>
      </c>
      <c r="AZ44">
        <f ca="1">VLOOKUP(AY44,AU44:AX53,2,FALSE)</f>
        <v>10</v>
      </c>
      <c r="BA44">
        <f ca="1">VLOOKUP(AY44,AU44:AX53,3,FALSE)</f>
        <v>13</v>
      </c>
      <c r="BB44">
        <f ca="1">VLOOKUP(AY44,AU44:AX53,4,FALSE)</f>
        <v>27</v>
      </c>
    </row>
    <row r="45" spans="6:54" x14ac:dyDescent="0.2">
      <c r="F45" t="str">
        <f ca="1">AY33</f>
        <v>CHANGUA Y SUS CALADOS</v>
      </c>
      <c r="J45">
        <f ca="1">VLOOKUP(F45,$F$20:$M$29,8,FALSE)</f>
        <v>9</v>
      </c>
      <c r="K45">
        <f ca="1">VLOOKUP(F45,$F$20:$M$29,6,FALSE)</f>
        <v>17</v>
      </c>
      <c r="L45">
        <f ca="1">VLOOKUP(F45,$F$20:$M$29,7,FALSE)</f>
        <v>6</v>
      </c>
      <c r="M45">
        <f ca="1">K45-L45</f>
        <v>11</v>
      </c>
      <c r="O45" t="str">
        <f ca="1">IF(AND(J44=J45,M44=M45,K45&gt;K44),F44,F45)</f>
        <v>CHANGUA Y SUS CALADOS</v>
      </c>
      <c r="P45">
        <f ca="1">VLOOKUP(O45,$F$44:$M$53,5,FALSE)</f>
        <v>9</v>
      </c>
      <c r="Q45">
        <f ca="1">VLOOKUP(O45,$F$44:$M$53,8,FALSE)</f>
        <v>11</v>
      </c>
      <c r="R45">
        <f ca="1">VLOOKUP(O45,$F$44:$M$53,6,FALSE)</f>
        <v>17</v>
      </c>
      <c r="S45" t="str">
        <f ca="1">O45</f>
        <v>CHANGUA Y SUS CALADOS</v>
      </c>
      <c r="T45">
        <f ca="1">VLOOKUP(S45,$O$44:$R$53,2,FALSE)</f>
        <v>9</v>
      </c>
      <c r="U45">
        <f ca="1">VLOOKUP(S45,$O$44:$R$53,3,FALSE)</f>
        <v>11</v>
      </c>
      <c r="V45">
        <f ca="1">VLOOKUP(S45,$O$44:$R$53,4,FALSE)</f>
        <v>17</v>
      </c>
      <c r="W45" t="str">
        <f ca="1">S45</f>
        <v>CHANGUA Y SUS CALADOS</v>
      </c>
      <c r="X45">
        <f ca="1">VLOOKUP(W45,$S$44:$V$53,2,FALSE)</f>
        <v>9</v>
      </c>
      <c r="Y45">
        <f ca="1">VLOOKUP(W45,$S$44:$V$53,3,FALSE)</f>
        <v>11</v>
      </c>
      <c r="Z45">
        <f ca="1">VLOOKUP(W45,$S$44:$V$53,4,FALSE)</f>
        <v>17</v>
      </c>
      <c r="AA45" t="str">
        <f ca="1">W45</f>
        <v>CHANGUA Y SUS CALADOS</v>
      </c>
      <c r="AB45">
        <f ca="1">VLOOKUP(AA45,W44:Z53,2,FALSE)</f>
        <v>9</v>
      </c>
      <c r="AC45">
        <f ca="1">VLOOKUP(AA45,W44:Z53,3,FALSE)</f>
        <v>11</v>
      </c>
      <c r="AD45">
        <f ca="1">VLOOKUP(AA45,W44:Z53,4,FALSE)</f>
        <v>17</v>
      </c>
      <c r="AE45" t="str">
        <f ca="1">IF(AND(AB45=AB46,AC45=AC46,AD46&gt;AD45),AA46,AA45)</f>
        <v>CHANGUA Y SUS CALADOS</v>
      </c>
      <c r="AF45">
        <f ca="1">VLOOKUP(AE45,AA44:AD53,2,FALSE)</f>
        <v>9</v>
      </c>
      <c r="AG45">
        <f ca="1">VLOOKUP(AE45,AA44:AD53,3,FALSE)</f>
        <v>11</v>
      </c>
      <c r="AH45">
        <f ca="1">VLOOKUP(AE45,AA44:AD53,4,FALSE)</f>
        <v>17</v>
      </c>
      <c r="AI45" t="str">
        <f ca="1">IF(AND(AF45=AF47,AG45=AG47,AH47&gt;AH45),AE47,AE45)</f>
        <v>CHANGUA Y SUS CALADOS</v>
      </c>
      <c r="AJ45">
        <f ca="1">VLOOKUP(AI45,AE44:AH53,2,FALSE)</f>
        <v>9</v>
      </c>
      <c r="AK45">
        <f ca="1">VLOOKUP(AI45,AE44:AH53,3,FALSE)</f>
        <v>11</v>
      </c>
      <c r="AL45">
        <f ca="1">VLOOKUP(AI45,AE44:AH53,4,FALSE)</f>
        <v>17</v>
      </c>
      <c r="AM45" t="str">
        <f ca="1">IF(AND(AJ45=AJ48,AK45=AK48,AL48&gt;AL45),AI48,AI45)</f>
        <v>CHANGUA Y SUS CALADOS</v>
      </c>
      <c r="AN45">
        <f ca="1">VLOOKUP(AM45,AI44:AL53,2,FALSE)</f>
        <v>9</v>
      </c>
      <c r="AO45">
        <f ca="1">VLOOKUP(AM45,AI44:AL53,3,FALSE)</f>
        <v>11</v>
      </c>
      <c r="AP45">
        <f ca="1">VLOOKUP(AM45,AI44:AL53,4,FALSE)</f>
        <v>17</v>
      </c>
      <c r="AQ45" t="str">
        <f ca="1">AM45</f>
        <v>CHANGUA Y SUS CALADOS</v>
      </c>
      <c r="AR45">
        <f ca="1">VLOOKUP(AQ45,AM44:AP53,2,FALSE)</f>
        <v>9</v>
      </c>
      <c r="AS45">
        <f ca="1">VLOOKUP(AQ45,AM44:AP53,3,FALSE)</f>
        <v>11</v>
      </c>
      <c r="AT45">
        <f ca="1">VLOOKUP(AQ45,AM44:AP53,4,FALSE)</f>
        <v>17</v>
      </c>
      <c r="AU45" t="str">
        <f ca="1">AQ45</f>
        <v>CHANGUA Y SUS CALADOS</v>
      </c>
      <c r="AV45">
        <f ca="1">VLOOKUP(AU45,AQ44:AT53,2,FALSE)</f>
        <v>9</v>
      </c>
      <c r="AW45">
        <f ca="1">VLOOKUP(AU45,AQ44:AT53,3,FALSE)</f>
        <v>11</v>
      </c>
      <c r="AX45">
        <f ca="1">VLOOKUP(AU45,AQ44:AT53,4,FALSE)</f>
        <v>17</v>
      </c>
      <c r="AY45" t="str">
        <f ca="1">AU45</f>
        <v>CHANGUA Y SUS CALADOS</v>
      </c>
      <c r="AZ45">
        <f ca="1">VLOOKUP(AY45,AU44:AX53,2,FALSE)</f>
        <v>9</v>
      </c>
      <c r="BA45">
        <f ca="1">VLOOKUP(AY45,AU44:AX53,3,FALSE)</f>
        <v>11</v>
      </c>
      <c r="BB45">
        <f ca="1">VLOOKUP(AY45,AU44:AX53,4,FALSE)</f>
        <v>17</v>
      </c>
    </row>
    <row r="46" spans="6:54" x14ac:dyDescent="0.2">
      <c r="F46" t="str">
        <f ca="1">AY34</f>
        <v>LOS NOVIOS DE SU HERMANA</v>
      </c>
      <c r="J46">
        <f ca="1">VLOOKUP(F46,$F$20:$M$29,8,FALSE)</f>
        <v>6</v>
      </c>
      <c r="K46">
        <f ca="1">VLOOKUP(F46,$F$20:$M$29,6,FALSE)</f>
        <v>8</v>
      </c>
      <c r="L46">
        <f ca="1">VLOOKUP(F46,$F$20:$M$29,7,FALSE)</f>
        <v>3</v>
      </c>
      <c r="M46">
        <f ca="1">K46-L46</f>
        <v>5</v>
      </c>
      <c r="O46" t="str">
        <f ca="1">F46</f>
        <v>LOS NOVIOS DE SU HERMANA</v>
      </c>
      <c r="P46">
        <f ca="1">VLOOKUP(O46,$F$44:$M$53,5,FALSE)</f>
        <v>6</v>
      </c>
      <c r="Q46">
        <f ca="1">VLOOKUP(O46,$F$44:$M$53,8,FALSE)</f>
        <v>5</v>
      </c>
      <c r="R46">
        <f ca="1">VLOOKUP(O46,$F$44:$M$53,6,FALSE)</f>
        <v>8</v>
      </c>
      <c r="S46" t="str">
        <f ca="1">IF(AND(P44=P46,Q44=Q46,R46&gt;R44),O44,O46)</f>
        <v>LOS NOVIOS DE SU HERMANA</v>
      </c>
      <c r="T46">
        <f ca="1">VLOOKUP(S46,$O$44:$R$53,2,FALSE)</f>
        <v>6</v>
      </c>
      <c r="U46">
        <f ca="1">VLOOKUP(S46,$O$44:$R$53,3,FALSE)</f>
        <v>5</v>
      </c>
      <c r="V46">
        <f ca="1">VLOOKUP(S46,$O$44:$R$53,4,FALSE)</f>
        <v>8</v>
      </c>
      <c r="W46" t="str">
        <f ca="1">S46</f>
        <v>LOS NOVIOS DE SU HERMANA</v>
      </c>
      <c r="X46">
        <f ca="1">VLOOKUP(W46,$S$44:$V$53,2,FALSE)</f>
        <v>6</v>
      </c>
      <c r="Y46">
        <f ca="1">VLOOKUP(W46,$S$44:$V$53,3,FALSE)</f>
        <v>5</v>
      </c>
      <c r="Z46">
        <f ca="1">VLOOKUP(W46,$S$44:$V$53,4,FALSE)</f>
        <v>8</v>
      </c>
      <c r="AA46" t="str">
        <f ca="1">W46</f>
        <v>LOS NOVIOS DE SU HERMANA</v>
      </c>
      <c r="AB46">
        <f ca="1">VLOOKUP(AA46,W44:Z53,2,FALSE)</f>
        <v>6</v>
      </c>
      <c r="AC46">
        <f ca="1">VLOOKUP(AA46,W44:Z53,3,FALSE)</f>
        <v>5</v>
      </c>
      <c r="AD46">
        <f ca="1">VLOOKUP(AA46,W44:Z53,4,FALSE)</f>
        <v>8</v>
      </c>
      <c r="AE46" t="str">
        <f ca="1">IF(AND(AB45=AB46,AC45=AC46,AD46&gt;AD45),AA45,AA46)</f>
        <v>LOS NOVIOS DE SU HERMANA</v>
      </c>
      <c r="AF46">
        <f ca="1">VLOOKUP(AE46,AA44:AD53,2,FALSE)</f>
        <v>6</v>
      </c>
      <c r="AG46">
        <f ca="1">VLOOKUP(AE46,AA44:AD53,3,FALSE)</f>
        <v>5</v>
      </c>
      <c r="AH46">
        <f ca="1">VLOOKUP(AE46,AA44:AD53,4,FALSE)</f>
        <v>8</v>
      </c>
      <c r="AI46" t="str">
        <f ca="1">AE46</f>
        <v>LOS NOVIOS DE SU HERMANA</v>
      </c>
      <c r="AJ46">
        <f ca="1">VLOOKUP(AI46,AE44:AH53,2,FALSE)</f>
        <v>6</v>
      </c>
      <c r="AK46">
        <f ca="1">VLOOKUP(AI46,AE44:AH53,3,FALSE)</f>
        <v>5</v>
      </c>
      <c r="AL46">
        <f ca="1">VLOOKUP(AI46,AE44:AH53,4,FALSE)</f>
        <v>8</v>
      </c>
      <c r="AM46" t="str">
        <f ca="1">AI46</f>
        <v>LOS NOVIOS DE SU HERMANA</v>
      </c>
      <c r="AN46">
        <f ca="1">VLOOKUP(AM46,AI44:AL53,2,FALSE)</f>
        <v>6</v>
      </c>
      <c r="AO46">
        <f ca="1">VLOOKUP(AM46,AI44:AL53,3,FALSE)</f>
        <v>5</v>
      </c>
      <c r="AP46">
        <f ca="1">VLOOKUP(AM46,AI44:AL53,4,FALSE)</f>
        <v>8</v>
      </c>
      <c r="AQ46" t="str">
        <f ca="1">IF(AND(AN46=AN47,AO46=AO47,AP47&gt;AP46),AM47,AM46)</f>
        <v>LOS NOVIOS DE SU HERMANA</v>
      </c>
      <c r="AR46">
        <f ca="1">VLOOKUP(AQ46,AM44:AP53,2,FALSE)</f>
        <v>6</v>
      </c>
      <c r="AS46">
        <f ca="1">VLOOKUP(AQ46,AM44:AP53,3,FALSE)</f>
        <v>5</v>
      </c>
      <c r="AT46">
        <f ca="1">VLOOKUP(AQ46,AM44:AP53,4,FALSE)</f>
        <v>8</v>
      </c>
      <c r="AU46" t="str">
        <f ca="1">IF(AND(AR46=AR48,AS46=AS48,AT48&gt;AT46),AQ48,AQ46)</f>
        <v>LOS NOVIOS DE SU HERMANA</v>
      </c>
      <c r="AV46">
        <f ca="1">VLOOKUP(AU46,AQ44:AT53,2,FALSE)</f>
        <v>6</v>
      </c>
      <c r="AW46">
        <f ca="1">VLOOKUP(AU46,AQ44:AT53,3,FALSE)</f>
        <v>5</v>
      </c>
      <c r="AX46">
        <f ca="1">VLOOKUP(AU46,AQ44:AT53,4,FALSE)</f>
        <v>8</v>
      </c>
      <c r="AY46" t="str">
        <f ca="1">AU46</f>
        <v>LOS NOVIOS DE SU HERMANA</v>
      </c>
      <c r="AZ46">
        <f ca="1">VLOOKUP(AY46,AU44:AX53,2,FALSE)</f>
        <v>6</v>
      </c>
      <c r="BA46">
        <f ca="1">VLOOKUP(AY46,AU44:AX53,3,FALSE)</f>
        <v>5</v>
      </c>
      <c r="BB46">
        <f ca="1">VLOOKUP(AY46,AU44:AX53,4,FALSE)</f>
        <v>8</v>
      </c>
    </row>
    <row r="47" spans="6:54" x14ac:dyDescent="0.2">
      <c r="F47" t="str">
        <f ca="1">AY35</f>
        <v>INGENIEBRIOS F.C.</v>
      </c>
      <c r="J47">
        <f ca="1">VLOOKUP(F47,$F$20:$M$29,8,FALSE)</f>
        <v>3</v>
      </c>
      <c r="K47">
        <f ca="1">VLOOKUP(F47,$F$20:$M$29,6,FALSE)</f>
        <v>11</v>
      </c>
      <c r="L47">
        <f ca="1">VLOOKUP(F47,$F$20:$M$29,7,FALSE)</f>
        <v>27</v>
      </c>
      <c r="M47">
        <f ca="1">K47-L47</f>
        <v>-16</v>
      </c>
      <c r="O47" t="str">
        <f ca="1">F47</f>
        <v>INGENIEBRIOS F.C.</v>
      </c>
      <c r="P47">
        <f ca="1">VLOOKUP(O47,$F$44:$M$53,5,FALSE)</f>
        <v>3</v>
      </c>
      <c r="Q47">
        <f ca="1">VLOOKUP(O47,$F$44:$M$53,8,FALSE)</f>
        <v>-16</v>
      </c>
      <c r="R47">
        <f ca="1">VLOOKUP(O47,$F$44:$M$53,6,FALSE)</f>
        <v>11</v>
      </c>
      <c r="S47" t="str">
        <f ca="1">O47</f>
        <v>INGENIEBRIOS F.C.</v>
      </c>
      <c r="T47">
        <f ca="1">VLOOKUP(S47,$O$44:$R$53,2,FALSE)</f>
        <v>3</v>
      </c>
      <c r="U47">
        <f ca="1">VLOOKUP(S47,$O$44:$R$53,3,FALSE)</f>
        <v>-16</v>
      </c>
      <c r="V47">
        <f ca="1">VLOOKUP(S47,$O$44:$R$53,4,FALSE)</f>
        <v>11</v>
      </c>
      <c r="W47" t="str">
        <f ca="1">IF(AND(T44=T47,U44=U47,V47&gt;V44),S44,S47)</f>
        <v>INGENIEBRIOS F.C.</v>
      </c>
      <c r="X47">
        <f ca="1">VLOOKUP(W47,$S$44:$V$53,2,FALSE)</f>
        <v>3</v>
      </c>
      <c r="Y47">
        <f ca="1">VLOOKUP(W47,$S$44:$V$53,3,FALSE)</f>
        <v>-16</v>
      </c>
      <c r="Z47">
        <f ca="1">VLOOKUP(W47,$S$44:$V$53,4,FALSE)</f>
        <v>11</v>
      </c>
      <c r="AA47" t="str">
        <f ca="1">W47</f>
        <v>INGENIEBRIOS F.C.</v>
      </c>
      <c r="AB47">
        <f ca="1">VLOOKUP(AA47,W44:Z53,2,FALSE)</f>
        <v>3</v>
      </c>
      <c r="AC47">
        <f ca="1">VLOOKUP(AA47,W44:Z53,3,FALSE)</f>
        <v>-16</v>
      </c>
      <c r="AD47">
        <f ca="1">VLOOKUP(AA47,W44:Z53,4,FALSE)</f>
        <v>11</v>
      </c>
      <c r="AE47" t="str">
        <f ca="1">AA47</f>
        <v>INGENIEBRIOS F.C.</v>
      </c>
      <c r="AF47">
        <f ca="1">VLOOKUP(AE47,AA44:AD53,2,FALSE)</f>
        <v>3</v>
      </c>
      <c r="AG47">
        <f ca="1">VLOOKUP(AE47,AA44:AD53,3,FALSE)</f>
        <v>-16</v>
      </c>
      <c r="AH47">
        <f ca="1">VLOOKUP(AE47,AA44:AD53,4,FALSE)</f>
        <v>11</v>
      </c>
      <c r="AI47" t="str">
        <f ca="1">IF(AND(AF45=AF47,AG45=AG47,AH47&gt;AH45),AE45,AE47)</f>
        <v>INGENIEBRIOS F.C.</v>
      </c>
      <c r="AJ47">
        <f ca="1">VLOOKUP(AI47,AE44:AH53,2,FALSE)</f>
        <v>3</v>
      </c>
      <c r="AK47">
        <f ca="1">VLOOKUP(AI47,AE44:AH53,3,FALSE)</f>
        <v>-16</v>
      </c>
      <c r="AL47">
        <f ca="1">VLOOKUP(AI47,AE44:AH53,4,FALSE)</f>
        <v>11</v>
      </c>
      <c r="AM47" t="str">
        <f ca="1">AI47</f>
        <v>INGENIEBRIOS F.C.</v>
      </c>
      <c r="AN47">
        <f ca="1">VLOOKUP(AM47,AI44:AL53,2,FALSE)</f>
        <v>3</v>
      </c>
      <c r="AO47">
        <f ca="1">VLOOKUP(AM47,AI44:AL53,3,FALSE)</f>
        <v>-16</v>
      </c>
      <c r="AP47">
        <f ca="1">VLOOKUP(AM47,AI44:AL53,4,FALSE)</f>
        <v>11</v>
      </c>
      <c r="AQ47" t="str">
        <f ca="1">IF(AND(AN46=AN47,AO46=AO47,AP47&gt;AP46),AM46,AM47)</f>
        <v>INGENIEBRIOS F.C.</v>
      </c>
      <c r="AR47">
        <f ca="1">VLOOKUP(AQ47,AM44:AP53,2,FALSE)</f>
        <v>3</v>
      </c>
      <c r="AS47">
        <f ca="1">VLOOKUP(AQ47,AM44:AP53,3,FALSE)</f>
        <v>-16</v>
      </c>
      <c r="AT47">
        <f ca="1">VLOOKUP(AQ47,AM44:AP53,4,FALSE)</f>
        <v>11</v>
      </c>
      <c r="AU47" t="str">
        <f ca="1">AQ47</f>
        <v>INGENIEBRIOS F.C.</v>
      </c>
      <c r="AV47">
        <f ca="1">VLOOKUP(AU47,AQ44:AT53,2,FALSE)</f>
        <v>3</v>
      </c>
      <c r="AW47">
        <f ca="1">VLOOKUP(AU47,AQ44:AT53,3,FALSE)</f>
        <v>-16</v>
      </c>
      <c r="AX47">
        <f ca="1">VLOOKUP(AU47,AQ44:AT53,4,FALSE)</f>
        <v>11</v>
      </c>
      <c r="AY47" t="str">
        <f ca="1">IF(AND(AV47=AV48,AW47=AW48,AX48&gt;AX47),AU48,AU47)</f>
        <v>INGENIEBRIOS F.C.</v>
      </c>
      <c r="AZ47">
        <f ca="1">VLOOKUP(AY47,AU44:AX53,2,FALSE)</f>
        <v>3</v>
      </c>
      <c r="BA47">
        <f ca="1">VLOOKUP(AY47,AU44:AX53,3,FALSE)</f>
        <v>-16</v>
      </c>
      <c r="BB47">
        <f ca="1">VLOOKUP(AY47,AU44:AX53,4,FALSE)</f>
        <v>11</v>
      </c>
    </row>
    <row r="48" spans="6:54" x14ac:dyDescent="0.2">
      <c r="F48" t="str">
        <f ca="1">AY36</f>
        <v>PARAPLÈJICO IRRACIONAL</v>
      </c>
      <c r="J48">
        <f ca="1">VLOOKUP(F48,$F$20:$M$29,8,FALSE)</f>
        <v>2</v>
      </c>
      <c r="K48">
        <f ca="1">VLOOKUP(F48,$F$20:$M$29,6,FALSE)</f>
        <v>0</v>
      </c>
      <c r="L48">
        <f ca="1">VLOOKUP(F48,$F$20:$M$29,7,FALSE)</f>
        <v>6</v>
      </c>
      <c r="M48">
        <f ca="1">K48-L48</f>
        <v>-6</v>
      </c>
      <c r="O48" t="str">
        <f ca="1">F48</f>
        <v>PARAPLÈJICO IRRACIONAL</v>
      </c>
      <c r="P48">
        <f ca="1">VLOOKUP(O48,$F$44:$M$53,5,FALSE)</f>
        <v>2</v>
      </c>
      <c r="Q48">
        <f ca="1">VLOOKUP(O48,$F$44:$M$53,8,FALSE)</f>
        <v>-6</v>
      </c>
      <c r="R48">
        <f ca="1">VLOOKUP(O48,$F$44:$M$53,6,FALSE)</f>
        <v>0</v>
      </c>
      <c r="S48" t="str">
        <f ca="1">O48</f>
        <v>PARAPLÈJICO IRRACIONAL</v>
      </c>
      <c r="T48">
        <f ca="1">VLOOKUP(S48,$O$44:$R$53,2,FALSE)</f>
        <v>2</v>
      </c>
      <c r="U48">
        <f ca="1">VLOOKUP(S48,$O$44:$R$53,3,FALSE)</f>
        <v>-6</v>
      </c>
      <c r="V48">
        <f ca="1">VLOOKUP(S48,$O$44:$R$53,4,FALSE)</f>
        <v>0</v>
      </c>
      <c r="W48" t="str">
        <f ca="1">S48</f>
        <v>PARAPLÈJICO IRRACIONAL</v>
      </c>
      <c r="X48">
        <f ca="1">VLOOKUP(W48,$S$44:$V$53,2,FALSE)</f>
        <v>2</v>
      </c>
      <c r="Y48">
        <f ca="1">VLOOKUP(W48,$S$44:$V$53,3,FALSE)</f>
        <v>-6</v>
      </c>
      <c r="Z48">
        <f ca="1">VLOOKUP(W48,$S$44:$V$53,4,FALSE)</f>
        <v>0</v>
      </c>
      <c r="AA48" t="str">
        <f ca="1">IF(AND(X44=X48,Y44=Y48,Z48&gt;Z44),W44,W48)</f>
        <v>PARAPLÈJICO IRRACIONAL</v>
      </c>
      <c r="AB48">
        <f ca="1">VLOOKUP(AA48,W44:Z53,2,FALSE)</f>
        <v>2</v>
      </c>
      <c r="AC48">
        <f ca="1">VLOOKUP(AA48,W44:Z53,3,FALSE)</f>
        <v>-6</v>
      </c>
      <c r="AD48">
        <f ca="1">VLOOKUP(AA48,W44:Z53,4,FALSE)</f>
        <v>0</v>
      </c>
      <c r="AE48" t="str">
        <f ca="1">AA48</f>
        <v>PARAPLÈJICO IRRACIONAL</v>
      </c>
      <c r="AF48">
        <f ca="1">VLOOKUP(AE48,AA44:AD53,2,FALSE)</f>
        <v>2</v>
      </c>
      <c r="AG48">
        <f ca="1">VLOOKUP(AE48,AA44:AD53,3,FALSE)</f>
        <v>-6</v>
      </c>
      <c r="AH48">
        <f ca="1">VLOOKUP(AE48,AA44:AD53,4,FALSE)</f>
        <v>0</v>
      </c>
      <c r="AI48" t="str">
        <f ca="1">AE48</f>
        <v>PARAPLÈJICO IRRACIONAL</v>
      </c>
      <c r="AJ48">
        <f ca="1">VLOOKUP(AI48,AE44:AH53,2,FALSE)</f>
        <v>2</v>
      </c>
      <c r="AK48">
        <f ca="1">VLOOKUP(AI48,AE44:AH53,3,FALSE)</f>
        <v>-6</v>
      </c>
      <c r="AL48">
        <f ca="1">VLOOKUP(AI48,AE44:AH53,4,FALSE)</f>
        <v>0</v>
      </c>
      <c r="AM48" t="str">
        <f ca="1">IF(AND(AJ45=AJ48,AK45=AK48,AL48&gt;AL45),AI45,AI48)</f>
        <v>PARAPLÈJICO IRRACIONAL</v>
      </c>
      <c r="AN48">
        <f ca="1">VLOOKUP(AM48,AI44:AL53,2,FALSE)</f>
        <v>2</v>
      </c>
      <c r="AO48">
        <f ca="1">VLOOKUP(AM48,AI44:AL53,3,FALSE)</f>
        <v>-6</v>
      </c>
      <c r="AP48">
        <f ca="1">VLOOKUP(AM48,AI44:AL53,4,FALSE)</f>
        <v>0</v>
      </c>
      <c r="AQ48" t="str">
        <f ca="1">AM48</f>
        <v>PARAPLÈJICO IRRACIONAL</v>
      </c>
      <c r="AR48">
        <f ca="1">VLOOKUP(AQ48,AM44:AP53,2,FALSE)</f>
        <v>2</v>
      </c>
      <c r="AS48">
        <f ca="1">VLOOKUP(AQ48,AM44:AP53,3,FALSE)</f>
        <v>-6</v>
      </c>
      <c r="AT48">
        <f ca="1">VLOOKUP(AQ48,AM44:AP53,4,FALSE)</f>
        <v>0</v>
      </c>
      <c r="AU48" t="str">
        <f ca="1">IF(AND(AR46=AR48,AS46=AS48,AT48&gt;AT46),AQ46,AQ48)</f>
        <v>PARAPLÈJICO IRRACIONAL</v>
      </c>
      <c r="AV48">
        <f ca="1">VLOOKUP(AU48,AQ44:AT53,2,FALSE)</f>
        <v>2</v>
      </c>
      <c r="AW48">
        <f ca="1">VLOOKUP(AU48,AQ44:AT53,3,FALSE)</f>
        <v>-6</v>
      </c>
      <c r="AX48">
        <f ca="1">VLOOKUP(AU48,AQ44:AT53,4,FALSE)</f>
        <v>0</v>
      </c>
      <c r="AY48" t="str">
        <f ca="1">IF(AND(AV47=AV48,AW47=AW48,AX48&gt;AX47),AU47,AU48)</f>
        <v>PARAPLÈJICO IRRACIONAL</v>
      </c>
      <c r="AZ48">
        <f ca="1">VLOOKUP(AY48,AU44:AX53,2,FALSE)</f>
        <v>2</v>
      </c>
      <c r="BA48">
        <f ca="1">VLOOKUP(AY48,AU44:AX53,3,FALSE)</f>
        <v>-6</v>
      </c>
      <c r="BB48">
        <f ca="1">VLOOKUP(AY48,AU44:AX53,4,FALSE)</f>
        <v>0</v>
      </c>
    </row>
    <row r="55" spans="6:13" x14ac:dyDescent="0.2">
      <c r="F55" t="s">
        <v>37</v>
      </c>
    </row>
    <row r="56" spans="6:13" x14ac:dyDescent="0.2">
      <c r="F56" t="str">
        <f ca="1">AY44</f>
        <v>ACADEMIA FÙTBOL CLUB</v>
      </c>
      <c r="G56">
        <f ca="1">VLOOKUP(F56,$F$20:$M$29,2,FALSE)</f>
        <v>4</v>
      </c>
      <c r="H56">
        <f ca="1">VLOOKUP(F56,$F$20:$M$29,3,FALSE)</f>
        <v>3</v>
      </c>
      <c r="I56">
        <f ca="1">VLOOKUP(F56,$F$20:$M$29,4,FALSE)</f>
        <v>0</v>
      </c>
      <c r="J56">
        <f ca="1">VLOOKUP(F56,$F$20:$M$29,5,FALSE)</f>
        <v>1</v>
      </c>
      <c r="K56">
        <f ca="1">VLOOKUP(F56,$F$20:$M$29,6,FALSE)</f>
        <v>27</v>
      </c>
      <c r="L56">
        <f ca="1">VLOOKUP(F56,$F$20:$M$29,7,FALSE)</f>
        <v>14</v>
      </c>
      <c r="M56">
        <f ca="1">VLOOKUP(F56,$F$20:$M$29,8,FALSE)</f>
        <v>10</v>
      </c>
    </row>
    <row r="57" spans="6:13" x14ac:dyDescent="0.2">
      <c r="F57" t="str">
        <f ca="1">AY45</f>
        <v>CHANGUA Y SUS CALADOS</v>
      </c>
      <c r="G57">
        <f ca="1">VLOOKUP(F57,$F$20:$M$29,2,FALSE)</f>
        <v>3</v>
      </c>
      <c r="H57">
        <f ca="1">VLOOKUP(F57,$F$20:$M$29,3,FALSE)</f>
        <v>3</v>
      </c>
      <c r="I57">
        <f ca="1">VLOOKUP(F57,$F$20:$M$29,4,FALSE)</f>
        <v>0</v>
      </c>
      <c r="J57">
        <f ca="1">VLOOKUP(F57,$F$20:$M$29,5,FALSE)</f>
        <v>0</v>
      </c>
      <c r="K57">
        <f ca="1">VLOOKUP(F57,$F$20:$M$29,6,FALSE)</f>
        <v>17</v>
      </c>
      <c r="L57">
        <f ca="1">VLOOKUP(F57,$F$20:$M$29,7,FALSE)</f>
        <v>6</v>
      </c>
      <c r="M57">
        <f ca="1">VLOOKUP(F57,$F$20:$M$29,8,FALSE)</f>
        <v>9</v>
      </c>
    </row>
    <row r="58" spans="6:13" x14ac:dyDescent="0.2">
      <c r="F58" t="str">
        <f ca="1">AY46</f>
        <v>LOS NOVIOS DE SU HERMANA</v>
      </c>
      <c r="G58">
        <f ca="1">VLOOKUP(F58,$F$20:$M$29,2,FALSE)</f>
        <v>2</v>
      </c>
      <c r="H58">
        <f ca="1">VLOOKUP(F58,$F$20:$M$29,3,FALSE)</f>
        <v>2</v>
      </c>
      <c r="I58">
        <f ca="1">VLOOKUP(F58,$F$20:$M$29,4,FALSE)</f>
        <v>0</v>
      </c>
      <c r="J58">
        <f ca="1">VLOOKUP(F58,$F$20:$M$29,5,FALSE)</f>
        <v>0</v>
      </c>
      <c r="K58">
        <f ca="1">VLOOKUP(F58,$F$20:$M$29,6,FALSE)</f>
        <v>8</v>
      </c>
      <c r="L58">
        <f ca="1">VLOOKUP(F58,$F$20:$M$29,7,FALSE)</f>
        <v>3</v>
      </c>
      <c r="M58">
        <f ca="1">VLOOKUP(F58,$F$20:$M$29,8,FALSE)</f>
        <v>6</v>
      </c>
    </row>
    <row r="59" spans="6:13" x14ac:dyDescent="0.2">
      <c r="F59" t="str">
        <f ca="1">AY47</f>
        <v>INGENIEBRIOS F.C.</v>
      </c>
      <c r="G59">
        <f ca="1">VLOOKUP(F59,$F$20:$M$29,2,FALSE)</f>
        <v>3</v>
      </c>
      <c r="H59">
        <f ca="1">VLOOKUP(F59,$F$20:$M$29,3,FALSE)</f>
        <v>0</v>
      </c>
      <c r="I59">
        <f ca="1">VLOOKUP(F59,$F$20:$M$29,4,FALSE)</f>
        <v>0</v>
      </c>
      <c r="J59">
        <f ca="1">VLOOKUP(F59,$F$20:$M$29,5,FALSE)</f>
        <v>3</v>
      </c>
      <c r="K59">
        <f ca="1">VLOOKUP(F59,$F$20:$M$29,6,FALSE)</f>
        <v>11</v>
      </c>
      <c r="L59">
        <f ca="1">VLOOKUP(F59,$F$20:$M$29,7,FALSE)</f>
        <v>27</v>
      </c>
      <c r="M59">
        <f ca="1">VLOOKUP(F59,$F$20:$M$29,8,FALSE)</f>
        <v>3</v>
      </c>
    </row>
    <row r="60" spans="6:13" x14ac:dyDescent="0.2">
      <c r="F60" t="str">
        <f ca="1">AY48</f>
        <v>PARAPLÈJICO IRRACIONAL</v>
      </c>
      <c r="G60">
        <f ca="1">VLOOKUP(F60,$F$20:$M$29,2,FALSE)</f>
        <v>2</v>
      </c>
      <c r="H60">
        <f ca="1">VLOOKUP(F60,$F$20:$M$29,3,FALSE)</f>
        <v>0</v>
      </c>
      <c r="I60">
        <f ca="1">VLOOKUP(F60,$F$20:$M$29,4,FALSE)</f>
        <v>0</v>
      </c>
      <c r="J60">
        <f ca="1">VLOOKUP(F60,$F$20:$M$29,5,FALSE)</f>
        <v>2</v>
      </c>
      <c r="K60">
        <f ca="1">VLOOKUP(F60,$F$20:$M$29,6,FALSE)</f>
        <v>0</v>
      </c>
      <c r="L60">
        <f ca="1">VLOOKUP(F60,$F$20:$M$29,7,FALSE)</f>
        <v>6</v>
      </c>
      <c r="M60">
        <f ca="1">VLOOKUP(F60,$F$20:$M$29,8,FALSE)</f>
        <v>2</v>
      </c>
    </row>
  </sheetData>
  <mergeCells count="1">
    <mergeCell ref="A2:E2"/>
  </mergeCells>
  <phoneticPr fontId="1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T31"/>
  <sheetViews>
    <sheetView showGridLines="0" showRowColHeaders="0" showOutlineSymbols="0" topLeftCell="A7" workbookViewId="0">
      <selection activeCell="G20" sqref="G20"/>
    </sheetView>
  </sheetViews>
  <sheetFormatPr baseColWidth="10" defaultColWidth="9.140625" defaultRowHeight="12.75" x14ac:dyDescent="0.2"/>
  <cols>
    <col min="1" max="1" width="2.7109375" style="175" customWidth="1"/>
    <col min="2" max="2" width="26.28515625" style="175" customWidth="1"/>
    <col min="3" max="3" width="3.28515625" style="175" customWidth="1"/>
    <col min="4" max="4" width="1.7109375" style="175" customWidth="1"/>
    <col min="5" max="5" width="3.42578125" style="175" customWidth="1"/>
    <col min="6" max="7" width="26.28515625" style="175" customWidth="1"/>
    <col min="8" max="13" width="8.7109375" style="175" customWidth="1"/>
    <col min="14" max="14" width="15.7109375" style="175" customWidth="1"/>
    <col min="15" max="15" width="8.7109375" style="175" customWidth="1"/>
    <col min="16" max="16" width="5.7109375" style="175" customWidth="1"/>
    <col min="17" max="18" width="26.28515625" style="175" customWidth="1"/>
    <col min="19" max="19" width="5.7109375" style="175" customWidth="1"/>
    <col min="20" max="20" width="7.7109375" style="175" customWidth="1"/>
    <col min="21" max="16384" width="9.140625" style="175"/>
  </cols>
  <sheetData>
    <row r="1" spans="1:20" s="174" customFormat="1" ht="51.95" customHeight="1" x14ac:dyDescent="0.2">
      <c r="A1" s="515" t="s">
        <v>316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173"/>
    </row>
    <row r="2" spans="1:20" s="174" customFormat="1" ht="51.95" customHeight="1" x14ac:dyDescent="0.2">
      <c r="A2" s="516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86"/>
    </row>
    <row r="3" spans="1:20" ht="21" customHeight="1" thickBot="1" x14ac:dyDescent="0.25">
      <c r="G3" s="176"/>
      <c r="J3" s="179"/>
      <c r="L3" s="177"/>
      <c r="M3" s="178"/>
      <c r="R3" s="176"/>
    </row>
    <row r="4" spans="1:20" x14ac:dyDescent="0.2">
      <c r="B4" s="553" t="s">
        <v>11</v>
      </c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234"/>
      <c r="P4" s="547" t="s">
        <v>75</v>
      </c>
      <c r="Q4" s="548"/>
      <c r="R4" s="548"/>
      <c r="S4" s="549"/>
    </row>
    <row r="5" spans="1:20" ht="13.5" thickBot="1" x14ac:dyDescent="0.25">
      <c r="B5" s="555" t="s">
        <v>121</v>
      </c>
      <c r="C5" s="545"/>
      <c r="D5" s="545"/>
      <c r="E5" s="545"/>
      <c r="F5" s="556"/>
      <c r="G5" s="457" t="s">
        <v>59</v>
      </c>
      <c r="H5" s="545" t="s">
        <v>60</v>
      </c>
      <c r="I5" s="545"/>
      <c r="J5" s="546" t="s">
        <v>61</v>
      </c>
      <c r="K5" s="546"/>
      <c r="L5" s="546" t="s">
        <v>111</v>
      </c>
      <c r="M5" s="546"/>
      <c r="N5" s="262" t="s">
        <v>119</v>
      </c>
      <c r="P5" s="550"/>
      <c r="Q5" s="551"/>
      <c r="R5" s="551"/>
      <c r="S5" s="552"/>
    </row>
    <row r="6" spans="1:20" ht="22.7" customHeight="1" x14ac:dyDescent="0.2">
      <c r="A6" s="150" t="str">
        <f t="shared" ref="A6:A11" si="0">IF(OR(L6="finalizado",L6="en juego",L6="hoy!"),"Ø","")</f>
        <v/>
      </c>
      <c r="B6" s="263" t="str">
        <f ca="1">CELL("CONTENIDO",Q7)</f>
        <v>ESFINTER DE MILAN</v>
      </c>
      <c r="C6" s="260">
        <v>1</v>
      </c>
      <c r="D6" s="259" t="s">
        <v>12</v>
      </c>
      <c r="E6" s="260">
        <v>1</v>
      </c>
      <c r="F6" s="259" t="str">
        <f ca="1">CELL("CONTENIDO",Q9)</f>
        <v>SEPRO</v>
      </c>
      <c r="G6" s="458" t="s">
        <v>332</v>
      </c>
      <c r="H6" s="517">
        <v>41895</v>
      </c>
      <c r="I6" s="518"/>
      <c r="J6" s="519" t="s">
        <v>114</v>
      </c>
      <c r="K6" s="520"/>
      <c r="L6" s="523"/>
      <c r="M6" s="523"/>
      <c r="N6" s="264" t="s">
        <v>334</v>
      </c>
      <c r="O6" s="179"/>
      <c r="P6" s="240"/>
      <c r="Q6" s="241"/>
      <c r="R6" s="242"/>
      <c r="S6" s="243"/>
    </row>
    <row r="7" spans="1:20" ht="22.7" customHeight="1" x14ac:dyDescent="0.35">
      <c r="A7" s="150" t="str">
        <f t="shared" si="0"/>
        <v/>
      </c>
      <c r="B7" s="263" t="str">
        <f ca="1">CELL("CONTENIDO",Q11)</f>
        <v>NARANJA MECANICA</v>
      </c>
      <c r="C7" s="260">
        <v>5</v>
      </c>
      <c r="D7" s="259" t="s">
        <v>12</v>
      </c>
      <c r="E7" s="260">
        <v>3</v>
      </c>
      <c r="F7" s="259" t="str">
        <f ca="1">CELL("CONTENIDO",Q13)</f>
        <v>EIBAR F.C.</v>
      </c>
      <c r="G7" s="458" t="s">
        <v>332</v>
      </c>
      <c r="H7" s="517">
        <v>41964</v>
      </c>
      <c r="I7" s="518"/>
      <c r="J7" s="519">
        <v>0.54166666666666663</v>
      </c>
      <c r="K7" s="520"/>
      <c r="L7" s="523"/>
      <c r="M7" s="523"/>
      <c r="N7" s="264" t="s">
        <v>334</v>
      </c>
      <c r="O7" s="151"/>
      <c r="P7" s="244"/>
      <c r="Q7" s="543" t="s">
        <v>318</v>
      </c>
      <c r="R7" s="543"/>
      <c r="S7" s="245"/>
    </row>
    <row r="8" spans="1:20" ht="22.7" customHeight="1" x14ac:dyDescent="0.4">
      <c r="A8" s="150" t="str">
        <f t="shared" si="0"/>
        <v/>
      </c>
      <c r="B8" s="263" t="str">
        <f ca="1">CELL("CONTENIDO",Q7)</f>
        <v>ESFINTER DE MILAN</v>
      </c>
      <c r="C8" s="260">
        <v>0</v>
      </c>
      <c r="D8" s="259" t="s">
        <v>12</v>
      </c>
      <c r="E8" s="260">
        <v>7</v>
      </c>
      <c r="F8" s="259" t="str">
        <f ca="1">CELL("CONTENIDO",Q11)</f>
        <v>NARANJA MECANICA</v>
      </c>
      <c r="G8" s="458" t="s">
        <v>332</v>
      </c>
      <c r="H8" s="517">
        <v>41902</v>
      </c>
      <c r="I8" s="518"/>
      <c r="J8" s="519" t="s">
        <v>114</v>
      </c>
      <c r="K8" s="520"/>
      <c r="L8" s="523"/>
      <c r="M8" s="523"/>
      <c r="N8" s="265" t="s">
        <v>334</v>
      </c>
      <c r="O8" s="152"/>
      <c r="P8" s="246"/>
      <c r="Q8" s="271"/>
      <c r="R8" s="272"/>
      <c r="S8" s="247"/>
    </row>
    <row r="9" spans="1:20" ht="22.7" customHeight="1" x14ac:dyDescent="0.2">
      <c r="A9" s="150" t="str">
        <f t="shared" si="0"/>
        <v/>
      </c>
      <c r="B9" s="263" t="str">
        <f ca="1">CELL("CONTENIDO",Q9)</f>
        <v>SEPRO</v>
      </c>
      <c r="C9" s="260">
        <v>1</v>
      </c>
      <c r="D9" s="259" t="s">
        <v>12</v>
      </c>
      <c r="E9" s="260">
        <v>1</v>
      </c>
      <c r="F9" s="259" t="str">
        <f ca="1">CELL("CONTENIDO",Q15)</f>
        <v>ORINOQUÌA F.C</v>
      </c>
      <c r="G9" s="458" t="s">
        <v>332</v>
      </c>
      <c r="H9" s="517">
        <v>41908</v>
      </c>
      <c r="I9" s="518"/>
      <c r="J9" s="519">
        <v>0.58333333333333337</v>
      </c>
      <c r="K9" s="520"/>
      <c r="L9" s="523"/>
      <c r="M9" s="523"/>
      <c r="N9" s="265" t="s">
        <v>334</v>
      </c>
      <c r="O9" s="179"/>
      <c r="P9" s="244"/>
      <c r="Q9" s="543" t="s">
        <v>322</v>
      </c>
      <c r="R9" s="543"/>
      <c r="S9" s="245"/>
    </row>
    <row r="10" spans="1:20" ht="22.7" customHeight="1" x14ac:dyDescent="0.2">
      <c r="A10" s="150" t="str">
        <f t="shared" si="0"/>
        <v/>
      </c>
      <c r="B10" s="263" t="str">
        <f ca="1">CELL("CONTENIDO",Q7)</f>
        <v>ESFINTER DE MILAN</v>
      </c>
      <c r="C10" s="260">
        <v>1</v>
      </c>
      <c r="D10" s="259" t="s">
        <v>12</v>
      </c>
      <c r="E10" s="260">
        <v>5</v>
      </c>
      <c r="F10" s="259" t="str">
        <f ca="1">CELL("CONTENIDO",Q15)</f>
        <v>ORINOQUÌA F.C</v>
      </c>
      <c r="G10" s="458" t="s">
        <v>332</v>
      </c>
      <c r="H10" s="517">
        <v>41916</v>
      </c>
      <c r="I10" s="518"/>
      <c r="J10" s="519">
        <v>0.41666666666666669</v>
      </c>
      <c r="K10" s="520"/>
      <c r="L10" s="523"/>
      <c r="M10" s="558"/>
      <c r="N10" s="265" t="s">
        <v>334</v>
      </c>
      <c r="O10" s="179"/>
      <c r="P10" s="246"/>
      <c r="Q10" s="271"/>
      <c r="R10" s="272"/>
      <c r="S10" s="247"/>
    </row>
    <row r="11" spans="1:20" ht="22.7" customHeight="1" x14ac:dyDescent="0.2">
      <c r="A11" s="150" t="str">
        <f t="shared" si="0"/>
        <v/>
      </c>
      <c r="B11" s="263" t="str">
        <f ca="1">CELL("CONTENIDO",Q9)</f>
        <v>SEPRO</v>
      </c>
      <c r="C11" s="260">
        <v>7</v>
      </c>
      <c r="D11" s="259" t="s">
        <v>12</v>
      </c>
      <c r="E11" s="260">
        <v>2</v>
      </c>
      <c r="F11" s="259" t="str">
        <f ca="1">CELL("CONTENIDO",Q13)</f>
        <v>EIBAR F.C.</v>
      </c>
      <c r="G11" s="458" t="s">
        <v>332</v>
      </c>
      <c r="H11" s="517">
        <v>41916</v>
      </c>
      <c r="I11" s="518"/>
      <c r="J11" s="519" t="s">
        <v>114</v>
      </c>
      <c r="K11" s="520"/>
      <c r="L11" s="523"/>
      <c r="M11" s="523"/>
      <c r="N11" s="265" t="s">
        <v>334</v>
      </c>
      <c r="O11" s="179"/>
      <c r="P11" s="244"/>
      <c r="Q11" s="543" t="s">
        <v>326</v>
      </c>
      <c r="R11" s="543"/>
      <c r="S11" s="245"/>
    </row>
    <row r="12" spans="1:20" ht="22.7" customHeight="1" x14ac:dyDescent="0.2">
      <c r="A12" s="179"/>
      <c r="B12" s="263" t="str">
        <f ca="1">CELL("CONTENIDO",Q7)</f>
        <v>ESFINTER DE MILAN</v>
      </c>
      <c r="C12" s="260">
        <v>3</v>
      </c>
      <c r="D12" s="259" t="s">
        <v>12</v>
      </c>
      <c r="E12" s="260">
        <v>1</v>
      </c>
      <c r="F12" s="259" t="str">
        <f ca="1">CELL("CONTENIDO",Q13)</f>
        <v>EIBAR F.C.</v>
      </c>
      <c r="G12" s="458" t="s">
        <v>332</v>
      </c>
      <c r="H12" s="517">
        <v>41923</v>
      </c>
      <c r="I12" s="518"/>
      <c r="J12" s="519" t="s">
        <v>114</v>
      </c>
      <c r="K12" s="520"/>
      <c r="L12" s="523"/>
      <c r="M12" s="523"/>
      <c r="N12" s="265" t="s">
        <v>334</v>
      </c>
      <c r="O12" s="179"/>
      <c r="P12" s="246"/>
      <c r="Q12" s="271"/>
      <c r="R12" s="272"/>
      <c r="S12" s="247"/>
    </row>
    <row r="13" spans="1:20" ht="22.7" customHeight="1" x14ac:dyDescent="0.2">
      <c r="B13" s="263" t="str">
        <f ca="1">CELL("CONTENIDO",Q11)</f>
        <v>NARANJA MECANICA</v>
      </c>
      <c r="C13" s="260">
        <v>0</v>
      </c>
      <c r="D13" s="259" t="s">
        <v>12</v>
      </c>
      <c r="E13" s="260">
        <v>0</v>
      </c>
      <c r="F13" s="259" t="str">
        <f ca="1">CELL("CONTENIDO",Q15)</f>
        <v>ORINOQUÌA F.C</v>
      </c>
      <c r="G13" s="458" t="s">
        <v>332</v>
      </c>
      <c r="H13" s="517">
        <v>41930</v>
      </c>
      <c r="I13" s="518"/>
      <c r="J13" s="519">
        <v>0.33333333333333331</v>
      </c>
      <c r="K13" s="520"/>
      <c r="L13" s="558"/>
      <c r="M13" s="558"/>
      <c r="N13" s="265" t="s">
        <v>334</v>
      </c>
      <c r="O13" s="179"/>
      <c r="P13" s="244"/>
      <c r="Q13" s="543" t="s">
        <v>327</v>
      </c>
      <c r="R13" s="543"/>
      <c r="S13" s="245"/>
    </row>
    <row r="14" spans="1:20" ht="22.7" customHeight="1" x14ac:dyDescent="0.2">
      <c r="B14" s="263" t="str">
        <f ca="1">CELL("CONTENIDO",Q9)</f>
        <v>SEPRO</v>
      </c>
      <c r="C14" s="260">
        <v>1</v>
      </c>
      <c r="D14" s="259" t="s">
        <v>12</v>
      </c>
      <c r="E14" s="260">
        <v>5</v>
      </c>
      <c r="F14" s="259" t="str">
        <f ca="1">CELL("CONTENIDO",Q11)</f>
        <v>NARANJA MECANICA</v>
      </c>
      <c r="G14" s="458" t="s">
        <v>332</v>
      </c>
      <c r="H14" s="517">
        <v>41965</v>
      </c>
      <c r="I14" s="518"/>
      <c r="J14" s="519" t="s">
        <v>114</v>
      </c>
      <c r="K14" s="520"/>
      <c r="L14" s="558"/>
      <c r="M14" s="558"/>
      <c r="N14" s="265" t="s">
        <v>334</v>
      </c>
      <c r="O14" s="179"/>
      <c r="P14" s="246"/>
      <c r="Q14" s="271"/>
      <c r="R14" s="272"/>
      <c r="S14" s="247"/>
    </row>
    <row r="15" spans="1:20" ht="22.7" customHeight="1" thickBot="1" x14ac:dyDescent="0.25">
      <c r="B15" s="263" t="str">
        <f ca="1">CELL("CONTENIDO",Q13)</f>
        <v>EIBAR F.C.</v>
      </c>
      <c r="C15" s="260">
        <v>0</v>
      </c>
      <c r="D15" s="259" t="s">
        <v>12</v>
      </c>
      <c r="E15" s="260">
        <v>5</v>
      </c>
      <c r="F15" s="259" t="str">
        <f ca="1">CELL("CONTENIDO",Q15)</f>
        <v>ORINOQUÌA F.C</v>
      </c>
      <c r="G15" s="458" t="s">
        <v>332</v>
      </c>
      <c r="H15" s="517">
        <v>41937</v>
      </c>
      <c r="I15" s="518"/>
      <c r="J15" s="519" t="s">
        <v>114</v>
      </c>
      <c r="K15" s="520"/>
      <c r="L15" s="558"/>
      <c r="M15" s="558"/>
      <c r="N15" s="265" t="s">
        <v>334</v>
      </c>
      <c r="O15" s="179"/>
      <c r="P15" s="248"/>
      <c r="Q15" s="544" t="s">
        <v>330</v>
      </c>
      <c r="R15" s="544"/>
      <c r="S15" s="249"/>
    </row>
    <row r="16" spans="1:20" ht="14.25" customHeight="1" x14ac:dyDescent="0.2">
      <c r="B16" s="183"/>
      <c r="C16" s="184"/>
      <c r="D16" s="184"/>
      <c r="E16" s="184"/>
      <c r="F16" s="179"/>
      <c r="G16" s="185"/>
      <c r="H16" s="184"/>
      <c r="I16" s="184"/>
      <c r="J16" s="177"/>
      <c r="K16" s="186"/>
      <c r="L16" s="153"/>
      <c r="M16" s="153"/>
      <c r="O16" s="179"/>
      <c r="P16" s="182"/>
      <c r="Q16" s="209"/>
      <c r="R16" s="209"/>
      <c r="S16" s="182"/>
    </row>
    <row r="17" spans="2:18" ht="13.5" customHeight="1" thickBot="1" x14ac:dyDescent="0.25">
      <c r="B17" s="183"/>
      <c r="C17" s="184"/>
      <c r="D17" s="184"/>
      <c r="E17" s="184"/>
      <c r="F17" s="179"/>
      <c r="G17" s="185"/>
      <c r="H17" s="184"/>
      <c r="I17" s="184"/>
      <c r="J17" s="177"/>
      <c r="K17" s="186"/>
      <c r="L17" s="153"/>
      <c r="M17" s="153"/>
      <c r="O17" s="179"/>
    </row>
    <row r="18" spans="2:18" x14ac:dyDescent="0.2">
      <c r="G18" s="536" t="s">
        <v>26</v>
      </c>
      <c r="H18" s="537"/>
      <c r="I18" s="537"/>
      <c r="J18" s="537"/>
      <c r="K18" s="537"/>
      <c r="L18" s="537"/>
      <c r="M18" s="537"/>
      <c r="N18" s="537"/>
      <c r="O18" s="538"/>
    </row>
    <row r="19" spans="2:18" ht="13.5" thickBot="1" x14ac:dyDescent="0.25">
      <c r="G19" s="250"/>
      <c r="H19" s="252" t="s">
        <v>27</v>
      </c>
      <c r="I19" s="252" t="s">
        <v>28</v>
      </c>
      <c r="J19" s="252" t="s">
        <v>29</v>
      </c>
      <c r="K19" s="252" t="s">
        <v>30</v>
      </c>
      <c r="L19" s="252" t="s">
        <v>31</v>
      </c>
      <c r="M19" s="252" t="s">
        <v>32</v>
      </c>
      <c r="N19" s="252" t="s">
        <v>33</v>
      </c>
      <c r="O19" s="253" t="s">
        <v>34</v>
      </c>
    </row>
    <row r="20" spans="2:18" ht="17.850000000000001" customHeight="1" thickBot="1" x14ac:dyDescent="0.25">
      <c r="F20" s="477" t="s">
        <v>317</v>
      </c>
      <c r="G20" s="478" t="str">
        <f ca="1">calculoB!F56</f>
        <v>NARANJA MECANICA</v>
      </c>
      <c r="H20" s="479">
        <f ca="1">calculoB!G56</f>
        <v>4</v>
      </c>
      <c r="I20" s="479">
        <f ca="1">calculoB!H56</f>
        <v>3</v>
      </c>
      <c r="J20" s="479">
        <f ca="1">calculoB!I56</f>
        <v>1</v>
      </c>
      <c r="K20" s="479">
        <f ca="1">calculoB!J56</f>
        <v>0</v>
      </c>
      <c r="L20" s="479">
        <f ca="1">calculoB!K56</f>
        <v>17</v>
      </c>
      <c r="M20" s="479">
        <f ca="1">calculoB!L56</f>
        <v>4</v>
      </c>
      <c r="N20" s="479">
        <f ca="1">L20-M20</f>
        <v>13</v>
      </c>
      <c r="O20" s="480">
        <f ca="1">calculoB!M56</f>
        <v>11</v>
      </c>
      <c r="P20" s="189"/>
    </row>
    <row r="21" spans="2:18" ht="17.850000000000001" customHeight="1" thickBot="1" x14ac:dyDescent="0.25">
      <c r="F21" s="481" t="s">
        <v>317</v>
      </c>
      <c r="G21" s="478" t="str">
        <f ca="1">calculoB!F57</f>
        <v>ORINOQUÌA F.C</v>
      </c>
      <c r="H21" s="479">
        <f ca="1">calculoB!G57</f>
        <v>4</v>
      </c>
      <c r="I21" s="479">
        <f ca="1">calculoB!H57</f>
        <v>2</v>
      </c>
      <c r="J21" s="479">
        <f ca="1">calculoB!I57</f>
        <v>2</v>
      </c>
      <c r="K21" s="479">
        <f ca="1">calculoB!J57</f>
        <v>0</v>
      </c>
      <c r="L21" s="479">
        <f ca="1">calculoB!K57</f>
        <v>11</v>
      </c>
      <c r="M21" s="479">
        <f ca="1">calculoB!L57</f>
        <v>2</v>
      </c>
      <c r="N21" s="479">
        <f ca="1">L21-M21</f>
        <v>9</v>
      </c>
      <c r="O21" s="480">
        <f ca="1">calculoB!M57</f>
        <v>10</v>
      </c>
      <c r="P21" s="189"/>
    </row>
    <row r="22" spans="2:18" ht="17.850000000000001" customHeight="1" x14ac:dyDescent="0.2">
      <c r="G22" s="256" t="str">
        <f ca="1">calculoB!F58</f>
        <v>SEPRO</v>
      </c>
      <c r="H22" s="214">
        <f ca="1">calculoB!G58</f>
        <v>4</v>
      </c>
      <c r="I22" s="214">
        <f ca="1">calculoB!H58</f>
        <v>1</v>
      </c>
      <c r="J22" s="214">
        <f ca="1">calculoB!I58</f>
        <v>2</v>
      </c>
      <c r="K22" s="214">
        <f ca="1">calculoB!J58</f>
        <v>1</v>
      </c>
      <c r="L22" s="214">
        <f ca="1">calculoB!K58</f>
        <v>10</v>
      </c>
      <c r="M22" s="214">
        <f ca="1">calculoB!L58</f>
        <v>9</v>
      </c>
      <c r="N22" s="214">
        <f ca="1">L22-M22</f>
        <v>1</v>
      </c>
      <c r="O22" s="255">
        <f ca="1">calculoB!M58</f>
        <v>8</v>
      </c>
      <c r="P22" s="83"/>
    </row>
    <row r="23" spans="2:18" ht="17.850000000000001" customHeight="1" x14ac:dyDescent="0.2">
      <c r="F23" s="83"/>
      <c r="G23" s="256" t="str">
        <f ca="1">calculoB!F59</f>
        <v>ESFINTER DE MILAN</v>
      </c>
      <c r="H23" s="214">
        <f ca="1">calculoB!G59</f>
        <v>4</v>
      </c>
      <c r="I23" s="214">
        <f ca="1">calculoB!H59</f>
        <v>1</v>
      </c>
      <c r="J23" s="214">
        <f ca="1">calculoB!I59</f>
        <v>1</v>
      </c>
      <c r="K23" s="214">
        <f ca="1">calculoB!J59</f>
        <v>2</v>
      </c>
      <c r="L23" s="214">
        <f ca="1">calculoB!K59</f>
        <v>5</v>
      </c>
      <c r="M23" s="214">
        <f ca="1">calculoB!L59</f>
        <v>14</v>
      </c>
      <c r="N23" s="214">
        <f ca="1">L23-M23</f>
        <v>-9</v>
      </c>
      <c r="O23" s="255">
        <f ca="1">calculoB!M59</f>
        <v>7</v>
      </c>
      <c r="P23" s="83"/>
    </row>
    <row r="24" spans="2:18" ht="17.850000000000001" customHeight="1" x14ac:dyDescent="0.2">
      <c r="G24" s="256" t="str">
        <f ca="1">calculoB!F60</f>
        <v>EIBAR F.C.</v>
      </c>
      <c r="H24" s="214">
        <f ca="1">calculoB!G60</f>
        <v>4</v>
      </c>
      <c r="I24" s="214">
        <f ca="1">calculoB!H60</f>
        <v>0</v>
      </c>
      <c r="J24" s="214">
        <f ca="1">calculoB!I60</f>
        <v>0</v>
      </c>
      <c r="K24" s="214">
        <f ca="1">calculoB!J60</f>
        <v>4</v>
      </c>
      <c r="L24" s="214">
        <f ca="1">calculoB!K60</f>
        <v>6</v>
      </c>
      <c r="M24" s="214">
        <f ca="1">calculoB!L60</f>
        <v>20</v>
      </c>
      <c r="N24" s="214">
        <f ca="1">L24-M24</f>
        <v>-14</v>
      </c>
      <c r="O24" s="255">
        <f ca="1">calculoB!M60</f>
        <v>4</v>
      </c>
    </row>
    <row r="25" spans="2:18" ht="11.25" customHeight="1" x14ac:dyDescent="0.2"/>
    <row r="26" spans="2:18" ht="9" customHeight="1" x14ac:dyDescent="0.2">
      <c r="Q26" s="179"/>
      <c r="R26" s="179"/>
    </row>
    <row r="27" spans="2:18" ht="13.5" x14ac:dyDescent="0.25">
      <c r="B27" s="192"/>
      <c r="C27" s="193"/>
      <c r="N27" s="154"/>
      <c r="O27" s="154"/>
      <c r="P27" s="194"/>
      <c r="Q27" s="273"/>
      <c r="R27" s="274"/>
    </row>
    <row r="28" spans="2:18" hidden="1" x14ac:dyDescent="0.2"/>
    <row r="29" spans="2:18" hidden="1" x14ac:dyDescent="0.2">
      <c r="R29" s="197"/>
    </row>
    <row r="31" spans="2:18" x14ac:dyDescent="0.2">
      <c r="Q31" s="557"/>
      <c r="R31" s="557"/>
    </row>
  </sheetData>
  <dataConsolidate/>
  <mergeCells count="44">
    <mergeCell ref="Q15:R15"/>
    <mergeCell ref="H14:I14"/>
    <mergeCell ref="J14:K14"/>
    <mergeCell ref="L14:M14"/>
    <mergeCell ref="H15:I15"/>
    <mergeCell ref="J15:K15"/>
    <mergeCell ref="L15:M15"/>
    <mergeCell ref="J12:K12"/>
    <mergeCell ref="L12:M12"/>
    <mergeCell ref="H13:I13"/>
    <mergeCell ref="J13:K13"/>
    <mergeCell ref="L13:M13"/>
    <mergeCell ref="Q31:R31"/>
    <mergeCell ref="H6:I6"/>
    <mergeCell ref="J6:K6"/>
    <mergeCell ref="L5:M5"/>
    <mergeCell ref="L6:M6"/>
    <mergeCell ref="L8:M8"/>
    <mergeCell ref="J7:K7"/>
    <mergeCell ref="J8:K8"/>
    <mergeCell ref="J9:K9"/>
    <mergeCell ref="Q13:R13"/>
    <mergeCell ref="G18:O18"/>
    <mergeCell ref="L9:M9"/>
    <mergeCell ref="L10:M10"/>
    <mergeCell ref="L11:M11"/>
    <mergeCell ref="H9:I9"/>
    <mergeCell ref="H12:I12"/>
    <mergeCell ref="H10:I10"/>
    <mergeCell ref="H11:I11"/>
    <mergeCell ref="J11:K11"/>
    <mergeCell ref="J10:K10"/>
    <mergeCell ref="Q11:R11"/>
    <mergeCell ref="A1:S2"/>
    <mergeCell ref="Q7:R7"/>
    <mergeCell ref="Q9:R9"/>
    <mergeCell ref="H5:I5"/>
    <mergeCell ref="J5:K5"/>
    <mergeCell ref="P4:S5"/>
    <mergeCell ref="H7:I7"/>
    <mergeCell ref="H8:I8"/>
    <mergeCell ref="L7:M7"/>
    <mergeCell ref="B4:M4"/>
    <mergeCell ref="B5:F5"/>
  </mergeCells>
  <phoneticPr fontId="19" type="noConversion"/>
  <conditionalFormatting sqref="G20:O21">
    <cfRule type="expression" dxfId="693" priority="164" stopIfTrue="1">
      <formula>IF(AND($H$20=3,$H$21=3,$H$22=3,$H$23=3),1,0)</formula>
    </cfRule>
  </conditionalFormatting>
  <conditionalFormatting sqref="C6:E6 C8 E8 L6:M6 E10:E11 C10:C11">
    <cfRule type="expression" dxfId="692" priority="166" stopIfTrue="1">
      <formula>IF(OR($L$6="en juego",$L$6="hoy!"),1,0)</formula>
    </cfRule>
  </conditionalFormatting>
  <conditionalFormatting sqref="C8:E8 L8:M8">
    <cfRule type="expression" dxfId="691" priority="167" stopIfTrue="1">
      <formula>IF(OR($L$8="en juego",$L$8="hoy!"),1,0)</formula>
    </cfRule>
  </conditionalFormatting>
  <conditionalFormatting sqref="C10:E10 L10:M10">
    <cfRule type="expression" dxfId="690" priority="169" stopIfTrue="1">
      <formula>IF(OR($L$10="en juego",$L$10="hoy!"),1,0)</formula>
    </cfRule>
  </conditionalFormatting>
  <conditionalFormatting sqref="C11:E11 L11:M11">
    <cfRule type="expression" dxfId="689" priority="170" stopIfTrue="1">
      <formula>IF(OR($L$11="en juego",$L$11="hoy!"),1,0)</formula>
    </cfRule>
  </conditionalFormatting>
  <conditionalFormatting sqref="C13 E13">
    <cfRule type="expression" dxfId="688" priority="142" stopIfTrue="1">
      <formula>IF(OR($L$6="en juego",$L$6="hoy!"),1,0)</formula>
    </cfRule>
  </conditionalFormatting>
  <conditionalFormatting sqref="C13:E13 L13:M13">
    <cfRule type="expression" dxfId="687" priority="144" stopIfTrue="1">
      <formula>IF(OR($L$11="en juego",$L$11="hoy!"),1,0)</formula>
    </cfRule>
  </conditionalFormatting>
  <conditionalFormatting sqref="N6 N8:N11 N13">
    <cfRule type="expression" dxfId="686" priority="129" stopIfTrue="1">
      <formula>IF(OR($L$8="en juego",$L$8="hoy!"),1,0)</formula>
    </cfRule>
  </conditionalFormatting>
  <conditionalFormatting sqref="G22:G24">
    <cfRule type="expression" dxfId="685" priority="111" stopIfTrue="1">
      <formula>IF(AND($H$20=3,$H$21=3,$H$22=3,$H$23=3),1,0)</formula>
    </cfRule>
  </conditionalFormatting>
  <conditionalFormatting sqref="B6">
    <cfRule type="expression" dxfId="684" priority="110" stopIfTrue="1">
      <formula>IF(OR($L$6="en juego",$L$6="hoy!"),1,0)</formula>
    </cfRule>
  </conditionalFormatting>
  <conditionalFormatting sqref="B8">
    <cfRule type="expression" dxfId="683" priority="109" stopIfTrue="1">
      <formula>IF(OR($L$6="en juego",$L$6="hoy!"),1,0)</formula>
    </cfRule>
  </conditionalFormatting>
  <conditionalFormatting sqref="B10">
    <cfRule type="expression" dxfId="682" priority="108" stopIfTrue="1">
      <formula>IF(OR($L$6="en juego",$L$6="hoy!"),1,0)</formula>
    </cfRule>
  </conditionalFormatting>
  <conditionalFormatting sqref="B11">
    <cfRule type="expression" dxfId="681" priority="105" stopIfTrue="1">
      <formula>IF(OR($L$6="en juego",$L$6="hoy!"),1,0)</formula>
    </cfRule>
  </conditionalFormatting>
  <conditionalFormatting sqref="B13">
    <cfRule type="expression" dxfId="680" priority="104" stopIfTrue="1">
      <formula>IF(OR($L$6="en juego",$L$6="hoy!"),1,0)</formula>
    </cfRule>
  </conditionalFormatting>
  <conditionalFormatting sqref="F6">
    <cfRule type="expression" dxfId="679" priority="103" stopIfTrue="1">
      <formula>IF(OR($L$6="en juego",$L$6="hoy!"),1,0)</formula>
    </cfRule>
  </conditionalFormatting>
  <conditionalFormatting sqref="F11">
    <cfRule type="expression" dxfId="678" priority="102" stopIfTrue="1">
      <formula>IF(OR($L$6="en juego",$L$6="hoy!"),1,0)</formula>
    </cfRule>
  </conditionalFormatting>
  <conditionalFormatting sqref="F8">
    <cfRule type="expression" dxfId="677" priority="100" stopIfTrue="1">
      <formula>IF(OR($L$6="en juego",$L$6="hoy!"),1,0)</formula>
    </cfRule>
  </conditionalFormatting>
  <conditionalFormatting sqref="F10">
    <cfRule type="expression" dxfId="676" priority="99" stopIfTrue="1">
      <formula>IF(OR($L$6="en juego",$L$6="hoy!"),1,0)</formula>
    </cfRule>
  </conditionalFormatting>
  <conditionalFormatting sqref="F13">
    <cfRule type="expression" dxfId="675" priority="97" stopIfTrue="1">
      <formula>IF(OR($L$6="en juego",$L$6="hoy!"),1,0)</formula>
    </cfRule>
  </conditionalFormatting>
  <conditionalFormatting sqref="E12 C12">
    <cfRule type="expression" dxfId="674" priority="79" stopIfTrue="1">
      <formula>IF(OR($L$6="en juego",$L$6="hoy!"),1,0)</formula>
    </cfRule>
  </conditionalFormatting>
  <conditionalFormatting sqref="C9 E9">
    <cfRule type="expression" dxfId="673" priority="87" stopIfTrue="1">
      <formula>IF(OR($L$6="en juego",$L$6="hoy!"),1,0)</formula>
    </cfRule>
  </conditionalFormatting>
  <conditionalFormatting sqref="C9:E9 L9:M9">
    <cfRule type="expression" dxfId="672" priority="88" stopIfTrue="1">
      <formula>IF(OR($L$8="en juego",$L$8="hoy!"),1,0)</formula>
    </cfRule>
  </conditionalFormatting>
  <conditionalFormatting sqref="B9">
    <cfRule type="expression" dxfId="671" priority="84" stopIfTrue="1">
      <formula>IF(OR($L$6="en juego",$L$6="hoy!"),1,0)</formula>
    </cfRule>
  </conditionalFormatting>
  <conditionalFormatting sqref="F9">
    <cfRule type="expression" dxfId="670" priority="83" stopIfTrue="1">
      <formula>IF(OR($L$6="en juego",$L$6="hoy!"),1,0)</formula>
    </cfRule>
  </conditionalFormatting>
  <conditionalFormatting sqref="C12:E12 L12:M12">
    <cfRule type="expression" dxfId="669" priority="80" stopIfTrue="1">
      <formula>IF(OR($L$11="en juego",$L$11="hoy!"),1,0)</formula>
    </cfRule>
  </conditionalFormatting>
  <conditionalFormatting sqref="B12">
    <cfRule type="expression" dxfId="668" priority="75" stopIfTrue="1">
      <formula>IF(OR($L$6="en juego",$L$6="hoy!"),1,0)</formula>
    </cfRule>
  </conditionalFormatting>
  <conditionalFormatting sqref="F12">
    <cfRule type="expression" dxfId="667" priority="74" stopIfTrue="1">
      <formula>IF(OR($L$6="en juego",$L$6="hoy!"),1,0)</formula>
    </cfRule>
  </conditionalFormatting>
  <conditionalFormatting sqref="N12">
    <cfRule type="expression" dxfId="666" priority="71" stopIfTrue="1">
      <formula>IF(OR($L$8="en juego",$L$8="hoy!"),1,0)</formula>
    </cfRule>
  </conditionalFormatting>
  <conditionalFormatting sqref="F20:F21">
    <cfRule type="expression" dxfId="665" priority="59" stopIfTrue="1">
      <formula>IF(AND($H$20=3,$H$21=3,$H$22=3,#REF!=3),1,0)</formula>
    </cfRule>
  </conditionalFormatting>
  <conditionalFormatting sqref="G6">
    <cfRule type="expression" dxfId="664" priority="58" stopIfTrue="1">
      <formula>IF(OR($L$6="en juego",$L$6="hoy!"),1,0)</formula>
    </cfRule>
  </conditionalFormatting>
  <conditionalFormatting sqref="G6">
    <cfRule type="expression" dxfId="663" priority="57" stopIfTrue="1">
      <formula>IF(OR($L$8="en juego",$L$8="hoy!"),1,0)</formula>
    </cfRule>
  </conditionalFormatting>
  <conditionalFormatting sqref="G8:G13">
    <cfRule type="expression" dxfId="662" priority="38" stopIfTrue="1">
      <formula>IF(OR($L$6="en juego",$L$6="hoy!"),1,0)</formula>
    </cfRule>
  </conditionalFormatting>
  <conditionalFormatting sqref="G8:G13">
    <cfRule type="expression" dxfId="661" priority="37" stopIfTrue="1">
      <formula>IF(OR($L$8="en juego",$L$8="hoy!"),1,0)</formula>
    </cfRule>
  </conditionalFormatting>
  <conditionalFormatting sqref="C15 E15">
    <cfRule type="expression" dxfId="660" priority="35" stopIfTrue="1">
      <formula>IF(OR($L$6="en juego",$L$6="hoy!"),1,0)</formula>
    </cfRule>
  </conditionalFormatting>
  <conditionalFormatting sqref="C15:E15 L15:M15">
    <cfRule type="expression" dxfId="659" priority="36" stopIfTrue="1">
      <formula>IF(OR($L$11="en juego",$L$11="hoy!"),1,0)</formula>
    </cfRule>
  </conditionalFormatting>
  <conditionalFormatting sqref="N15">
    <cfRule type="expression" dxfId="658" priority="34" stopIfTrue="1">
      <formula>IF(OR($L$8="en juego",$L$8="hoy!"),1,0)</formula>
    </cfRule>
  </conditionalFormatting>
  <conditionalFormatting sqref="B15">
    <cfRule type="expression" dxfId="657" priority="33" stopIfTrue="1">
      <formula>IF(OR($L$6="en juego",$L$6="hoy!"),1,0)</formula>
    </cfRule>
  </conditionalFormatting>
  <conditionalFormatting sqref="F15">
    <cfRule type="expression" dxfId="656" priority="32" stopIfTrue="1">
      <formula>IF(OR($L$6="en juego",$L$6="hoy!"),1,0)</formula>
    </cfRule>
  </conditionalFormatting>
  <conditionalFormatting sqref="G15">
    <cfRule type="expression" dxfId="655" priority="31" stopIfTrue="1">
      <formula>IF(OR($L$6="en juego",$L$6="hoy!"),1,0)</formula>
    </cfRule>
  </conditionalFormatting>
  <conditionalFormatting sqref="G15">
    <cfRule type="expression" dxfId="654" priority="30" stopIfTrue="1">
      <formula>IF(OR($L$8="en juego",$L$8="hoy!"),1,0)</formula>
    </cfRule>
  </conditionalFormatting>
  <conditionalFormatting sqref="C14 E14">
    <cfRule type="expression" dxfId="653" priority="12" stopIfTrue="1">
      <formula>IF(OR($L$6="en juego",$L$6="hoy!"),1,0)</formula>
    </cfRule>
  </conditionalFormatting>
  <conditionalFormatting sqref="C14:E14 L14:M14">
    <cfRule type="expression" dxfId="652" priority="13" stopIfTrue="1">
      <formula>IF(OR($L$11="en juego",$L$11="hoy!"),1,0)</formula>
    </cfRule>
  </conditionalFormatting>
  <conditionalFormatting sqref="N14">
    <cfRule type="expression" dxfId="651" priority="11" stopIfTrue="1">
      <formula>IF(OR($L$8="en juego",$L$8="hoy!"),1,0)</formula>
    </cfRule>
  </conditionalFormatting>
  <conditionalFormatting sqref="B14">
    <cfRule type="expression" dxfId="650" priority="10" stopIfTrue="1">
      <formula>IF(OR($L$6="en juego",$L$6="hoy!"),1,0)</formula>
    </cfRule>
  </conditionalFormatting>
  <conditionalFormatting sqref="F14">
    <cfRule type="expression" dxfId="649" priority="9" stopIfTrue="1">
      <formula>IF(OR($L$6="en juego",$L$6="hoy!"),1,0)</formula>
    </cfRule>
  </conditionalFormatting>
  <conditionalFormatting sqref="G14">
    <cfRule type="expression" dxfId="648" priority="8" stopIfTrue="1">
      <formula>IF(OR($L$6="en juego",$L$6="hoy!"),1,0)</formula>
    </cfRule>
  </conditionalFormatting>
  <conditionalFormatting sqref="G14">
    <cfRule type="expression" dxfId="647" priority="7" stopIfTrue="1">
      <formula>IF(OR($L$8="en juego",$L$8="hoy!"),1,0)</formula>
    </cfRule>
  </conditionalFormatting>
  <conditionalFormatting sqref="C7:E7 L7:M7">
    <cfRule type="expression" dxfId="646" priority="6" stopIfTrue="1">
      <formula>IF(OR($L$6="en juego",$L$6="hoy!"),1,0)</formula>
    </cfRule>
  </conditionalFormatting>
  <conditionalFormatting sqref="N7">
    <cfRule type="expression" dxfId="645" priority="5" stopIfTrue="1">
      <formula>IF(OR($L$8="en juego",$L$8="hoy!"),1,0)</formula>
    </cfRule>
  </conditionalFormatting>
  <conditionalFormatting sqref="B7">
    <cfRule type="expression" dxfId="644" priority="4" stopIfTrue="1">
      <formula>IF(OR($L$6="en juego",$L$6="hoy!"),1,0)</formula>
    </cfRule>
  </conditionalFormatting>
  <conditionalFormatting sqref="F7">
    <cfRule type="expression" dxfId="643" priority="3" stopIfTrue="1">
      <formula>IF(OR($L$6="en juego",$L$6="hoy!"),1,0)</formula>
    </cfRule>
  </conditionalFormatting>
  <conditionalFormatting sqref="G7">
    <cfRule type="expression" dxfId="642" priority="2" stopIfTrue="1">
      <formula>IF(OR($L$6="en juego",$L$6="hoy!"),1,0)</formula>
    </cfRule>
  </conditionalFormatting>
  <conditionalFormatting sqref="G7">
    <cfRule type="expression" dxfId="641" priority="1" stopIfTrue="1">
      <formula>IF(OR($L$8="en juego",$L$8="hoy!"),1,0)</formula>
    </cfRule>
  </conditionalFormatting>
  <dataValidations count="1">
    <dataValidation type="whole" allowBlank="1" showErrorMessage="1" errorTitle="Dato no válido" error="Ingrese sólo un número entero_x000a_entre 0 y 99." sqref="C6:C15 E6:E15">
      <formula1>0</formula1>
      <formula2>99</formula2>
    </dataValidation>
  </dataValidations>
  <pageMargins left="0.75" right="0.75" top="1" bottom="1" header="0" footer="0"/>
  <pageSetup paperSize="9" scale="70" orientation="portrait" horizontalDpi="300" verticalDpi="300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2:BB60"/>
  <sheetViews>
    <sheetView workbookViewId="0">
      <pane xSplit="5" topLeftCell="F1" activePane="topRight" state="frozen"/>
      <selection activeCell="A16" sqref="A16"/>
      <selection pane="topRight" activeCell="A16" sqref="A16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41" x14ac:dyDescent="0.2">
      <c r="A2" s="760" t="s">
        <v>38</v>
      </c>
      <c r="B2" s="760"/>
      <c r="C2" s="760"/>
      <c r="D2" s="760"/>
      <c r="E2" s="760"/>
      <c r="G2" t="str">
        <f>IF('- H -'!Q7&lt;&gt;"",'- H -'!Q7,"")</f>
        <v>FORGUESLAYA F.C.</v>
      </c>
      <c r="N2" t="str">
        <f>IF('- H -'!Q9&lt;&gt;"",'- H -'!Q9,"")</f>
        <v>LOS POLLITOS RECERDOS</v>
      </c>
      <c r="U2" t="str">
        <f>IF('- H -'!Q11&lt;&gt;"",'- H -'!Q11,"")</f>
        <v>LOS JUANCHOS</v>
      </c>
      <c r="AB2" t="str">
        <f>IF('- H -'!Q13&lt;&gt;"",'- H -'!Q13,"")</f>
        <v>RAÌZ DE MENOS UNO</v>
      </c>
      <c r="AI2" t="str">
        <f>IF('- H -'!Q15&lt;&gt;"",'- H -'!Q15,"")</f>
        <v>NARANJA MECÀNICA</v>
      </c>
    </row>
    <row r="3" spans="1:41" x14ac:dyDescent="0.2">
      <c r="F3" t="s">
        <v>57</v>
      </c>
      <c r="G3" t="s">
        <v>13</v>
      </c>
      <c r="H3" t="s">
        <v>15</v>
      </c>
      <c r="I3" t="s">
        <v>16</v>
      </c>
      <c r="J3" t="s">
        <v>17</v>
      </c>
      <c r="K3" t="s">
        <v>18</v>
      </c>
      <c r="L3" t="s">
        <v>19</v>
      </c>
      <c r="N3" t="s">
        <v>13</v>
      </c>
      <c r="O3" t="s">
        <v>15</v>
      </c>
      <c r="P3" t="s">
        <v>16</v>
      </c>
      <c r="Q3" t="s">
        <v>17</v>
      </c>
      <c r="R3" t="s">
        <v>18</v>
      </c>
      <c r="S3" t="s">
        <v>19</v>
      </c>
      <c r="U3" t="s">
        <v>13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B3" t="s">
        <v>13</v>
      </c>
      <c r="AC3" t="s">
        <v>15</v>
      </c>
      <c r="AD3" t="s">
        <v>16</v>
      </c>
      <c r="AE3" t="s">
        <v>17</v>
      </c>
      <c r="AF3" t="s">
        <v>18</v>
      </c>
      <c r="AG3" t="s">
        <v>19</v>
      </c>
      <c r="AI3" t="s">
        <v>13</v>
      </c>
      <c r="AJ3" t="s">
        <v>15</v>
      </c>
      <c r="AK3" t="s">
        <v>16</v>
      </c>
      <c r="AL3" t="s">
        <v>17</v>
      </c>
      <c r="AM3" t="s">
        <v>18</v>
      </c>
      <c r="AN3" t="s">
        <v>19</v>
      </c>
    </row>
    <row r="4" spans="1:41" x14ac:dyDescent="0.2">
      <c r="A4" s="2" t="str">
        <f ca="1">'- H -'!B6</f>
        <v>FORGUESLAYA F.C.</v>
      </c>
      <c r="B4" s="1">
        <f>IF('- H -'!C6&lt;&gt;"",'- H -'!C6,"")</f>
        <v>6</v>
      </c>
      <c r="C4" s="1" t="str">
        <f>'- F -'!D6</f>
        <v>-</v>
      </c>
      <c r="D4" s="1">
        <f>IF('- H -'!E6&lt;&gt;"",'- H -'!E6,"")</f>
        <v>6</v>
      </c>
      <c r="E4" s="3" t="str">
        <f ca="1">'- H -'!F6</f>
        <v>LOS POLLITOS RECERDOS</v>
      </c>
      <c r="F4" s="1">
        <f>COUNTBLANK('- H -'!C6:'- H -'!E6)</f>
        <v>0</v>
      </c>
      <c r="G4">
        <f t="shared" ref="G4:G13" ca="1" si="0">IF(AND(F4=0,OR($A4=$G$2,$E4=$G$2)),1,0)</f>
        <v>1</v>
      </c>
      <c r="H4">
        <f t="shared" ref="H4:H13" ca="1" si="1">IF(AND(F4=0,OR(AND($A4=$G$2,$B4&gt;$D4),AND($E4=$G$2,$D4&gt;$B4))),1,0)</f>
        <v>0</v>
      </c>
      <c r="I4">
        <f t="shared" ref="I4:I13" ca="1" si="2">IF(AND(F4=0,G4=1,$B4=$D4),1,0)</f>
        <v>1</v>
      </c>
      <c r="J4">
        <f t="shared" ref="J4:J13" ca="1" si="3">IF(AND(F4=0,OR(AND($A4=$G$2,$B4&lt;$D4),AND($E4=$G$2,$D4&lt;$B4))),1,0)</f>
        <v>0</v>
      </c>
      <c r="K4">
        <f t="shared" ref="K4:K13" ca="1" si="4">IF(F4&gt;0,0,IF($A4=$G$2,$B4,IF($E4=$G$2,$D4,0)))</f>
        <v>6</v>
      </c>
      <c r="L4">
        <f t="shared" ref="L4:L13" ca="1" si="5">IF(F4&gt;0,0,IF($A4=$G$2,$D4,IF($E4=$G$2,$B4,0)))</f>
        <v>6</v>
      </c>
      <c r="N4">
        <f t="shared" ref="N4:N13" ca="1" si="6">IF(AND(F4=0,OR($A4=$N$2,$E4=$N$2)),1,0)</f>
        <v>1</v>
      </c>
      <c r="O4">
        <f t="shared" ref="O4:O13" ca="1" si="7">IF(AND(F4=0,OR(AND($A4=$N$2,$B4&gt;$D4),AND($E4=$N$2,$D4&gt;$B4))),1,0)</f>
        <v>0</v>
      </c>
      <c r="P4">
        <f t="shared" ref="P4:P13" ca="1" si="8">IF(AND(F4=0,N4=1,$B4=$D4),1,0)</f>
        <v>1</v>
      </c>
      <c r="Q4">
        <f t="shared" ref="Q4:Q13" ca="1" si="9">IF(AND(F4=0,OR(AND($A4=$N$2,$B4&lt;$D4),AND($E4=$N$2,$D4&lt;$B4))),1,0)</f>
        <v>0</v>
      </c>
      <c r="R4">
        <f t="shared" ref="R4:R13" ca="1" si="10">IF(F4&gt;0,0,IF($A4=$N$2,$B4,IF($E4=$N$2,$D4,0)))</f>
        <v>6</v>
      </c>
      <c r="S4">
        <f t="shared" ref="S4:S13" ca="1" si="11">IF(F4&gt;0,0,IF($A4=$N$2,$D4,IF($E4=$N$2,$B4,0)))</f>
        <v>6</v>
      </c>
      <c r="U4">
        <f t="shared" ref="U4:U13" ca="1" si="12">IF(AND(F4=0,OR($A4=$U$2,$E4=$U$2)),1,0)</f>
        <v>0</v>
      </c>
      <c r="V4">
        <f t="shared" ref="V4:V13" ca="1" si="13">IF(AND(F4=0,OR(AND($A4=$U$2,$B4&gt;$D4),AND($E4=$U$2,$D4&gt;$B4))),1,0)</f>
        <v>0</v>
      </c>
      <c r="W4">
        <f t="shared" ref="W4:W13" ca="1" si="14">IF(AND(F4=0,U4=1,$B4=$D4),1,0)</f>
        <v>0</v>
      </c>
      <c r="X4">
        <f t="shared" ref="X4:X13" ca="1" si="15">IF(AND(F4=0,OR(AND($A4=$U$2,$B4&lt;$D4),AND($E4=$U$2,$D4&lt;$B4))),1,0)</f>
        <v>0</v>
      </c>
      <c r="Y4">
        <f t="shared" ref="Y4:Y13" ca="1" si="16">IF(F4&gt;0,0,IF($A4=$U$2,$B4,IF($E4=$U$2,$D4,0)))</f>
        <v>0</v>
      </c>
      <c r="Z4">
        <f t="shared" ref="Z4:Z13" ca="1" si="17">IF(F4&gt;0,0,IF($A4=$U$2,$D4,IF($E4=$U$2,$B4,0)))</f>
        <v>0</v>
      </c>
      <c r="AB4">
        <f t="shared" ref="AB4:AB13" ca="1" si="18">IF(AND(F4=0,OR($A4=$AB$2,$E4=$AB$2)),1,0)</f>
        <v>0</v>
      </c>
      <c r="AC4">
        <f t="shared" ref="AC4:AC13" ca="1" si="19">IF(AND(F4=0,OR(AND($A4=$AB$2,$B4&gt;$D4),AND($E4=$AB$2,$D4&gt;$B4))),1,0)</f>
        <v>0</v>
      </c>
      <c r="AD4">
        <f t="shared" ref="AD4:AD13" ca="1" si="20">IF(AND(F4=0,AB4=1,$B4=$D4),1,0)</f>
        <v>0</v>
      </c>
      <c r="AE4">
        <f t="shared" ref="AE4:AE13" ca="1" si="21">IF(AND(F4=0,OR(AND($A4=$AB$2,$B4&lt;$D4),AND($E4=$AB$2,$D4&lt;$B4))),1,0)</f>
        <v>0</v>
      </c>
      <c r="AF4">
        <f t="shared" ref="AF4:AF13" ca="1" si="22">IF(F4&gt;0,0,IF($A4=$AB$2,$B4,IF($E4=$AB$2,$D4,0)))</f>
        <v>0</v>
      </c>
      <c r="AG4">
        <f t="shared" ref="AG4:AG13" ca="1" si="23">IF(F4&gt;0,0,IF($A4=$AB$2,$D4,IF($E4=$AB$2,$B4,0)))</f>
        <v>0</v>
      </c>
      <c r="AI4">
        <f ca="1">IF(AND(F4=0,OR($A4=$AI$2,$E4=$AI$2)),1,0)</f>
        <v>0</v>
      </c>
      <c r="AJ4">
        <f ca="1">IF(AND(F4=0,OR(AND($A4=$AI$2,$B4&gt;$D4),AND($E4=$AI$2,$D4&gt;$B4))),1,0)</f>
        <v>0</v>
      </c>
      <c r="AK4">
        <f ca="1">IF(AND(F4=0,AI4=1,$B4=$D4),1,0)</f>
        <v>0</v>
      </c>
      <c r="AL4">
        <f ca="1">IF(AND(F4=0,OR(AND($A4=$AI$2,$B4&lt;$D4),AND($E4=$AI$2,$D4&lt;$B4))),1,0)</f>
        <v>0</v>
      </c>
      <c r="AM4">
        <f ca="1">IF(F4&gt;0,0,IF($A4=$AI$2,$B4,IF($E4=$AI$2,$D4,0)))</f>
        <v>0</v>
      </c>
      <c r="AN4">
        <f ca="1">IF(F4&gt;0,0,IF($A4=$AI$2,$D4,IF($E4=$AI$2,$B4,0)))</f>
        <v>0</v>
      </c>
    </row>
    <row r="5" spans="1:41" x14ac:dyDescent="0.2">
      <c r="A5" s="2" t="str">
        <f ca="1">'- H -'!B7</f>
        <v>LOS JUANCHOS</v>
      </c>
      <c r="B5" s="212">
        <f>IF('- H -'!C7&lt;&gt;"",'- H -'!C7,"")</f>
        <v>2</v>
      </c>
      <c r="C5" s="1" t="str">
        <f>'- F -'!D7</f>
        <v>-</v>
      </c>
      <c r="D5" s="212">
        <f>IF('- H -'!E7&lt;&gt;"",'- H -'!E7,"")</f>
        <v>5</v>
      </c>
      <c r="E5" s="3" t="str">
        <f ca="1">'- H -'!F7</f>
        <v>RAÌZ DE MENOS UNO</v>
      </c>
      <c r="F5" s="212">
        <f>COUNTBLANK('- H -'!C7:'- H -'!E7)</f>
        <v>0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ca="1" si="4"/>
        <v>0</v>
      </c>
      <c r="L5">
        <f t="shared" ca="1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ca="1" si="10"/>
        <v>0</v>
      </c>
      <c r="S5">
        <f t="shared" ca="1" si="11"/>
        <v>0</v>
      </c>
      <c r="U5">
        <f t="shared" ca="1" si="12"/>
        <v>1</v>
      </c>
      <c r="V5">
        <f t="shared" ca="1" si="13"/>
        <v>0</v>
      </c>
      <c r="W5">
        <f t="shared" ca="1" si="14"/>
        <v>0</v>
      </c>
      <c r="X5">
        <f t="shared" ca="1" si="15"/>
        <v>1</v>
      </c>
      <c r="Y5">
        <f t="shared" ca="1" si="16"/>
        <v>2</v>
      </c>
      <c r="Z5">
        <f t="shared" ca="1" si="17"/>
        <v>5</v>
      </c>
      <c r="AB5">
        <f t="shared" ca="1" si="18"/>
        <v>1</v>
      </c>
      <c r="AC5">
        <f t="shared" ca="1" si="19"/>
        <v>1</v>
      </c>
      <c r="AD5">
        <f t="shared" ca="1" si="20"/>
        <v>0</v>
      </c>
      <c r="AE5">
        <f t="shared" ca="1" si="21"/>
        <v>0</v>
      </c>
      <c r="AF5">
        <f t="shared" ca="1" si="22"/>
        <v>5</v>
      </c>
      <c r="AG5">
        <f t="shared" ca="1" si="23"/>
        <v>2</v>
      </c>
      <c r="AI5">
        <f t="shared" ref="AI5:AI13" ca="1" si="24">IF(AND(F5=0,OR($A5=$AI$2,$E5=$AI$2)),1,0)</f>
        <v>0</v>
      </c>
      <c r="AJ5">
        <f t="shared" ref="AJ5:AJ13" ca="1" si="25">IF(AND(F5=0,OR(AND($A5=$AI$2,$B5&gt;$D5),AND($E5=$AI$2,$D5&gt;$B5))),1,0)</f>
        <v>0</v>
      </c>
      <c r="AK5">
        <f t="shared" ref="AK5:AK13" ca="1" si="26">IF(AND(F5=0,AI5=1,$B5=$D5),1,0)</f>
        <v>0</v>
      </c>
      <c r="AL5">
        <f t="shared" ref="AL5:AL13" ca="1" si="27">IF(AND(F5=0,OR(AND($A5=$AI$2,$B5&lt;$D5),AND($E5=$AI$2,$D5&lt;$B5))),1,0)</f>
        <v>0</v>
      </c>
      <c r="AM5">
        <f t="shared" ref="AM5:AM13" ca="1" si="28">IF(F5&gt;0,0,IF($A5=$AI$2,$B5,IF($E5=$AI$2,$D5,0)))</f>
        <v>0</v>
      </c>
      <c r="AN5">
        <f t="shared" ref="AN5:AN13" ca="1" si="29">IF(F5&gt;0,0,IF($A5=$AI$2,$D5,IF($E5=$AI$2,$B5,0)))</f>
        <v>0</v>
      </c>
    </row>
    <row r="6" spans="1:41" x14ac:dyDescent="0.2">
      <c r="A6" s="2" t="str">
        <f ca="1">'- H -'!B8</f>
        <v>FORGUESLAYA F.C.</v>
      </c>
      <c r="B6" s="212">
        <f>IF('- H -'!C8&lt;&gt;"",'- H -'!C8,"")</f>
        <v>6</v>
      </c>
      <c r="C6" s="1" t="str">
        <f>'- F -'!D8</f>
        <v>-</v>
      </c>
      <c r="D6" s="212">
        <f>IF('- H -'!E8&lt;&gt;"",'- H -'!E8,"")</f>
        <v>4</v>
      </c>
      <c r="E6" s="3" t="str">
        <f ca="1">'- H -'!F8</f>
        <v>LOS JUANCHOS</v>
      </c>
      <c r="F6" s="212">
        <f>COUNTBLANK('- H -'!C8:'- H -'!E8)</f>
        <v>0</v>
      </c>
      <c r="G6">
        <f t="shared" ca="1" si="0"/>
        <v>1</v>
      </c>
      <c r="H6">
        <f t="shared" ca="1" si="1"/>
        <v>1</v>
      </c>
      <c r="I6">
        <f t="shared" ca="1" si="2"/>
        <v>0</v>
      </c>
      <c r="J6">
        <f t="shared" ca="1" si="3"/>
        <v>0</v>
      </c>
      <c r="K6">
        <f t="shared" ca="1" si="4"/>
        <v>6</v>
      </c>
      <c r="L6">
        <f t="shared" ca="1" si="5"/>
        <v>4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ca="1" si="10"/>
        <v>0</v>
      </c>
      <c r="S6">
        <f t="shared" ca="1" si="11"/>
        <v>0</v>
      </c>
      <c r="U6">
        <f t="shared" ca="1" si="12"/>
        <v>1</v>
      </c>
      <c r="V6">
        <f t="shared" ca="1" si="13"/>
        <v>0</v>
      </c>
      <c r="W6">
        <f t="shared" ca="1" si="14"/>
        <v>0</v>
      </c>
      <c r="X6">
        <f t="shared" ca="1" si="15"/>
        <v>1</v>
      </c>
      <c r="Y6">
        <f t="shared" ca="1" si="16"/>
        <v>4</v>
      </c>
      <c r="Z6">
        <f t="shared" ca="1" si="17"/>
        <v>6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ca="1" si="22"/>
        <v>0</v>
      </c>
      <c r="AG6">
        <f t="shared" ca="1" si="23"/>
        <v>0</v>
      </c>
      <c r="AI6">
        <f t="shared" ca="1" si="24"/>
        <v>0</v>
      </c>
      <c r="AJ6">
        <f t="shared" ca="1" si="25"/>
        <v>0</v>
      </c>
      <c r="AK6">
        <f t="shared" ca="1" si="26"/>
        <v>0</v>
      </c>
      <c r="AL6">
        <f t="shared" ca="1" si="27"/>
        <v>0</v>
      </c>
      <c r="AM6">
        <f t="shared" ca="1" si="28"/>
        <v>0</v>
      </c>
      <c r="AN6">
        <f t="shared" ca="1" si="29"/>
        <v>0</v>
      </c>
    </row>
    <row r="7" spans="1:41" x14ac:dyDescent="0.2">
      <c r="A7" s="2" t="str">
        <f ca="1">'- H -'!B9</f>
        <v>LOS POLLITOS RECERDOS</v>
      </c>
      <c r="B7" s="212">
        <f>IF('- H -'!C9&lt;&gt;"",'- H -'!C9,"")</f>
        <v>2</v>
      </c>
      <c r="C7" s="1" t="str">
        <f>'- F -'!D9</f>
        <v>-</v>
      </c>
      <c r="D7" s="212">
        <f>IF('- H -'!E9&lt;&gt;"",'- H -'!E9,"")</f>
        <v>3</v>
      </c>
      <c r="E7" s="3" t="str">
        <f ca="1">'- H -'!F9</f>
        <v>NARANJA MECÀNICA</v>
      </c>
      <c r="F7" s="212">
        <f>COUNTBLANK('- H -'!C9:'- H -'!E9)</f>
        <v>0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ca="1" si="4"/>
        <v>0</v>
      </c>
      <c r="L7">
        <f t="shared" ca="1" si="5"/>
        <v>0</v>
      </c>
      <c r="N7">
        <f t="shared" ca="1" si="6"/>
        <v>1</v>
      </c>
      <c r="O7">
        <f t="shared" ca="1" si="7"/>
        <v>0</v>
      </c>
      <c r="P7">
        <f t="shared" ca="1" si="8"/>
        <v>0</v>
      </c>
      <c r="Q7">
        <f t="shared" ca="1" si="9"/>
        <v>1</v>
      </c>
      <c r="R7">
        <f t="shared" ca="1" si="10"/>
        <v>2</v>
      </c>
      <c r="S7">
        <f t="shared" ca="1" si="11"/>
        <v>3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ca="1" si="16"/>
        <v>0</v>
      </c>
      <c r="Z7">
        <f t="shared" ca="1" si="17"/>
        <v>0</v>
      </c>
      <c r="AB7">
        <f t="shared" ca="1" si="18"/>
        <v>0</v>
      </c>
      <c r="AC7">
        <f t="shared" ca="1" si="19"/>
        <v>0</v>
      </c>
      <c r="AD7">
        <f t="shared" ca="1" si="20"/>
        <v>0</v>
      </c>
      <c r="AE7">
        <f t="shared" ca="1" si="21"/>
        <v>0</v>
      </c>
      <c r="AF7">
        <f t="shared" ca="1" si="22"/>
        <v>0</v>
      </c>
      <c r="AG7">
        <f t="shared" ca="1" si="23"/>
        <v>0</v>
      </c>
      <c r="AI7">
        <f t="shared" ca="1" si="24"/>
        <v>1</v>
      </c>
      <c r="AJ7">
        <f t="shared" ca="1" si="25"/>
        <v>1</v>
      </c>
      <c r="AK7">
        <f t="shared" ca="1" si="26"/>
        <v>0</v>
      </c>
      <c r="AL7">
        <f t="shared" ca="1" si="27"/>
        <v>0</v>
      </c>
      <c r="AM7">
        <f t="shared" ca="1" si="28"/>
        <v>3</v>
      </c>
      <c r="AN7">
        <f t="shared" ca="1" si="29"/>
        <v>2</v>
      </c>
    </row>
    <row r="8" spans="1:41" x14ac:dyDescent="0.2">
      <c r="A8" s="2" t="str">
        <f ca="1">'- H -'!B10</f>
        <v>FORGUESLAYA F.C.</v>
      </c>
      <c r="B8" s="212">
        <f>IF('- H -'!C10&lt;&gt;"",'- H -'!C10,"")</f>
        <v>4</v>
      </c>
      <c r="C8" s="1" t="str">
        <f>'- F -'!D10</f>
        <v>-</v>
      </c>
      <c r="D8" s="212">
        <f>IF('- H -'!E10&lt;&gt;"",'- H -'!E10,"")</f>
        <v>8</v>
      </c>
      <c r="E8" s="3" t="str">
        <f ca="1">'- H -'!F10</f>
        <v>NARANJA MECÀNICA</v>
      </c>
      <c r="F8" s="212">
        <f>COUNTBLANK('- H -'!C10:'- H -'!E10)</f>
        <v>0</v>
      </c>
      <c r="G8">
        <f t="shared" ca="1" si="0"/>
        <v>1</v>
      </c>
      <c r="H8">
        <f t="shared" ca="1" si="1"/>
        <v>0</v>
      </c>
      <c r="I8">
        <f t="shared" ca="1" si="2"/>
        <v>0</v>
      </c>
      <c r="J8">
        <f t="shared" ca="1" si="3"/>
        <v>1</v>
      </c>
      <c r="K8">
        <f t="shared" ca="1" si="4"/>
        <v>4</v>
      </c>
      <c r="L8">
        <f t="shared" ca="1" si="5"/>
        <v>8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ca="1" si="10"/>
        <v>0</v>
      </c>
      <c r="S8">
        <f t="shared" ca="1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ca="1" si="16"/>
        <v>0</v>
      </c>
      <c r="Z8">
        <f t="shared" ca="1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ca="1" si="22"/>
        <v>0</v>
      </c>
      <c r="AG8">
        <f t="shared" ca="1" si="23"/>
        <v>0</v>
      </c>
      <c r="AI8">
        <f t="shared" ca="1" si="24"/>
        <v>1</v>
      </c>
      <c r="AJ8">
        <f t="shared" ca="1" si="25"/>
        <v>1</v>
      </c>
      <c r="AK8">
        <f t="shared" ca="1" si="26"/>
        <v>0</v>
      </c>
      <c r="AL8">
        <f t="shared" ca="1" si="27"/>
        <v>0</v>
      </c>
      <c r="AM8">
        <f t="shared" ca="1" si="28"/>
        <v>8</v>
      </c>
      <c r="AN8">
        <f t="shared" ca="1" si="29"/>
        <v>4</v>
      </c>
    </row>
    <row r="9" spans="1:41" x14ac:dyDescent="0.2">
      <c r="A9" s="2" t="str">
        <f ca="1">'- H -'!B11</f>
        <v>LOS POLLITOS RECERDOS</v>
      </c>
      <c r="B9" s="212">
        <f>IF('- H -'!C11&lt;&gt;"",'- H -'!C11,"")</f>
        <v>1</v>
      </c>
      <c r="C9" s="1" t="str">
        <f>'- F -'!D11</f>
        <v>-</v>
      </c>
      <c r="D9" s="212">
        <f>IF('- H -'!E11&lt;&gt;"",'- H -'!E11,"")</f>
        <v>4</v>
      </c>
      <c r="E9" s="3" t="str">
        <f ca="1">'- H -'!F11</f>
        <v>RAÌZ DE MENOS UNO</v>
      </c>
      <c r="F9" s="212">
        <f>COUNTBLANK('- H -'!C11:'- H -'!E11)</f>
        <v>0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ca="1" si="4"/>
        <v>0</v>
      </c>
      <c r="L9">
        <f t="shared" ca="1" si="5"/>
        <v>0</v>
      </c>
      <c r="N9">
        <f t="shared" ca="1" si="6"/>
        <v>1</v>
      </c>
      <c r="O9">
        <f t="shared" ca="1" si="7"/>
        <v>0</v>
      </c>
      <c r="P9">
        <f t="shared" ca="1" si="8"/>
        <v>0</v>
      </c>
      <c r="Q9">
        <f t="shared" ca="1" si="9"/>
        <v>1</v>
      </c>
      <c r="R9">
        <f t="shared" ca="1" si="10"/>
        <v>1</v>
      </c>
      <c r="S9">
        <f t="shared" ca="1" si="11"/>
        <v>4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ca="1" si="16"/>
        <v>0</v>
      </c>
      <c r="Z9">
        <f t="shared" ca="1" si="17"/>
        <v>0</v>
      </c>
      <c r="AB9">
        <f t="shared" ca="1" si="18"/>
        <v>1</v>
      </c>
      <c r="AC9">
        <f t="shared" ca="1" si="19"/>
        <v>1</v>
      </c>
      <c r="AD9">
        <f t="shared" ca="1" si="20"/>
        <v>0</v>
      </c>
      <c r="AE9">
        <f t="shared" ca="1" si="21"/>
        <v>0</v>
      </c>
      <c r="AF9">
        <f t="shared" ca="1" si="22"/>
        <v>4</v>
      </c>
      <c r="AG9">
        <f t="shared" ca="1" si="23"/>
        <v>1</v>
      </c>
      <c r="AI9">
        <f t="shared" ca="1" si="24"/>
        <v>0</v>
      </c>
      <c r="AJ9">
        <f t="shared" ca="1" si="25"/>
        <v>0</v>
      </c>
      <c r="AK9">
        <f t="shared" ca="1" si="26"/>
        <v>0</v>
      </c>
      <c r="AL9">
        <f t="shared" ca="1" si="27"/>
        <v>0</v>
      </c>
      <c r="AM9">
        <f t="shared" ca="1" si="28"/>
        <v>0</v>
      </c>
      <c r="AN9">
        <f t="shared" ca="1" si="29"/>
        <v>0</v>
      </c>
    </row>
    <row r="10" spans="1:41" x14ac:dyDescent="0.2">
      <c r="A10" s="2" t="str">
        <f ca="1">'- H -'!B12</f>
        <v>FORGUESLAYA F.C.</v>
      </c>
      <c r="B10" s="212">
        <f>IF('- H -'!C12&lt;&gt;"",'- H -'!C12,"")</f>
        <v>3</v>
      </c>
      <c r="C10" t="str">
        <f>'- F -'!D12</f>
        <v>-</v>
      </c>
      <c r="D10" s="212">
        <f>IF('- H -'!E12&lt;&gt;"",'- H -'!E12,"")</f>
        <v>2</v>
      </c>
      <c r="E10" s="3" t="str">
        <f ca="1">'- H -'!F12</f>
        <v>RAÌZ DE MENOS UNO</v>
      </c>
      <c r="F10" s="212">
        <f>COUNTBLANK('- H -'!C12:'- H -'!E12)</f>
        <v>0</v>
      </c>
      <c r="G10">
        <f t="shared" ca="1" si="0"/>
        <v>1</v>
      </c>
      <c r="H10">
        <f t="shared" ca="1" si="1"/>
        <v>1</v>
      </c>
      <c r="I10">
        <f t="shared" ca="1" si="2"/>
        <v>0</v>
      </c>
      <c r="J10">
        <f t="shared" ca="1" si="3"/>
        <v>0</v>
      </c>
      <c r="K10">
        <f t="shared" ca="1" si="4"/>
        <v>3</v>
      </c>
      <c r="L10">
        <f t="shared" ca="1" si="5"/>
        <v>2</v>
      </c>
      <c r="N10">
        <f t="shared" ca="1" si="6"/>
        <v>0</v>
      </c>
      <c r="O10">
        <f t="shared" ca="1" si="7"/>
        <v>0</v>
      </c>
      <c r="P10">
        <f t="shared" ca="1" si="8"/>
        <v>0</v>
      </c>
      <c r="Q10">
        <f t="shared" ca="1" si="9"/>
        <v>0</v>
      </c>
      <c r="R10">
        <f t="shared" ca="1" si="10"/>
        <v>0</v>
      </c>
      <c r="S10">
        <f t="shared" ca="1" si="11"/>
        <v>0</v>
      </c>
      <c r="U10">
        <f t="shared" ca="1" si="12"/>
        <v>0</v>
      </c>
      <c r="V10">
        <f t="shared" ca="1" si="13"/>
        <v>0</v>
      </c>
      <c r="W10">
        <f t="shared" ca="1" si="14"/>
        <v>0</v>
      </c>
      <c r="X10">
        <f t="shared" ca="1" si="15"/>
        <v>0</v>
      </c>
      <c r="Y10">
        <f t="shared" ca="1" si="16"/>
        <v>0</v>
      </c>
      <c r="Z10">
        <f t="shared" ca="1" si="17"/>
        <v>0</v>
      </c>
      <c r="AB10">
        <f t="shared" ca="1" si="18"/>
        <v>1</v>
      </c>
      <c r="AC10">
        <f t="shared" ca="1" si="19"/>
        <v>0</v>
      </c>
      <c r="AD10">
        <f t="shared" ca="1" si="20"/>
        <v>0</v>
      </c>
      <c r="AE10">
        <f t="shared" ca="1" si="21"/>
        <v>1</v>
      </c>
      <c r="AF10">
        <f t="shared" ca="1" si="22"/>
        <v>2</v>
      </c>
      <c r="AG10">
        <f t="shared" ca="1" si="23"/>
        <v>3</v>
      </c>
      <c r="AI10">
        <f t="shared" ca="1" si="24"/>
        <v>0</v>
      </c>
      <c r="AJ10">
        <f t="shared" ca="1" si="25"/>
        <v>0</v>
      </c>
      <c r="AK10">
        <f t="shared" ca="1" si="26"/>
        <v>0</v>
      </c>
      <c r="AL10">
        <f t="shared" ca="1" si="27"/>
        <v>0</v>
      </c>
      <c r="AM10">
        <f t="shared" ca="1" si="28"/>
        <v>0</v>
      </c>
      <c r="AN10">
        <f t="shared" ca="1" si="29"/>
        <v>0</v>
      </c>
    </row>
    <row r="11" spans="1:41" x14ac:dyDescent="0.2">
      <c r="A11" s="2" t="str">
        <f ca="1">'- H -'!B13</f>
        <v>LOS JUANCHOS</v>
      </c>
      <c r="B11" s="212">
        <f>IF('- H -'!C13&lt;&gt;"",'- H -'!C13,"")</f>
        <v>7</v>
      </c>
      <c r="C11" t="str">
        <f>'- F -'!D13</f>
        <v>-</v>
      </c>
      <c r="D11" s="212">
        <f>IF('- H -'!E13&lt;&gt;"",'- H -'!E13,"")</f>
        <v>3</v>
      </c>
      <c r="E11" s="3" t="str">
        <f ca="1">'- H -'!F13</f>
        <v>NARANJA MECÀNICA</v>
      </c>
      <c r="F11" s="212">
        <f>COUNTBLANK('- H -'!C13:'- H -'!E13)</f>
        <v>0</v>
      </c>
      <c r="G11">
        <f t="shared" ca="1" si="0"/>
        <v>0</v>
      </c>
      <c r="H11">
        <f t="shared" ca="1" si="1"/>
        <v>0</v>
      </c>
      <c r="I11">
        <f t="shared" ca="1" si="2"/>
        <v>0</v>
      </c>
      <c r="J11">
        <f t="shared" ca="1" si="3"/>
        <v>0</v>
      </c>
      <c r="K11">
        <f t="shared" ca="1" si="4"/>
        <v>0</v>
      </c>
      <c r="L11">
        <f t="shared" ca="1" si="5"/>
        <v>0</v>
      </c>
      <c r="N11">
        <f t="shared" ca="1" si="6"/>
        <v>0</v>
      </c>
      <c r="O11">
        <f t="shared" ca="1" si="7"/>
        <v>0</v>
      </c>
      <c r="P11">
        <f t="shared" ca="1" si="8"/>
        <v>0</v>
      </c>
      <c r="Q11">
        <f t="shared" ca="1" si="9"/>
        <v>0</v>
      </c>
      <c r="R11">
        <f t="shared" ca="1" si="10"/>
        <v>0</v>
      </c>
      <c r="S11">
        <f t="shared" ca="1" si="11"/>
        <v>0</v>
      </c>
      <c r="U11">
        <f t="shared" ca="1" si="12"/>
        <v>1</v>
      </c>
      <c r="V11">
        <f t="shared" ca="1" si="13"/>
        <v>1</v>
      </c>
      <c r="W11">
        <f t="shared" ca="1" si="14"/>
        <v>0</v>
      </c>
      <c r="X11">
        <f t="shared" ca="1" si="15"/>
        <v>0</v>
      </c>
      <c r="Y11">
        <f t="shared" ca="1" si="16"/>
        <v>7</v>
      </c>
      <c r="Z11">
        <f t="shared" ca="1" si="17"/>
        <v>3</v>
      </c>
      <c r="AB11">
        <f t="shared" ca="1" si="18"/>
        <v>0</v>
      </c>
      <c r="AC11">
        <f t="shared" ca="1" si="19"/>
        <v>0</v>
      </c>
      <c r="AD11">
        <f t="shared" ca="1" si="20"/>
        <v>0</v>
      </c>
      <c r="AE11">
        <f t="shared" ca="1" si="21"/>
        <v>0</v>
      </c>
      <c r="AF11">
        <f t="shared" ca="1" si="22"/>
        <v>0</v>
      </c>
      <c r="AG11">
        <f t="shared" ca="1" si="23"/>
        <v>0</v>
      </c>
      <c r="AI11">
        <f t="shared" ca="1" si="24"/>
        <v>1</v>
      </c>
      <c r="AJ11">
        <f t="shared" ca="1" si="25"/>
        <v>0</v>
      </c>
      <c r="AK11">
        <f t="shared" ca="1" si="26"/>
        <v>0</v>
      </c>
      <c r="AL11">
        <f t="shared" ca="1" si="27"/>
        <v>1</v>
      </c>
      <c r="AM11">
        <f t="shared" ca="1" si="28"/>
        <v>3</v>
      </c>
      <c r="AN11">
        <f t="shared" ca="1" si="29"/>
        <v>7</v>
      </c>
    </row>
    <row r="12" spans="1:41" x14ac:dyDescent="0.2">
      <c r="A12" s="2" t="str">
        <f ca="1">'- H -'!B14</f>
        <v>LOS POLLITOS RECERDOS</v>
      </c>
      <c r="B12" s="212">
        <f>IF('- H -'!C14&lt;&gt;"",'- H -'!C14,"")</f>
        <v>2</v>
      </c>
      <c r="C12">
        <f>'- F -'!D16</f>
        <v>0</v>
      </c>
      <c r="D12" s="212">
        <f>IF('- H -'!E14&lt;&gt;"",'- H -'!E14,"")</f>
        <v>7</v>
      </c>
      <c r="E12" s="3" t="str">
        <f ca="1">'- H -'!F14</f>
        <v>LOS JUANCHOS</v>
      </c>
      <c r="F12" s="212">
        <f>COUNTBLANK('- H -'!C14:'- H -'!E14)</f>
        <v>0</v>
      </c>
      <c r="G12">
        <f t="shared" ca="1" si="0"/>
        <v>0</v>
      </c>
      <c r="H12">
        <f t="shared" ca="1" si="1"/>
        <v>0</v>
      </c>
      <c r="I12">
        <f t="shared" ca="1" si="2"/>
        <v>0</v>
      </c>
      <c r="J12">
        <f t="shared" ca="1" si="3"/>
        <v>0</v>
      </c>
      <c r="K12">
        <f t="shared" ca="1" si="4"/>
        <v>0</v>
      </c>
      <c r="L12">
        <f t="shared" ca="1" si="5"/>
        <v>0</v>
      </c>
      <c r="N12">
        <f t="shared" ca="1" si="6"/>
        <v>1</v>
      </c>
      <c r="O12">
        <f t="shared" ca="1" si="7"/>
        <v>0</v>
      </c>
      <c r="P12">
        <f t="shared" ca="1" si="8"/>
        <v>0</v>
      </c>
      <c r="Q12">
        <f t="shared" ca="1" si="9"/>
        <v>1</v>
      </c>
      <c r="R12">
        <f t="shared" ca="1" si="10"/>
        <v>2</v>
      </c>
      <c r="S12">
        <f t="shared" ca="1" si="11"/>
        <v>7</v>
      </c>
      <c r="U12">
        <f t="shared" ca="1" si="12"/>
        <v>1</v>
      </c>
      <c r="V12">
        <f t="shared" ca="1" si="13"/>
        <v>1</v>
      </c>
      <c r="W12">
        <f t="shared" ca="1" si="14"/>
        <v>0</v>
      </c>
      <c r="X12">
        <f t="shared" ca="1" si="15"/>
        <v>0</v>
      </c>
      <c r="Y12">
        <f t="shared" ca="1" si="16"/>
        <v>7</v>
      </c>
      <c r="Z12">
        <f t="shared" ca="1" si="17"/>
        <v>2</v>
      </c>
      <c r="AB12">
        <f t="shared" ca="1" si="18"/>
        <v>0</v>
      </c>
      <c r="AC12">
        <f t="shared" ca="1" si="19"/>
        <v>0</v>
      </c>
      <c r="AD12">
        <f t="shared" ca="1" si="20"/>
        <v>0</v>
      </c>
      <c r="AE12">
        <f t="shared" ca="1" si="21"/>
        <v>0</v>
      </c>
      <c r="AF12">
        <f t="shared" ca="1" si="22"/>
        <v>0</v>
      </c>
      <c r="AG12">
        <f t="shared" ca="1" si="23"/>
        <v>0</v>
      </c>
      <c r="AI12">
        <f t="shared" ca="1" si="24"/>
        <v>0</v>
      </c>
      <c r="AJ12">
        <f t="shared" ca="1" si="25"/>
        <v>0</v>
      </c>
      <c r="AK12">
        <f t="shared" ca="1" si="26"/>
        <v>0</v>
      </c>
      <c r="AL12">
        <f t="shared" ca="1" si="27"/>
        <v>0</v>
      </c>
      <c r="AM12">
        <f t="shared" ca="1" si="28"/>
        <v>0</v>
      </c>
      <c r="AN12">
        <f t="shared" ca="1" si="29"/>
        <v>0</v>
      </c>
    </row>
    <row r="13" spans="1:41" x14ac:dyDescent="0.2">
      <c r="A13" s="2" t="str">
        <f ca="1">'- H -'!B15</f>
        <v>RAÌZ DE MENOS UNO</v>
      </c>
      <c r="B13" s="212">
        <f>IF('- H -'!C15&lt;&gt;"",'- H -'!C15,"")</f>
        <v>9</v>
      </c>
      <c r="C13">
        <f>'- F -'!D17</f>
        <v>0</v>
      </c>
      <c r="D13" s="212">
        <f>IF('- H -'!E15&lt;&gt;"",'- H -'!E15,"")</f>
        <v>4</v>
      </c>
      <c r="E13" s="3" t="str">
        <f ca="1">'- H -'!F15</f>
        <v>NARANJA MECÀNICA</v>
      </c>
      <c r="F13" s="212">
        <f>COUNTBLANK('- H -'!C15:'- H -'!E15)</f>
        <v>0</v>
      </c>
      <c r="G13">
        <f t="shared" ca="1" si="0"/>
        <v>0</v>
      </c>
      <c r="H13">
        <f t="shared" ca="1" si="1"/>
        <v>0</v>
      </c>
      <c r="I13">
        <f t="shared" ca="1" si="2"/>
        <v>0</v>
      </c>
      <c r="J13">
        <f t="shared" ca="1" si="3"/>
        <v>0</v>
      </c>
      <c r="K13">
        <f t="shared" ca="1" si="4"/>
        <v>0</v>
      </c>
      <c r="L13">
        <f t="shared" ca="1" si="5"/>
        <v>0</v>
      </c>
      <c r="N13">
        <f t="shared" ca="1" si="6"/>
        <v>0</v>
      </c>
      <c r="O13">
        <f t="shared" ca="1" si="7"/>
        <v>0</v>
      </c>
      <c r="P13">
        <f t="shared" ca="1" si="8"/>
        <v>0</v>
      </c>
      <c r="Q13">
        <f t="shared" ca="1" si="9"/>
        <v>0</v>
      </c>
      <c r="R13">
        <f t="shared" ca="1" si="10"/>
        <v>0</v>
      </c>
      <c r="S13">
        <f t="shared" ca="1" si="11"/>
        <v>0</v>
      </c>
      <c r="U13">
        <f t="shared" ca="1" si="12"/>
        <v>0</v>
      </c>
      <c r="V13">
        <f t="shared" ca="1" si="13"/>
        <v>0</v>
      </c>
      <c r="W13">
        <f t="shared" ca="1" si="14"/>
        <v>0</v>
      </c>
      <c r="X13">
        <f t="shared" ca="1" si="15"/>
        <v>0</v>
      </c>
      <c r="Y13">
        <f t="shared" ca="1" si="16"/>
        <v>0</v>
      </c>
      <c r="Z13">
        <f t="shared" ca="1" si="17"/>
        <v>0</v>
      </c>
      <c r="AB13">
        <f t="shared" ca="1" si="18"/>
        <v>1</v>
      </c>
      <c r="AC13">
        <f t="shared" ca="1" si="19"/>
        <v>1</v>
      </c>
      <c r="AD13">
        <f t="shared" ca="1" si="20"/>
        <v>0</v>
      </c>
      <c r="AE13">
        <f t="shared" ca="1" si="21"/>
        <v>0</v>
      </c>
      <c r="AF13">
        <f t="shared" ca="1" si="22"/>
        <v>9</v>
      </c>
      <c r="AG13">
        <f t="shared" ca="1" si="23"/>
        <v>4</v>
      </c>
      <c r="AI13">
        <f t="shared" ca="1" si="24"/>
        <v>1</v>
      </c>
      <c r="AJ13">
        <f t="shared" ca="1" si="25"/>
        <v>0</v>
      </c>
      <c r="AK13">
        <f t="shared" ca="1" si="26"/>
        <v>0</v>
      </c>
      <c r="AL13">
        <f t="shared" ca="1" si="27"/>
        <v>1</v>
      </c>
      <c r="AM13">
        <f t="shared" ca="1" si="28"/>
        <v>4</v>
      </c>
      <c r="AN13">
        <f t="shared" ca="1" si="29"/>
        <v>9</v>
      </c>
    </row>
    <row r="14" spans="1:41" x14ac:dyDescent="0.2">
      <c r="G14">
        <f t="shared" ref="G14:L14" ca="1" si="30">SUM(G4:G13)</f>
        <v>4</v>
      </c>
      <c r="H14">
        <f t="shared" ca="1" si="30"/>
        <v>2</v>
      </c>
      <c r="I14">
        <f t="shared" ca="1" si="30"/>
        <v>1</v>
      </c>
      <c r="J14">
        <f t="shared" ca="1" si="30"/>
        <v>1</v>
      </c>
      <c r="K14">
        <f t="shared" ca="1" si="30"/>
        <v>19</v>
      </c>
      <c r="L14">
        <f t="shared" ca="1" si="30"/>
        <v>20</v>
      </c>
      <c r="M14">
        <f ca="1">H14*3+I14*2+J14</f>
        <v>9</v>
      </c>
      <c r="N14">
        <f t="shared" ref="N14:S14" ca="1" si="31">SUM(N4:N13)</f>
        <v>4</v>
      </c>
      <c r="O14">
        <f t="shared" ca="1" si="31"/>
        <v>0</v>
      </c>
      <c r="P14">
        <f t="shared" ca="1" si="31"/>
        <v>1</v>
      </c>
      <c r="Q14">
        <f t="shared" ca="1" si="31"/>
        <v>3</v>
      </c>
      <c r="R14">
        <f t="shared" ca="1" si="31"/>
        <v>11</v>
      </c>
      <c r="S14">
        <f t="shared" ca="1" si="31"/>
        <v>20</v>
      </c>
      <c r="T14">
        <f ca="1">O14*3+P14*2+Q14</f>
        <v>5</v>
      </c>
      <c r="U14">
        <f t="shared" ref="U14:Z14" ca="1" si="32">SUM(U4:U13)</f>
        <v>4</v>
      </c>
      <c r="V14">
        <f t="shared" ca="1" si="32"/>
        <v>2</v>
      </c>
      <c r="W14">
        <f t="shared" ca="1" si="32"/>
        <v>0</v>
      </c>
      <c r="X14">
        <f t="shared" ca="1" si="32"/>
        <v>2</v>
      </c>
      <c r="Y14">
        <f t="shared" ca="1" si="32"/>
        <v>20</v>
      </c>
      <c r="Z14">
        <f t="shared" ca="1" si="32"/>
        <v>16</v>
      </c>
      <c r="AA14">
        <f ca="1">V14*3+W14*2+X14</f>
        <v>8</v>
      </c>
      <c r="AB14">
        <f t="shared" ref="AB14:AG14" ca="1" si="33">SUM(AB4:AB13)</f>
        <v>4</v>
      </c>
      <c r="AC14">
        <f t="shared" ca="1" si="33"/>
        <v>3</v>
      </c>
      <c r="AD14">
        <f t="shared" ca="1" si="33"/>
        <v>0</v>
      </c>
      <c r="AE14">
        <f t="shared" ca="1" si="33"/>
        <v>1</v>
      </c>
      <c r="AF14">
        <f t="shared" ca="1" si="33"/>
        <v>20</v>
      </c>
      <c r="AG14">
        <f t="shared" ca="1" si="33"/>
        <v>10</v>
      </c>
      <c r="AH14">
        <f ca="1">AC14*3+AD14*2+AE14</f>
        <v>10</v>
      </c>
      <c r="AI14">
        <f t="shared" ref="AI14:AN14" ca="1" si="34">SUM(AI4:AI13)</f>
        <v>4</v>
      </c>
      <c r="AJ14">
        <f t="shared" ca="1" si="34"/>
        <v>2</v>
      </c>
      <c r="AK14">
        <f t="shared" ca="1" si="34"/>
        <v>0</v>
      </c>
      <c r="AL14">
        <f t="shared" ca="1" si="34"/>
        <v>2</v>
      </c>
      <c r="AM14">
        <f t="shared" ca="1" si="34"/>
        <v>18</v>
      </c>
      <c r="AN14">
        <f t="shared" ca="1" si="34"/>
        <v>22</v>
      </c>
      <c r="AO14">
        <f ca="1">AJ14*3+AK14*2+AL14</f>
        <v>8</v>
      </c>
    </row>
    <row r="18" spans="6:53" x14ac:dyDescent="0.2">
      <c r="F18" t="s">
        <v>36</v>
      </c>
    </row>
    <row r="19" spans="6:53" x14ac:dyDescent="0.2">
      <c r="G19" t="s">
        <v>13</v>
      </c>
      <c r="H19" t="s">
        <v>15</v>
      </c>
      <c r="I19" t="s">
        <v>16</v>
      </c>
      <c r="J19" t="s">
        <v>17</v>
      </c>
      <c r="K19" t="s">
        <v>18</v>
      </c>
      <c r="L19" t="s">
        <v>19</v>
      </c>
      <c r="M19" t="s">
        <v>14</v>
      </c>
      <c r="O19" t="s">
        <v>101</v>
      </c>
      <c r="S19" t="s">
        <v>102</v>
      </c>
      <c r="W19" t="s">
        <v>103</v>
      </c>
      <c r="AA19" t="s">
        <v>104</v>
      </c>
      <c r="AE19" t="s">
        <v>105</v>
      </c>
      <c r="AI19" t="s">
        <v>106</v>
      </c>
      <c r="AM19" t="s">
        <v>108</v>
      </c>
      <c r="AQ19" t="s">
        <v>109</v>
      </c>
      <c r="AU19" t="s">
        <v>110</v>
      </c>
      <c r="AY19" t="s">
        <v>107</v>
      </c>
    </row>
    <row r="20" spans="6:53" x14ac:dyDescent="0.2">
      <c r="F20" t="str">
        <f>G2</f>
        <v>FORGUESLAYA F.C.</v>
      </c>
      <c r="G20">
        <f t="shared" ref="G20:M20" ca="1" si="35">G14</f>
        <v>4</v>
      </c>
      <c r="H20">
        <f t="shared" ca="1" si="35"/>
        <v>2</v>
      </c>
      <c r="I20">
        <f t="shared" ca="1" si="35"/>
        <v>1</v>
      </c>
      <c r="J20">
        <f t="shared" ca="1" si="35"/>
        <v>1</v>
      </c>
      <c r="K20">
        <f t="shared" ca="1" si="35"/>
        <v>19</v>
      </c>
      <c r="L20">
        <f t="shared" ca="1" si="35"/>
        <v>20</v>
      </c>
      <c r="M20">
        <f t="shared" ca="1" si="35"/>
        <v>9</v>
      </c>
      <c r="O20" t="str">
        <f ca="1">IF($M20&gt;=$M21,$F20,$F21)</f>
        <v>FORGUESLAYA F.C.</v>
      </c>
      <c r="P20">
        <f ca="1">VLOOKUP(O20,$F$20:$M$29,8,FALSE)</f>
        <v>9</v>
      </c>
      <c r="S20" t="str">
        <f ca="1">IF($P20&gt;=$P22,$O20,$O22)</f>
        <v>FORGUESLAYA F.C.</v>
      </c>
      <c r="T20">
        <f ca="1">VLOOKUP(S20,$O$20:$P$29,2,FALSE)</f>
        <v>9</v>
      </c>
      <c r="W20" t="str">
        <f ca="1">IF($T20&gt;=$T23,$S20,$S23)</f>
        <v>RAÌZ DE MENOS UNO</v>
      </c>
      <c r="X20">
        <f ca="1">VLOOKUP(W20,$S$20:$T$29,2,FALSE)</f>
        <v>10</v>
      </c>
      <c r="AA20" t="str">
        <f ca="1">IF(X20&gt;=X24,W20,W24)</f>
        <v>RAÌZ DE MENOS UNO</v>
      </c>
      <c r="AB20">
        <f ca="1">VLOOKUP(AA20,W20:X29,2,FALSE)</f>
        <v>10</v>
      </c>
      <c r="AE20" t="str">
        <f ca="1">AA20</f>
        <v>RAÌZ DE MENOS UNO</v>
      </c>
      <c r="AF20">
        <f ca="1">VLOOKUP(AE20,AA20:AB29,2,FALSE)</f>
        <v>10</v>
      </c>
      <c r="AI20" t="str">
        <f ca="1">AE20</f>
        <v>RAÌZ DE MENOS UNO</v>
      </c>
      <c r="AJ20">
        <f ca="1">VLOOKUP(AI20,AE20:AF29,2,FALSE)</f>
        <v>10</v>
      </c>
      <c r="AM20" t="str">
        <f ca="1">AI20</f>
        <v>RAÌZ DE MENOS UNO</v>
      </c>
      <c r="AN20">
        <f ca="1">VLOOKUP(AM20,AI20:AJ29,2,FALSE)</f>
        <v>10</v>
      </c>
      <c r="AQ20" t="str">
        <f ca="1">AM20</f>
        <v>RAÌZ DE MENOS UNO</v>
      </c>
      <c r="AR20">
        <f ca="1">VLOOKUP(AQ20,AM20:AN29,2,FALSE)</f>
        <v>10</v>
      </c>
      <c r="AU20" t="str">
        <f ca="1">AQ20</f>
        <v>RAÌZ DE MENOS UNO</v>
      </c>
      <c r="AV20">
        <f ca="1">VLOOKUP(AU20,AQ20:AR29,2,FALSE)</f>
        <v>10</v>
      </c>
      <c r="AY20" t="str">
        <f ca="1">AU20</f>
        <v>RAÌZ DE MENOS UNO</v>
      </c>
      <c r="AZ20">
        <f ca="1">VLOOKUP(AY20,AU20:AV29,2,FALSE)</f>
        <v>10</v>
      </c>
    </row>
    <row r="21" spans="6:53" x14ac:dyDescent="0.2">
      <c r="F21" t="str">
        <f>N2</f>
        <v>LOS POLLITOS RECERDOS</v>
      </c>
      <c r="G21">
        <f t="shared" ref="G21:M21" ca="1" si="36">N14</f>
        <v>4</v>
      </c>
      <c r="H21">
        <f t="shared" ca="1" si="36"/>
        <v>0</v>
      </c>
      <c r="I21">
        <f t="shared" ca="1" si="36"/>
        <v>1</v>
      </c>
      <c r="J21">
        <f t="shared" ca="1" si="36"/>
        <v>3</v>
      </c>
      <c r="K21">
        <f t="shared" ca="1" si="36"/>
        <v>11</v>
      </c>
      <c r="L21">
        <f t="shared" ca="1" si="36"/>
        <v>20</v>
      </c>
      <c r="M21">
        <f t="shared" ca="1" si="36"/>
        <v>5</v>
      </c>
      <c r="O21" t="str">
        <f ca="1">IF($M21&lt;=$M20,$F21,$F20)</f>
        <v>LOS POLLITOS RECERDOS</v>
      </c>
      <c r="P21">
        <f ca="1">VLOOKUP(O21,$F$20:$M$29,8,FALSE)</f>
        <v>5</v>
      </c>
      <c r="S21" t="str">
        <f ca="1">O21</f>
        <v>LOS POLLITOS RECERDOS</v>
      </c>
      <c r="T21">
        <f ca="1">VLOOKUP(S21,$O$20:$P$29,2,FALSE)</f>
        <v>5</v>
      </c>
      <c r="W21" t="str">
        <f ca="1">S21</f>
        <v>LOS POLLITOS RECERDOS</v>
      </c>
      <c r="X21">
        <f ca="1">VLOOKUP(W21,$S$20:$T$29,2,FALSE)</f>
        <v>5</v>
      </c>
      <c r="AA21" t="str">
        <f ca="1">W21</f>
        <v>LOS POLLITOS RECERDOS</v>
      </c>
      <c r="AB21">
        <f ca="1">VLOOKUP(AA21,W20:X29,2,FALSE)</f>
        <v>5</v>
      </c>
      <c r="AE21" t="str">
        <f ca="1">IF(AB21&gt;=AB22,AA21,AA22)</f>
        <v>LOS JUANCHOS</v>
      </c>
      <c r="AF21">
        <f ca="1">VLOOKUP(AE21,AA20:AB29,2,FALSE)</f>
        <v>8</v>
      </c>
      <c r="AI21" t="str">
        <f ca="1">IF(AF21&gt;=AF23,AE21,AE23)</f>
        <v>FORGUESLAYA F.C.</v>
      </c>
      <c r="AJ21">
        <f ca="1">VLOOKUP(AI21,AE20:AF29,2,FALSE)</f>
        <v>9</v>
      </c>
      <c r="AM21" t="str">
        <f ca="1">IF(AJ21&gt;=AJ24,AI21,AI24)</f>
        <v>FORGUESLAYA F.C.</v>
      </c>
      <c r="AN21">
        <f ca="1">VLOOKUP(AM21,AI20:AJ29,2,FALSE)</f>
        <v>9</v>
      </c>
      <c r="AQ21" t="str">
        <f ca="1">AM21</f>
        <v>FORGUESLAYA F.C.</v>
      </c>
      <c r="AR21">
        <f ca="1">VLOOKUP(AQ21,AM20:AN29,2,FALSE)</f>
        <v>9</v>
      </c>
      <c r="AU21" t="str">
        <f ca="1">AQ21</f>
        <v>FORGUESLAYA F.C.</v>
      </c>
      <c r="AV21">
        <f ca="1">VLOOKUP(AU21,AQ20:AR29,2,FALSE)</f>
        <v>9</v>
      </c>
      <c r="AY21" t="str">
        <f ca="1">AU21</f>
        <v>FORGUESLAYA F.C.</v>
      </c>
      <c r="AZ21">
        <f ca="1">VLOOKUP(AY21,AU20:AV29,2,FALSE)</f>
        <v>9</v>
      </c>
    </row>
    <row r="22" spans="6:53" x14ac:dyDescent="0.2">
      <c r="F22" t="str">
        <f>U2</f>
        <v>LOS JUANCHOS</v>
      </c>
      <c r="G22">
        <f t="shared" ref="G22:M22" ca="1" si="37">U14</f>
        <v>4</v>
      </c>
      <c r="H22">
        <f t="shared" ca="1" si="37"/>
        <v>2</v>
      </c>
      <c r="I22">
        <f t="shared" ca="1" si="37"/>
        <v>0</v>
      </c>
      <c r="J22">
        <f t="shared" ca="1" si="37"/>
        <v>2</v>
      </c>
      <c r="K22">
        <f t="shared" ca="1" si="37"/>
        <v>20</v>
      </c>
      <c r="L22">
        <f t="shared" ca="1" si="37"/>
        <v>16</v>
      </c>
      <c r="M22">
        <f t="shared" ca="1" si="37"/>
        <v>8</v>
      </c>
      <c r="O22" t="str">
        <f>F22</f>
        <v>LOS JUANCHOS</v>
      </c>
      <c r="P22">
        <f ca="1">VLOOKUP(O22,$F$20:$M$29,8,FALSE)</f>
        <v>8</v>
      </c>
      <c r="S22" t="str">
        <f ca="1">IF($P22&lt;=$P20,$O22,$O20)</f>
        <v>LOS JUANCHOS</v>
      </c>
      <c r="T22">
        <f ca="1">VLOOKUP(S22,$O$20:$P$29,2,FALSE)</f>
        <v>8</v>
      </c>
      <c r="W22" t="str">
        <f ca="1">S22</f>
        <v>LOS JUANCHOS</v>
      </c>
      <c r="X22">
        <f ca="1">VLOOKUP(W22,$S$20:$T$29,2,FALSE)</f>
        <v>8</v>
      </c>
      <c r="AA22" t="str">
        <f ca="1">W22</f>
        <v>LOS JUANCHOS</v>
      </c>
      <c r="AB22">
        <f ca="1">VLOOKUP(AA22,W20:X29,2,FALSE)</f>
        <v>8</v>
      </c>
      <c r="AE22" t="str">
        <f ca="1">IF(AB22&lt;=AB21,AA22,AA21)</f>
        <v>LOS POLLITOS RECERDOS</v>
      </c>
      <c r="AF22">
        <f ca="1">VLOOKUP(AE22,AA20:AB29,2,FALSE)</f>
        <v>5</v>
      </c>
      <c r="AI22" t="str">
        <f ca="1">AE22</f>
        <v>LOS POLLITOS RECERDOS</v>
      </c>
      <c r="AJ22">
        <f ca="1">VLOOKUP(AI22,AE20:AF29,2,FALSE)</f>
        <v>5</v>
      </c>
      <c r="AM22" t="str">
        <f ca="1">AI22</f>
        <v>LOS POLLITOS RECERDOS</v>
      </c>
      <c r="AN22">
        <f ca="1">VLOOKUP(AM22,AI20:AJ29,2,FALSE)</f>
        <v>5</v>
      </c>
      <c r="AQ22" t="str">
        <f ca="1">IF(AN22&gt;=AN23,AM22,AM23)</f>
        <v>LOS JUANCHOS</v>
      </c>
      <c r="AR22">
        <f ca="1">VLOOKUP(AQ22,AM20:AN29,2,FALSE)</f>
        <v>8</v>
      </c>
      <c r="AU22" t="str">
        <f ca="1">IF(AR22&gt;=AR24,AQ22,AQ24)</f>
        <v>LOS JUANCHOS</v>
      </c>
      <c r="AV22">
        <f ca="1">VLOOKUP(AU22,AQ20:AR29,2,FALSE)</f>
        <v>8</v>
      </c>
      <c r="AY22" t="str">
        <f ca="1">AU22</f>
        <v>LOS JUANCHOS</v>
      </c>
      <c r="AZ22">
        <f ca="1">VLOOKUP(AY22,AU20:AV29,2,FALSE)</f>
        <v>8</v>
      </c>
    </row>
    <row r="23" spans="6:53" x14ac:dyDescent="0.2">
      <c r="F23" t="str">
        <f>AB2</f>
        <v>RAÌZ DE MENOS UNO</v>
      </c>
      <c r="G23">
        <f t="shared" ref="G23:M23" ca="1" si="38">AB14</f>
        <v>4</v>
      </c>
      <c r="H23">
        <f t="shared" ca="1" si="38"/>
        <v>3</v>
      </c>
      <c r="I23">
        <f t="shared" ca="1" si="38"/>
        <v>0</v>
      </c>
      <c r="J23">
        <f t="shared" ca="1" si="38"/>
        <v>1</v>
      </c>
      <c r="K23">
        <f t="shared" ca="1" si="38"/>
        <v>20</v>
      </c>
      <c r="L23">
        <f t="shared" ca="1" si="38"/>
        <v>10</v>
      </c>
      <c r="M23">
        <f t="shared" ca="1" si="38"/>
        <v>10</v>
      </c>
      <c r="O23" t="str">
        <f>F23</f>
        <v>RAÌZ DE MENOS UNO</v>
      </c>
      <c r="P23">
        <f ca="1">VLOOKUP(O23,$F$20:$M$29,8,FALSE)</f>
        <v>10</v>
      </c>
      <c r="S23" t="str">
        <f>O23</f>
        <v>RAÌZ DE MENOS UNO</v>
      </c>
      <c r="T23">
        <f ca="1">VLOOKUP(S23,$O$20:$P$29,2,FALSE)</f>
        <v>10</v>
      </c>
      <c r="W23" t="str">
        <f ca="1">IF($T23&lt;=$T20,$S23,$S20)</f>
        <v>FORGUESLAYA F.C.</v>
      </c>
      <c r="X23">
        <f ca="1">VLOOKUP(W23,$S$20:$T$29,2,FALSE)</f>
        <v>9</v>
      </c>
      <c r="AA23" t="str">
        <f ca="1">W23</f>
        <v>FORGUESLAYA F.C.</v>
      </c>
      <c r="AB23">
        <f ca="1">VLOOKUP(AA23,W20:X29,2,FALSE)</f>
        <v>9</v>
      </c>
      <c r="AE23" t="str">
        <f ca="1">AA23</f>
        <v>FORGUESLAYA F.C.</v>
      </c>
      <c r="AF23">
        <f ca="1">VLOOKUP(AE23,AA20:AB29,2,FALSE)</f>
        <v>9</v>
      </c>
      <c r="AI23" t="str">
        <f ca="1">IF(AF23&lt;=AF21,AE23,AE21)</f>
        <v>LOS JUANCHOS</v>
      </c>
      <c r="AJ23">
        <f ca="1">VLOOKUP(AI23,AE20:AF29,2,FALSE)</f>
        <v>8</v>
      </c>
      <c r="AM23" t="str">
        <f ca="1">AI23</f>
        <v>LOS JUANCHOS</v>
      </c>
      <c r="AN23">
        <f ca="1">VLOOKUP(AM23,AI20:AJ29,2,FALSE)</f>
        <v>8</v>
      </c>
      <c r="AQ23" t="str">
        <f ca="1">IF(AN23&lt;=AN22,AM23,AM22)</f>
        <v>LOS POLLITOS RECERDOS</v>
      </c>
      <c r="AR23">
        <f ca="1">VLOOKUP(AQ23,AM20:AN29,2,FALSE)</f>
        <v>5</v>
      </c>
      <c r="AU23" t="str">
        <f ca="1">AQ23</f>
        <v>LOS POLLITOS RECERDOS</v>
      </c>
      <c r="AV23">
        <f ca="1">VLOOKUP(AU23,AQ20:AR29,2,FALSE)</f>
        <v>5</v>
      </c>
      <c r="AY23" t="str">
        <f ca="1">IF(AV23&gt;=AV24,AU23,AU24)</f>
        <v>NARANJA MECÀNICA</v>
      </c>
      <c r="AZ23">
        <f ca="1">VLOOKUP(AY23,AU20:AV29,2,FALSE)</f>
        <v>8</v>
      </c>
    </row>
    <row r="24" spans="6:53" x14ac:dyDescent="0.2">
      <c r="F24" t="str">
        <f>AI2</f>
        <v>NARANJA MECÀNICA</v>
      </c>
      <c r="G24">
        <f ca="1">AI14</f>
        <v>4</v>
      </c>
      <c r="H24">
        <f t="shared" ref="H24:M24" ca="1" si="39">AJ14</f>
        <v>2</v>
      </c>
      <c r="I24">
        <f t="shared" ca="1" si="39"/>
        <v>0</v>
      </c>
      <c r="J24">
        <f t="shared" ca="1" si="39"/>
        <v>2</v>
      </c>
      <c r="K24">
        <f t="shared" ca="1" si="39"/>
        <v>18</v>
      </c>
      <c r="L24">
        <f t="shared" ca="1" si="39"/>
        <v>22</v>
      </c>
      <c r="M24">
        <f t="shared" ca="1" si="39"/>
        <v>8</v>
      </c>
      <c r="O24" t="str">
        <f>F24</f>
        <v>NARANJA MECÀNICA</v>
      </c>
      <c r="P24">
        <f ca="1">VLOOKUP(O24,$F$20:$M$29,8,FALSE)</f>
        <v>8</v>
      </c>
      <c r="S24" t="str">
        <f>O24</f>
        <v>NARANJA MECÀNICA</v>
      </c>
      <c r="T24">
        <f ca="1">VLOOKUP(S24,$O$20:$P$29,2,FALSE)</f>
        <v>8</v>
      </c>
      <c r="W24" t="str">
        <f>S24</f>
        <v>NARANJA MECÀNICA</v>
      </c>
      <c r="X24">
        <f ca="1">VLOOKUP(W24,$S$20:$T$29,2,FALSE)</f>
        <v>8</v>
      </c>
      <c r="AA24" t="str">
        <f ca="1">IF(X24&lt;=X20,W24,W20)</f>
        <v>NARANJA MECÀNICA</v>
      </c>
      <c r="AB24">
        <f ca="1">VLOOKUP(AA24,W20:X29,2,FALSE)</f>
        <v>8</v>
      </c>
      <c r="AE24" t="str">
        <f ca="1">AA24</f>
        <v>NARANJA MECÀNICA</v>
      </c>
      <c r="AF24">
        <f ca="1">VLOOKUP(AE24,AA20:AB29,2,FALSE)</f>
        <v>8</v>
      </c>
      <c r="AI24" t="str">
        <f ca="1">AE24</f>
        <v>NARANJA MECÀNICA</v>
      </c>
      <c r="AJ24">
        <f ca="1">VLOOKUP(AI24,AE20:AF29,2,FALSE)</f>
        <v>8</v>
      </c>
      <c r="AM24" t="str">
        <f ca="1">IF(AJ24&lt;=AJ21,AI24,AI21)</f>
        <v>NARANJA MECÀNICA</v>
      </c>
      <c r="AN24">
        <f ca="1">VLOOKUP(AM24,AI20:AJ29,2,FALSE)</f>
        <v>8</v>
      </c>
      <c r="AQ24" t="str">
        <f ca="1">AM24</f>
        <v>NARANJA MECÀNICA</v>
      </c>
      <c r="AR24">
        <f ca="1">VLOOKUP(AQ24,AM20:AN29,2,FALSE)</f>
        <v>8</v>
      </c>
      <c r="AU24" t="str">
        <f ca="1">IF(AR24&lt;=AR22,AQ24,AQ22)</f>
        <v>NARANJA MECÀNICA</v>
      </c>
      <c r="AV24">
        <f ca="1">VLOOKUP(AU24,AQ20:AR29,2,FALSE)</f>
        <v>8</v>
      </c>
      <c r="AY24" t="str">
        <f ca="1">IF(AV24&lt;=AV23,AU24,AU23)</f>
        <v>LOS POLLITOS RECERDOS</v>
      </c>
      <c r="AZ24">
        <f ca="1">VLOOKUP(AY24,AU20:AV29,2,FALSE)</f>
        <v>5</v>
      </c>
    </row>
    <row r="32" spans="6:53" x14ac:dyDescent="0.2">
      <c r="F32" t="str">
        <f ca="1">AY20</f>
        <v>RAÌZ DE MENOS UNO</v>
      </c>
      <c r="J32">
        <f ca="1">AZ20</f>
        <v>10</v>
      </c>
      <c r="K32">
        <f ca="1">VLOOKUP(AI20,$F$20:$M$29,6,FALSE)</f>
        <v>20</v>
      </c>
      <c r="L32">
        <f ca="1">VLOOKUP(AI20,$F$20:$M$29,7,FALSE)</f>
        <v>10</v>
      </c>
      <c r="M32">
        <f ca="1">K32-L32</f>
        <v>10</v>
      </c>
      <c r="O32" t="str">
        <f ca="1">IF(AND($J32=$J33,$M33&gt;$M32),$F33,$F32)</f>
        <v>RAÌZ DE MENOS UNO</v>
      </c>
      <c r="P32">
        <f ca="1">VLOOKUP(O32,$F$32:$M$41,5,FALSE)</f>
        <v>10</v>
      </c>
      <c r="Q32">
        <f ca="1">VLOOKUP(O32,$F$32:$M$41,8,FALSE)</f>
        <v>10</v>
      </c>
      <c r="S32" t="str">
        <f ca="1">IF(AND(P32=P34,Q34&gt;Q32),O34,O32)</f>
        <v>RAÌZ DE MENOS UNO</v>
      </c>
      <c r="T32">
        <f ca="1">VLOOKUP(S32,$O$32:$Q$41,2,FALSE)</f>
        <v>10</v>
      </c>
      <c r="U32">
        <f ca="1">VLOOKUP(S32,$O$32:$Q$41,3,FALSE)</f>
        <v>10</v>
      </c>
      <c r="W32" t="str">
        <f ca="1">IF(AND(T32=T35,U35&gt;U32),S35,S32)</f>
        <v>RAÌZ DE MENOS UNO</v>
      </c>
      <c r="X32">
        <f ca="1">VLOOKUP(W32,$S$32:$U$41,2,FALSE)</f>
        <v>10</v>
      </c>
      <c r="Y32">
        <f ca="1">VLOOKUP(W32,$S$32:$U$41,3,FALSE)</f>
        <v>10</v>
      </c>
      <c r="AA32" t="str">
        <f ca="1">IF(AND(X32=X36,Y36&gt;Y32),W36,W32)</f>
        <v>RAÌZ DE MENOS UNO</v>
      </c>
      <c r="AB32">
        <f ca="1">VLOOKUP(AA32,W32:Y41,2,FALSE)</f>
        <v>10</v>
      </c>
      <c r="AC32">
        <f ca="1">VLOOKUP(AA32,W32:Y41,3,FALSE)</f>
        <v>10</v>
      </c>
      <c r="AE32" t="str">
        <f ca="1">AA32</f>
        <v>RAÌZ DE MENOS UNO</v>
      </c>
      <c r="AF32">
        <f ca="1">VLOOKUP(AE32,AA32:AC41,2,FALSE)</f>
        <v>10</v>
      </c>
      <c r="AG32">
        <f ca="1">VLOOKUP(AE32,AA32:AC41,3,FALSE)</f>
        <v>10</v>
      </c>
      <c r="AI32" t="str">
        <f ca="1">AE32</f>
        <v>RAÌZ DE MENOS UNO</v>
      </c>
      <c r="AJ32">
        <f ca="1">VLOOKUP(AI32,AE32:AG41,2,FALSE)</f>
        <v>10</v>
      </c>
      <c r="AK32">
        <f ca="1">VLOOKUP(AI32,AE32:AG41,3,FALSE)</f>
        <v>10</v>
      </c>
      <c r="AM32" t="str">
        <f ca="1">AI32</f>
        <v>RAÌZ DE MENOS UNO</v>
      </c>
      <c r="AN32">
        <f ca="1">VLOOKUP(AM32,AI32:AK41,2,FALSE)</f>
        <v>10</v>
      </c>
      <c r="AO32">
        <f ca="1">VLOOKUP(AM32,AI32:AK41,3,FALSE)</f>
        <v>10</v>
      </c>
      <c r="AQ32" t="str">
        <f ca="1">AM32</f>
        <v>RAÌZ DE MENOS UNO</v>
      </c>
      <c r="AR32">
        <f ca="1">VLOOKUP(AQ32,AM32:AO41,2,FALSE)</f>
        <v>10</v>
      </c>
      <c r="AS32">
        <f ca="1">VLOOKUP(AQ32,AM32:AO41,3,FALSE)</f>
        <v>10</v>
      </c>
      <c r="AU32" t="str">
        <f ca="1">AQ32</f>
        <v>RAÌZ DE MENOS UNO</v>
      </c>
      <c r="AV32">
        <f ca="1">VLOOKUP(AU32,AQ32:AS41,2,FALSE)</f>
        <v>10</v>
      </c>
      <c r="AW32">
        <f ca="1">VLOOKUP(AU32,AQ32:AS41,3,FALSE)</f>
        <v>10</v>
      </c>
      <c r="AY32" t="str">
        <f ca="1">AU32</f>
        <v>RAÌZ DE MENOS UNO</v>
      </c>
      <c r="AZ32">
        <f ca="1">VLOOKUP(AY32,AU32:AW41,2,FALSE)</f>
        <v>10</v>
      </c>
      <c r="BA32">
        <f ca="1">VLOOKUP(AY32,AU32:AW41,3,FALSE)</f>
        <v>10</v>
      </c>
    </row>
    <row r="33" spans="6:54" x14ac:dyDescent="0.2">
      <c r="F33" t="str">
        <f ca="1">AY21</f>
        <v>FORGUESLAYA F.C.</v>
      </c>
      <c r="J33">
        <f ca="1">AZ21</f>
        <v>9</v>
      </c>
      <c r="K33">
        <f ca="1">VLOOKUP(AI21,$F$20:$M$29,6,FALSE)</f>
        <v>19</v>
      </c>
      <c r="L33">
        <f ca="1">VLOOKUP(AI21,$F$20:$M$29,7,FALSE)</f>
        <v>20</v>
      </c>
      <c r="M33">
        <f ca="1">K33-L33</f>
        <v>-1</v>
      </c>
      <c r="O33" t="str">
        <f ca="1">IF(AND($J32=$J33,$M33&gt;$M32),$F32,$F33)</f>
        <v>FORGUESLAYA F.C.</v>
      </c>
      <c r="P33">
        <f ca="1">VLOOKUP(O33,$F$32:$M$41,5,FALSE)</f>
        <v>9</v>
      </c>
      <c r="Q33">
        <f ca="1">VLOOKUP(O33,$F$32:$M$41,8,FALSE)</f>
        <v>-1</v>
      </c>
      <c r="S33" t="str">
        <f ca="1">O33</f>
        <v>FORGUESLAYA F.C.</v>
      </c>
      <c r="T33">
        <f ca="1">VLOOKUP(S33,$O$32:$Q$41,2,FALSE)</f>
        <v>9</v>
      </c>
      <c r="U33">
        <f ca="1">VLOOKUP(S33,$O$32:$Q$41,3,FALSE)</f>
        <v>-1</v>
      </c>
      <c r="W33" t="str">
        <f ca="1">S33</f>
        <v>FORGUESLAYA F.C.</v>
      </c>
      <c r="X33">
        <f ca="1">VLOOKUP(W33,$S$32:$U$41,2,FALSE)</f>
        <v>9</v>
      </c>
      <c r="Y33">
        <f ca="1">VLOOKUP(W33,$S$32:$U$41,3,FALSE)</f>
        <v>-1</v>
      </c>
      <c r="AA33" t="str">
        <f ca="1">W33</f>
        <v>FORGUESLAYA F.C.</v>
      </c>
      <c r="AB33">
        <f ca="1">VLOOKUP(AA33,W32:Y41,2,FALSE)</f>
        <v>9</v>
      </c>
      <c r="AC33">
        <f ca="1">VLOOKUP(AA33,W32:Y41,3,FALSE)</f>
        <v>-1</v>
      </c>
      <c r="AE33" t="str">
        <f ca="1">IF(AND(AB33=AB34,AC34&gt;AC33),AA34,AA33)</f>
        <v>FORGUESLAYA F.C.</v>
      </c>
      <c r="AF33">
        <f ca="1">VLOOKUP(AE33,AA32:AC41,2,FALSE)</f>
        <v>9</v>
      </c>
      <c r="AG33">
        <f ca="1">VLOOKUP(AE33,AA32:AC41,3,FALSE)</f>
        <v>-1</v>
      </c>
      <c r="AI33" t="str">
        <f ca="1">IF(AND(AF33=AF35,AG35&gt;AG33),AE35,AE33)</f>
        <v>FORGUESLAYA F.C.</v>
      </c>
      <c r="AJ33">
        <f ca="1">VLOOKUP(AI33,AE32:AG41,2,FALSE)</f>
        <v>9</v>
      </c>
      <c r="AK33">
        <f ca="1">VLOOKUP(AI33,AE32:AG41,3,FALSE)</f>
        <v>-1</v>
      </c>
      <c r="AM33" t="str">
        <f ca="1">IF(AND(AJ33=AJ36,AK36&gt;AK33),AI36,AI33)</f>
        <v>FORGUESLAYA F.C.</v>
      </c>
      <c r="AN33">
        <f ca="1">VLOOKUP(AM33,AI32:AK41,2,FALSE)</f>
        <v>9</v>
      </c>
      <c r="AO33">
        <f ca="1">VLOOKUP(AM33,AI32:AK41,3,FALSE)</f>
        <v>-1</v>
      </c>
      <c r="AQ33" t="str">
        <f ca="1">AM33</f>
        <v>FORGUESLAYA F.C.</v>
      </c>
      <c r="AR33">
        <f ca="1">VLOOKUP(AQ33,AM32:AO41,2,FALSE)</f>
        <v>9</v>
      </c>
      <c r="AS33">
        <f ca="1">VLOOKUP(AQ33,AM32:AO41,3,FALSE)</f>
        <v>-1</v>
      </c>
      <c r="AU33" t="str">
        <f ca="1">AQ33</f>
        <v>FORGUESLAYA F.C.</v>
      </c>
      <c r="AV33">
        <f ca="1">VLOOKUP(AU33,AQ32:AS41,2,FALSE)</f>
        <v>9</v>
      </c>
      <c r="AW33">
        <f ca="1">VLOOKUP(AU33,AQ32:AS41,3,FALSE)</f>
        <v>-1</v>
      </c>
      <c r="AY33" t="str">
        <f ca="1">AU33</f>
        <v>FORGUESLAYA F.C.</v>
      </c>
      <c r="AZ33">
        <f ca="1">VLOOKUP(AY33,AU32:AW41,2,FALSE)</f>
        <v>9</v>
      </c>
      <c r="BA33">
        <f ca="1">VLOOKUP(AY33,AU32:AW41,3,FALSE)</f>
        <v>-1</v>
      </c>
    </row>
    <row r="34" spans="6:54" x14ac:dyDescent="0.2">
      <c r="F34" t="str">
        <f ca="1">AY22</f>
        <v>LOS JUANCHOS</v>
      </c>
      <c r="J34">
        <f ca="1">AZ22</f>
        <v>8</v>
      </c>
      <c r="K34">
        <f ca="1">VLOOKUP(AI22,$F$20:$M$29,6,FALSE)</f>
        <v>11</v>
      </c>
      <c r="L34">
        <f ca="1">VLOOKUP(AI22,$F$20:$M$29,7,FALSE)</f>
        <v>20</v>
      </c>
      <c r="M34">
        <f ca="1">K34-L34</f>
        <v>-9</v>
      </c>
      <c r="O34" t="str">
        <f ca="1">F34</f>
        <v>LOS JUANCHOS</v>
      </c>
      <c r="P34">
        <f ca="1">VLOOKUP(O34,$F$32:$M$41,5,FALSE)</f>
        <v>8</v>
      </c>
      <c r="Q34">
        <f ca="1">VLOOKUP(O34,$F$32:$M$41,8,FALSE)</f>
        <v>-9</v>
      </c>
      <c r="S34" t="str">
        <f ca="1">IF(AND($P32=P34,Q34&gt;Q32),O32,O34)</f>
        <v>LOS JUANCHOS</v>
      </c>
      <c r="T34">
        <f ca="1">VLOOKUP(S34,$O$32:$Q$41,2,FALSE)</f>
        <v>8</v>
      </c>
      <c r="U34">
        <f ca="1">VLOOKUP(S34,$O$32:$Q$41,3,FALSE)</f>
        <v>-9</v>
      </c>
      <c r="W34" t="str">
        <f ca="1">S34</f>
        <v>LOS JUANCHOS</v>
      </c>
      <c r="X34">
        <f ca="1">VLOOKUP(W34,$S$32:$U$41,2,FALSE)</f>
        <v>8</v>
      </c>
      <c r="Y34">
        <f ca="1">VLOOKUP(W34,$S$32:$U$41,3,FALSE)</f>
        <v>-9</v>
      </c>
      <c r="AA34" t="str">
        <f ca="1">W34</f>
        <v>LOS JUANCHOS</v>
      </c>
      <c r="AB34">
        <f ca="1">VLOOKUP(AA34,W32:Y41,2,FALSE)</f>
        <v>8</v>
      </c>
      <c r="AC34">
        <f ca="1">VLOOKUP(AA34,W32:Y41,3,FALSE)</f>
        <v>-9</v>
      </c>
      <c r="AE34" t="str">
        <f ca="1">IF(AND(AB33=AB34,AC34&gt;AC33),AA33,AA34)</f>
        <v>LOS JUANCHOS</v>
      </c>
      <c r="AF34">
        <f ca="1">VLOOKUP(AE34,AA32:AC41,2,FALSE)</f>
        <v>8</v>
      </c>
      <c r="AG34">
        <f ca="1">VLOOKUP(AE34,AA32:AC41,3,FALSE)</f>
        <v>-9</v>
      </c>
      <c r="AI34" t="str">
        <f ca="1">AE34</f>
        <v>LOS JUANCHOS</v>
      </c>
      <c r="AJ34">
        <f ca="1">VLOOKUP(AI34,AE32:AG41,2,FALSE)</f>
        <v>8</v>
      </c>
      <c r="AK34">
        <f ca="1">VLOOKUP(AI34,AE32:AG41,3,FALSE)</f>
        <v>-9</v>
      </c>
      <c r="AM34" t="str">
        <f ca="1">AI34</f>
        <v>LOS JUANCHOS</v>
      </c>
      <c r="AN34">
        <f ca="1">VLOOKUP(AM34,AI32:AK41,2,FALSE)</f>
        <v>8</v>
      </c>
      <c r="AO34">
        <f ca="1">VLOOKUP(AM34,AI32:AK41,3,FALSE)</f>
        <v>-9</v>
      </c>
      <c r="AQ34" t="str">
        <f ca="1">IF(AND(AN34=AN35,AO35&gt;AO34),AM35,AM34)</f>
        <v>NARANJA MECÀNICA</v>
      </c>
      <c r="AR34">
        <f ca="1">VLOOKUP(AQ34,AM32:AO41,2,FALSE)</f>
        <v>8</v>
      </c>
      <c r="AS34">
        <f ca="1">VLOOKUP(AQ34,AM32:AO41,3,FALSE)</f>
        <v>4</v>
      </c>
      <c r="AU34" t="str">
        <f ca="1">IF(AND(AR34=AR36,AS36&gt;AS34),AQ36,AQ34)</f>
        <v>NARANJA MECÀNICA</v>
      </c>
      <c r="AV34">
        <f ca="1">VLOOKUP(AU34,AQ32:AS41,2,FALSE)</f>
        <v>8</v>
      </c>
      <c r="AW34">
        <f ca="1">VLOOKUP(AU34,AQ32:AS41,3,FALSE)</f>
        <v>4</v>
      </c>
      <c r="AY34" t="str">
        <f ca="1">AU34</f>
        <v>NARANJA MECÀNICA</v>
      </c>
      <c r="AZ34">
        <f ca="1">VLOOKUP(AY34,AU32:AW41,2,FALSE)</f>
        <v>8</v>
      </c>
      <c r="BA34">
        <f ca="1">VLOOKUP(AY34,AU32:AW41,3,FALSE)</f>
        <v>4</v>
      </c>
    </row>
    <row r="35" spans="6:54" x14ac:dyDescent="0.2">
      <c r="F35" t="str">
        <f ca="1">AY23</f>
        <v>NARANJA MECÀNICA</v>
      </c>
      <c r="J35">
        <f ca="1">AZ23</f>
        <v>8</v>
      </c>
      <c r="K35">
        <f ca="1">VLOOKUP(AI23,$F$20:$M$29,6,FALSE)</f>
        <v>20</v>
      </c>
      <c r="L35">
        <f ca="1">VLOOKUP(AI23,$F$20:$M$29,7,FALSE)</f>
        <v>16</v>
      </c>
      <c r="M35">
        <f ca="1">K35-L35</f>
        <v>4</v>
      </c>
      <c r="O35" t="str">
        <f ca="1">F35</f>
        <v>NARANJA MECÀNICA</v>
      </c>
      <c r="P35">
        <f ca="1">VLOOKUP(O35,$F$32:$M$41,5,FALSE)</f>
        <v>8</v>
      </c>
      <c r="Q35">
        <f ca="1">VLOOKUP(O35,$F$32:$M$41,8,FALSE)</f>
        <v>4</v>
      </c>
      <c r="S35" t="str">
        <f ca="1">O35</f>
        <v>NARANJA MECÀNICA</v>
      </c>
      <c r="T35">
        <f ca="1">VLOOKUP(S35,$O$32:$Q$41,2,FALSE)</f>
        <v>8</v>
      </c>
      <c r="U35">
        <f ca="1">VLOOKUP(S35,$O$32:$Q$41,3,FALSE)</f>
        <v>4</v>
      </c>
      <c r="W35" t="str">
        <f ca="1">IF(AND(T32=T35,U35&gt;U32),S32,S35)</f>
        <v>NARANJA MECÀNICA</v>
      </c>
      <c r="X35">
        <f ca="1">VLOOKUP(W35,$S$32:$U$41,2,FALSE)</f>
        <v>8</v>
      </c>
      <c r="Y35">
        <f ca="1">VLOOKUP(W35,$S$32:$U$41,3,FALSE)</f>
        <v>4</v>
      </c>
      <c r="AA35" t="str">
        <f ca="1">W35</f>
        <v>NARANJA MECÀNICA</v>
      </c>
      <c r="AB35">
        <f ca="1">VLOOKUP(AA35,W32:Y41,2,FALSE)</f>
        <v>8</v>
      </c>
      <c r="AC35">
        <f ca="1">VLOOKUP(AA35,W32:Y41,3,FALSE)</f>
        <v>4</v>
      </c>
      <c r="AE35" t="str">
        <f ca="1">AA35</f>
        <v>NARANJA MECÀNICA</v>
      </c>
      <c r="AF35">
        <f ca="1">VLOOKUP(AE35,AA32:AC41,2,FALSE)</f>
        <v>8</v>
      </c>
      <c r="AG35">
        <f ca="1">VLOOKUP(AE35,AA32:AC41,3,FALSE)</f>
        <v>4</v>
      </c>
      <c r="AI35" t="str">
        <f ca="1">IF(AND(AF33=AF35,AG35&gt;AG33),AE33,AE35)</f>
        <v>NARANJA MECÀNICA</v>
      </c>
      <c r="AJ35">
        <f ca="1">VLOOKUP(AI35,AE32:AG41,2,FALSE)</f>
        <v>8</v>
      </c>
      <c r="AK35">
        <f ca="1">VLOOKUP(AI35,AE32:AG41,3,FALSE)</f>
        <v>4</v>
      </c>
      <c r="AM35" t="str">
        <f ca="1">AI35</f>
        <v>NARANJA MECÀNICA</v>
      </c>
      <c r="AN35">
        <f ca="1">VLOOKUP(AM35,AI32:AK41,2,FALSE)</f>
        <v>8</v>
      </c>
      <c r="AO35">
        <f ca="1">VLOOKUP(AM35,AI32:AK41,3,FALSE)</f>
        <v>4</v>
      </c>
      <c r="AQ35" t="str">
        <f ca="1">IF(AND(AN34=AN35,AO35&gt;AO34),AM34,AM35)</f>
        <v>LOS JUANCHOS</v>
      </c>
      <c r="AR35">
        <f ca="1">VLOOKUP(AQ35,AM32:AO41,2,FALSE)</f>
        <v>8</v>
      </c>
      <c r="AS35">
        <f ca="1">VLOOKUP(AQ35,AM32:AO41,3,FALSE)</f>
        <v>-9</v>
      </c>
      <c r="AU35" t="str">
        <f ca="1">AQ35</f>
        <v>LOS JUANCHOS</v>
      </c>
      <c r="AV35">
        <f ca="1">VLOOKUP(AU35,AQ32:AS41,2,FALSE)</f>
        <v>8</v>
      </c>
      <c r="AW35">
        <f ca="1">VLOOKUP(AU35,AQ32:AS41,3,FALSE)</f>
        <v>-9</v>
      </c>
      <c r="AY35" t="str">
        <f ca="1">IF(AND(AV35=AV36,AW36&gt;AW35),AU36,AU35)</f>
        <v>LOS JUANCHOS</v>
      </c>
      <c r="AZ35">
        <f ca="1">VLOOKUP(AY35,AU32:AW41,2,FALSE)</f>
        <v>8</v>
      </c>
      <c r="BA35">
        <f ca="1">VLOOKUP(AY35,AU32:AW41,3,FALSE)</f>
        <v>-9</v>
      </c>
    </row>
    <row r="36" spans="6:54" x14ac:dyDescent="0.2">
      <c r="F36" t="str">
        <f ca="1">AY24</f>
        <v>LOS POLLITOS RECERDOS</v>
      </c>
      <c r="J36">
        <f ca="1">AZ24</f>
        <v>5</v>
      </c>
      <c r="K36">
        <f ca="1">VLOOKUP(AI24,$F$20:$M$29,6,FALSE)</f>
        <v>18</v>
      </c>
      <c r="L36">
        <f ca="1">VLOOKUP(AI24,$F$20:$M$29,7,FALSE)</f>
        <v>22</v>
      </c>
      <c r="M36">
        <f ca="1">K36-L36</f>
        <v>-4</v>
      </c>
      <c r="O36" t="str">
        <f ca="1">F36</f>
        <v>LOS POLLITOS RECERDOS</v>
      </c>
      <c r="P36">
        <f ca="1">VLOOKUP(O36,$F$32:$M$41,5,FALSE)</f>
        <v>5</v>
      </c>
      <c r="Q36">
        <f ca="1">VLOOKUP(O36,$F$32:$M$41,8,FALSE)</f>
        <v>-4</v>
      </c>
      <c r="S36" t="str">
        <f ca="1">O36</f>
        <v>LOS POLLITOS RECERDOS</v>
      </c>
      <c r="T36">
        <f ca="1">VLOOKUP(S36,$O$32:$Q$41,2,FALSE)</f>
        <v>5</v>
      </c>
      <c r="U36">
        <f ca="1">VLOOKUP(S36,$O$32:$Q$41,3,FALSE)</f>
        <v>-4</v>
      </c>
      <c r="W36" t="str">
        <f ca="1">S36</f>
        <v>LOS POLLITOS RECERDOS</v>
      </c>
      <c r="X36">
        <f ca="1">VLOOKUP(W36,$S$32:$U$41,2,FALSE)</f>
        <v>5</v>
      </c>
      <c r="Y36">
        <f ca="1">VLOOKUP(W36,$S$32:$U$41,3,FALSE)</f>
        <v>-4</v>
      </c>
      <c r="AA36" t="str">
        <f ca="1">IF(AND(X32=X36,Y36&gt;Y32),W32,W36)</f>
        <v>LOS POLLITOS RECERDOS</v>
      </c>
      <c r="AB36">
        <f ca="1">VLOOKUP(AA36,W32:Y41,2,FALSE)</f>
        <v>5</v>
      </c>
      <c r="AC36">
        <f ca="1">VLOOKUP(AA36,W32:Y41,3,FALSE)</f>
        <v>-4</v>
      </c>
      <c r="AE36" t="str">
        <f ca="1">AA36</f>
        <v>LOS POLLITOS RECERDOS</v>
      </c>
      <c r="AF36">
        <f ca="1">VLOOKUP(AE36,AA32:AC41,2,FALSE)</f>
        <v>5</v>
      </c>
      <c r="AG36">
        <f ca="1">VLOOKUP(AE36,AA32:AC41,3,FALSE)</f>
        <v>-4</v>
      </c>
      <c r="AI36" t="str">
        <f ca="1">AE36</f>
        <v>LOS POLLITOS RECERDOS</v>
      </c>
      <c r="AJ36">
        <f ca="1">VLOOKUP(AI36,AE32:AG41,2,FALSE)</f>
        <v>5</v>
      </c>
      <c r="AK36">
        <f ca="1">VLOOKUP(AI36,AE32:AG41,3,FALSE)</f>
        <v>-4</v>
      </c>
      <c r="AM36" t="str">
        <f ca="1">IF(AND(AJ33=AJ36,AK36&gt;AK33),AI33,AI36)</f>
        <v>LOS POLLITOS RECERDOS</v>
      </c>
      <c r="AN36">
        <f ca="1">VLOOKUP(AM36,AI32:AK41,2,FALSE)</f>
        <v>5</v>
      </c>
      <c r="AO36">
        <f ca="1">VLOOKUP(AM36,AI32:AK41,3,FALSE)</f>
        <v>-4</v>
      </c>
      <c r="AQ36" t="str">
        <f ca="1">AM36</f>
        <v>LOS POLLITOS RECERDOS</v>
      </c>
      <c r="AR36">
        <f ca="1">VLOOKUP(AQ36,AM32:AO41,2,FALSE)</f>
        <v>5</v>
      </c>
      <c r="AS36">
        <f ca="1">VLOOKUP(AQ36,AM32:AO41,3,FALSE)</f>
        <v>-4</v>
      </c>
      <c r="AU36" t="str">
        <f ca="1">IF(AND(AR34=AR36,AS36&gt;AS34),AQ34,AQ36)</f>
        <v>LOS POLLITOS RECERDOS</v>
      </c>
      <c r="AV36">
        <f ca="1">VLOOKUP(AU36,AQ32:AS41,2,FALSE)</f>
        <v>5</v>
      </c>
      <c r="AW36">
        <f ca="1">VLOOKUP(AU36,AQ32:AS41,3,FALSE)</f>
        <v>-4</v>
      </c>
      <c r="AY36" t="str">
        <f ca="1">IF(AND(AV35=AV36,AW36&gt;AW35),AU35,AU36)</f>
        <v>LOS POLLITOS RECERDOS</v>
      </c>
      <c r="AZ36">
        <f ca="1">VLOOKUP(AY36,AU32:AW41,2,FALSE)</f>
        <v>5</v>
      </c>
      <c r="BA36">
        <f ca="1">VLOOKUP(AY36,AU32:AW41,3,FALSE)</f>
        <v>-4</v>
      </c>
    </row>
    <row r="44" spans="6:54" x14ac:dyDescent="0.2">
      <c r="F44" t="str">
        <f ca="1">AY32</f>
        <v>RAÌZ DE MENOS UNO</v>
      </c>
      <c r="J44">
        <f ca="1">VLOOKUP(F44,$F$20:$M$29,8,FALSE)</f>
        <v>10</v>
      </c>
      <c r="K44">
        <f ca="1">VLOOKUP(F44,$F$20:$M$29,6,FALSE)</f>
        <v>20</v>
      </c>
      <c r="L44">
        <f ca="1">VLOOKUP(F44,$F$20:$M$29,7,FALSE)</f>
        <v>10</v>
      </c>
      <c r="M44">
        <f ca="1">K44-L44</f>
        <v>10</v>
      </c>
      <c r="O44" t="str">
        <f ca="1">IF(AND(J44=J45,M44=M45,K45&gt;K44),F45,F44)</f>
        <v>RAÌZ DE MENOS UNO</v>
      </c>
      <c r="P44">
        <f ca="1">VLOOKUP(O44,$F$44:$M$53,5,FALSE)</f>
        <v>10</v>
      </c>
      <c r="Q44">
        <f ca="1">VLOOKUP(O44,$F$44:$M$53,8,FALSE)</f>
        <v>10</v>
      </c>
      <c r="R44">
        <f ca="1">VLOOKUP(O44,$F$44:$M$53,6,FALSE)</f>
        <v>20</v>
      </c>
      <c r="S44" t="str">
        <f ca="1">IF(AND(P44=P46,Q44=Q46,R46&gt;R44),O46,O44)</f>
        <v>RAÌZ DE MENOS UNO</v>
      </c>
      <c r="T44">
        <f ca="1">VLOOKUP(S44,$O$44:$R$53,2,FALSE)</f>
        <v>10</v>
      </c>
      <c r="U44">
        <f ca="1">VLOOKUP(S44,$O$44:$R$53,3,FALSE)</f>
        <v>10</v>
      </c>
      <c r="V44">
        <f ca="1">VLOOKUP(S44,$O$44:$R$53,4,FALSE)</f>
        <v>20</v>
      </c>
      <c r="W44" t="str">
        <f ca="1">IF(AND(T44=T47,U44=U47,V47&gt;V44),S47,S44)</f>
        <v>RAÌZ DE MENOS UNO</v>
      </c>
      <c r="X44">
        <f ca="1">VLOOKUP(W44,$S$44:$V$53,2,FALSE)</f>
        <v>10</v>
      </c>
      <c r="Y44">
        <f ca="1">VLOOKUP(W44,$S$44:$V$53,3,FALSE)</f>
        <v>10</v>
      </c>
      <c r="Z44">
        <f ca="1">VLOOKUP(W44,$S$44:$V$53,4,FALSE)</f>
        <v>20</v>
      </c>
      <c r="AA44" t="str">
        <f ca="1">IF(AND(X44=X48,Y44=Y48,Z48&gt;Z44),W48,W44)</f>
        <v>RAÌZ DE MENOS UNO</v>
      </c>
      <c r="AB44">
        <f ca="1">VLOOKUP(AA44,W44:Z53,2,FALSE)</f>
        <v>10</v>
      </c>
      <c r="AC44">
        <f ca="1">VLOOKUP(AA44,W44:Z53,3,FALSE)</f>
        <v>10</v>
      </c>
      <c r="AD44">
        <f ca="1">VLOOKUP(AA44,W44:Z53,4,FALSE)</f>
        <v>20</v>
      </c>
      <c r="AE44" t="str">
        <f ca="1">AA44</f>
        <v>RAÌZ DE MENOS UNO</v>
      </c>
      <c r="AF44">
        <f ca="1">VLOOKUP(AE44,AA44:AD53,2,FALSE)</f>
        <v>10</v>
      </c>
      <c r="AG44">
        <f ca="1">VLOOKUP(AE44,AA44:AD53,3,FALSE)</f>
        <v>10</v>
      </c>
      <c r="AH44">
        <f ca="1">VLOOKUP(AE44,AA44:AD53,4,FALSE)</f>
        <v>20</v>
      </c>
      <c r="AI44" t="str">
        <f ca="1">AE44</f>
        <v>RAÌZ DE MENOS UNO</v>
      </c>
      <c r="AJ44">
        <f ca="1">VLOOKUP(AI44,AE44:AH53,2,FALSE)</f>
        <v>10</v>
      </c>
      <c r="AK44">
        <f ca="1">VLOOKUP(AI44,AE44:AH53,3,FALSE)</f>
        <v>10</v>
      </c>
      <c r="AL44">
        <f ca="1">VLOOKUP(AI44,AE44:AH53,4,FALSE)</f>
        <v>20</v>
      </c>
      <c r="AM44" t="str">
        <f ca="1">AI44</f>
        <v>RAÌZ DE MENOS UNO</v>
      </c>
      <c r="AN44">
        <f ca="1">VLOOKUP(AM44,AI44:AL53,2,FALSE)</f>
        <v>10</v>
      </c>
      <c r="AO44">
        <f ca="1">VLOOKUP(AM44,AI44:AL53,3,FALSE)</f>
        <v>10</v>
      </c>
      <c r="AP44">
        <f ca="1">VLOOKUP(AM44,AI44:AL53,4,FALSE)</f>
        <v>20</v>
      </c>
      <c r="AQ44" t="str">
        <f ca="1">AM44</f>
        <v>RAÌZ DE MENOS UNO</v>
      </c>
      <c r="AR44">
        <f ca="1">VLOOKUP(AQ44,AM44:AP53,2,FALSE)</f>
        <v>10</v>
      </c>
      <c r="AS44">
        <f ca="1">VLOOKUP(AQ44,AM44:AP53,3,FALSE)</f>
        <v>10</v>
      </c>
      <c r="AT44">
        <f ca="1">VLOOKUP(AQ44,AM44:AP53,4,FALSE)</f>
        <v>20</v>
      </c>
      <c r="AU44" t="str">
        <f ca="1">AQ44</f>
        <v>RAÌZ DE MENOS UNO</v>
      </c>
      <c r="AV44">
        <f ca="1">VLOOKUP(AU44,AQ44:AT53,2,FALSE)</f>
        <v>10</v>
      </c>
      <c r="AW44">
        <f ca="1">VLOOKUP(AU44,AQ44:AT53,3,FALSE)</f>
        <v>10</v>
      </c>
      <c r="AX44">
        <f ca="1">VLOOKUP(AU44,AQ44:AT53,4,FALSE)</f>
        <v>20</v>
      </c>
      <c r="AY44" t="str">
        <f ca="1">AU44</f>
        <v>RAÌZ DE MENOS UNO</v>
      </c>
      <c r="AZ44">
        <f ca="1">VLOOKUP(AY44,AU44:AX53,2,FALSE)</f>
        <v>10</v>
      </c>
      <c r="BA44">
        <f ca="1">VLOOKUP(AY44,AU44:AX53,3,FALSE)</f>
        <v>10</v>
      </c>
      <c r="BB44">
        <f ca="1">VLOOKUP(AY44,AU44:AX53,4,FALSE)</f>
        <v>20</v>
      </c>
    </row>
    <row r="45" spans="6:54" x14ac:dyDescent="0.2">
      <c r="F45" t="str">
        <f ca="1">AY33</f>
        <v>FORGUESLAYA F.C.</v>
      </c>
      <c r="J45">
        <f ca="1">VLOOKUP(F45,$F$20:$M$29,8,FALSE)</f>
        <v>9</v>
      </c>
      <c r="K45">
        <f ca="1">VLOOKUP(F45,$F$20:$M$29,6,FALSE)</f>
        <v>19</v>
      </c>
      <c r="L45">
        <f ca="1">VLOOKUP(F45,$F$20:$M$29,7,FALSE)</f>
        <v>20</v>
      </c>
      <c r="M45">
        <f ca="1">K45-L45</f>
        <v>-1</v>
      </c>
      <c r="O45" t="str">
        <f ca="1">IF(AND(J44=J45,M44=M45,K45&gt;K44),F44,F45)</f>
        <v>FORGUESLAYA F.C.</v>
      </c>
      <c r="P45">
        <f ca="1">VLOOKUP(O45,$F$44:$M$53,5,FALSE)</f>
        <v>9</v>
      </c>
      <c r="Q45">
        <f ca="1">VLOOKUP(O45,$F$44:$M$53,8,FALSE)</f>
        <v>-1</v>
      </c>
      <c r="R45">
        <f ca="1">VLOOKUP(O45,$F$44:$M$53,6,FALSE)</f>
        <v>19</v>
      </c>
      <c r="S45" t="str">
        <f ca="1">O45</f>
        <v>FORGUESLAYA F.C.</v>
      </c>
      <c r="T45">
        <f ca="1">VLOOKUP(S45,$O$44:$R$53,2,FALSE)</f>
        <v>9</v>
      </c>
      <c r="U45">
        <f ca="1">VLOOKUP(S45,$O$44:$R$53,3,FALSE)</f>
        <v>-1</v>
      </c>
      <c r="V45">
        <f ca="1">VLOOKUP(S45,$O$44:$R$53,4,FALSE)</f>
        <v>19</v>
      </c>
      <c r="W45" t="str">
        <f ca="1">S45</f>
        <v>FORGUESLAYA F.C.</v>
      </c>
      <c r="X45">
        <f ca="1">VLOOKUP(W45,$S$44:$V$53,2,FALSE)</f>
        <v>9</v>
      </c>
      <c r="Y45">
        <f ca="1">VLOOKUP(W45,$S$44:$V$53,3,FALSE)</f>
        <v>-1</v>
      </c>
      <c r="Z45">
        <f ca="1">VLOOKUP(W45,$S$44:$V$53,4,FALSE)</f>
        <v>19</v>
      </c>
      <c r="AA45" t="str">
        <f ca="1">W45</f>
        <v>FORGUESLAYA F.C.</v>
      </c>
      <c r="AB45">
        <f ca="1">VLOOKUP(AA45,W44:Z53,2,FALSE)</f>
        <v>9</v>
      </c>
      <c r="AC45">
        <f ca="1">VLOOKUP(AA45,W44:Z53,3,FALSE)</f>
        <v>-1</v>
      </c>
      <c r="AD45">
        <f ca="1">VLOOKUP(AA45,W44:Z53,4,FALSE)</f>
        <v>19</v>
      </c>
      <c r="AE45" t="str">
        <f ca="1">IF(AND(AB45=AB46,AC45=AC46,AD46&gt;AD45),AA46,AA45)</f>
        <v>FORGUESLAYA F.C.</v>
      </c>
      <c r="AF45">
        <f ca="1">VLOOKUP(AE45,AA44:AD53,2,FALSE)</f>
        <v>9</v>
      </c>
      <c r="AG45">
        <f ca="1">VLOOKUP(AE45,AA44:AD53,3,FALSE)</f>
        <v>-1</v>
      </c>
      <c r="AH45">
        <f ca="1">VLOOKUP(AE45,AA44:AD53,4,FALSE)</f>
        <v>19</v>
      </c>
      <c r="AI45" t="str">
        <f ca="1">IF(AND(AF45=AF47,AG45=AG47,AH47&gt;AH45),AE47,AE45)</f>
        <v>FORGUESLAYA F.C.</v>
      </c>
      <c r="AJ45">
        <f ca="1">VLOOKUP(AI45,AE44:AH53,2,FALSE)</f>
        <v>9</v>
      </c>
      <c r="AK45">
        <f ca="1">VLOOKUP(AI45,AE44:AH53,3,FALSE)</f>
        <v>-1</v>
      </c>
      <c r="AL45">
        <f ca="1">VLOOKUP(AI45,AE44:AH53,4,FALSE)</f>
        <v>19</v>
      </c>
      <c r="AM45" t="str">
        <f ca="1">IF(AND(AJ45=AJ48,AK45=AK48,AL48&gt;AL45),AI48,AI45)</f>
        <v>FORGUESLAYA F.C.</v>
      </c>
      <c r="AN45">
        <f ca="1">VLOOKUP(AM45,AI44:AL53,2,FALSE)</f>
        <v>9</v>
      </c>
      <c r="AO45">
        <f ca="1">VLOOKUP(AM45,AI44:AL53,3,FALSE)</f>
        <v>-1</v>
      </c>
      <c r="AP45">
        <f ca="1">VLOOKUP(AM45,AI44:AL53,4,FALSE)</f>
        <v>19</v>
      </c>
      <c r="AQ45" t="str">
        <f ca="1">AM45</f>
        <v>FORGUESLAYA F.C.</v>
      </c>
      <c r="AR45">
        <f ca="1">VLOOKUP(AQ45,AM44:AP53,2,FALSE)</f>
        <v>9</v>
      </c>
      <c r="AS45">
        <f ca="1">VLOOKUP(AQ45,AM44:AP53,3,FALSE)</f>
        <v>-1</v>
      </c>
      <c r="AT45">
        <f ca="1">VLOOKUP(AQ45,AM44:AP53,4,FALSE)</f>
        <v>19</v>
      </c>
      <c r="AU45" t="str">
        <f ca="1">AQ45</f>
        <v>FORGUESLAYA F.C.</v>
      </c>
      <c r="AV45">
        <f ca="1">VLOOKUP(AU45,AQ44:AT53,2,FALSE)</f>
        <v>9</v>
      </c>
      <c r="AW45">
        <f ca="1">VLOOKUP(AU45,AQ44:AT53,3,FALSE)</f>
        <v>-1</v>
      </c>
      <c r="AX45">
        <f ca="1">VLOOKUP(AU45,AQ44:AT53,4,FALSE)</f>
        <v>19</v>
      </c>
      <c r="AY45" t="str">
        <f ca="1">AU45</f>
        <v>FORGUESLAYA F.C.</v>
      </c>
      <c r="AZ45">
        <f ca="1">VLOOKUP(AY45,AU44:AX53,2,FALSE)</f>
        <v>9</v>
      </c>
      <c r="BA45">
        <f ca="1">VLOOKUP(AY45,AU44:AX53,3,FALSE)</f>
        <v>-1</v>
      </c>
      <c r="BB45">
        <f ca="1">VLOOKUP(AY45,AU44:AX53,4,FALSE)</f>
        <v>19</v>
      </c>
    </row>
    <row r="46" spans="6:54" x14ac:dyDescent="0.2">
      <c r="F46" t="str">
        <f ca="1">AY34</f>
        <v>NARANJA MECÀNICA</v>
      </c>
      <c r="J46">
        <f ca="1">VLOOKUP(F46,$F$20:$M$29,8,FALSE)</f>
        <v>8</v>
      </c>
      <c r="K46">
        <f ca="1">VLOOKUP(F46,$F$20:$M$29,6,FALSE)</f>
        <v>18</v>
      </c>
      <c r="L46">
        <f ca="1">VLOOKUP(F46,$F$20:$M$29,7,FALSE)</f>
        <v>22</v>
      </c>
      <c r="M46">
        <f ca="1">K46-L46</f>
        <v>-4</v>
      </c>
      <c r="O46" t="str">
        <f ca="1">F46</f>
        <v>NARANJA MECÀNICA</v>
      </c>
      <c r="P46">
        <f ca="1">VLOOKUP(O46,$F$44:$M$53,5,FALSE)</f>
        <v>8</v>
      </c>
      <c r="Q46">
        <f ca="1">VLOOKUP(O46,$F$44:$M$53,8,FALSE)</f>
        <v>-4</v>
      </c>
      <c r="R46">
        <f ca="1">VLOOKUP(O46,$F$44:$M$53,6,FALSE)</f>
        <v>18</v>
      </c>
      <c r="S46" t="str">
        <f ca="1">IF(AND(P44=P46,Q44=Q46,R46&gt;R44),O44,O46)</f>
        <v>NARANJA MECÀNICA</v>
      </c>
      <c r="T46">
        <f ca="1">VLOOKUP(S46,$O$44:$R$53,2,FALSE)</f>
        <v>8</v>
      </c>
      <c r="U46">
        <f ca="1">VLOOKUP(S46,$O$44:$R$53,3,FALSE)</f>
        <v>-4</v>
      </c>
      <c r="V46">
        <f ca="1">VLOOKUP(S46,$O$44:$R$53,4,FALSE)</f>
        <v>18</v>
      </c>
      <c r="W46" t="str">
        <f ca="1">S46</f>
        <v>NARANJA MECÀNICA</v>
      </c>
      <c r="X46">
        <f ca="1">VLOOKUP(W46,$S$44:$V$53,2,FALSE)</f>
        <v>8</v>
      </c>
      <c r="Y46">
        <f ca="1">VLOOKUP(W46,$S$44:$V$53,3,FALSE)</f>
        <v>-4</v>
      </c>
      <c r="Z46">
        <f ca="1">VLOOKUP(W46,$S$44:$V$53,4,FALSE)</f>
        <v>18</v>
      </c>
      <c r="AA46" t="str">
        <f ca="1">W46</f>
        <v>NARANJA MECÀNICA</v>
      </c>
      <c r="AB46">
        <f ca="1">VLOOKUP(AA46,W44:Z53,2,FALSE)</f>
        <v>8</v>
      </c>
      <c r="AC46">
        <f ca="1">VLOOKUP(AA46,W44:Z53,3,FALSE)</f>
        <v>-4</v>
      </c>
      <c r="AD46">
        <f ca="1">VLOOKUP(AA46,W44:Z53,4,FALSE)</f>
        <v>18</v>
      </c>
      <c r="AE46" t="str">
        <f ca="1">IF(AND(AB45=AB46,AC45=AC46,AD46&gt;AD45),AA45,AA46)</f>
        <v>NARANJA MECÀNICA</v>
      </c>
      <c r="AF46">
        <f ca="1">VLOOKUP(AE46,AA44:AD53,2,FALSE)</f>
        <v>8</v>
      </c>
      <c r="AG46">
        <f ca="1">VLOOKUP(AE46,AA44:AD53,3,FALSE)</f>
        <v>-4</v>
      </c>
      <c r="AH46">
        <f ca="1">VLOOKUP(AE46,AA44:AD53,4,FALSE)</f>
        <v>18</v>
      </c>
      <c r="AI46" t="str">
        <f ca="1">AE46</f>
        <v>NARANJA MECÀNICA</v>
      </c>
      <c r="AJ46">
        <f ca="1">VLOOKUP(AI46,AE44:AH53,2,FALSE)</f>
        <v>8</v>
      </c>
      <c r="AK46">
        <f ca="1">VLOOKUP(AI46,AE44:AH53,3,FALSE)</f>
        <v>-4</v>
      </c>
      <c r="AL46">
        <f ca="1">VLOOKUP(AI46,AE44:AH53,4,FALSE)</f>
        <v>18</v>
      </c>
      <c r="AM46" t="str">
        <f ca="1">AI46</f>
        <v>NARANJA MECÀNICA</v>
      </c>
      <c r="AN46">
        <f ca="1">VLOOKUP(AM46,AI44:AL53,2,FALSE)</f>
        <v>8</v>
      </c>
      <c r="AO46">
        <f ca="1">VLOOKUP(AM46,AI44:AL53,3,FALSE)</f>
        <v>-4</v>
      </c>
      <c r="AP46">
        <f ca="1">VLOOKUP(AM46,AI44:AL53,4,FALSE)</f>
        <v>18</v>
      </c>
      <c r="AQ46" t="str">
        <f ca="1">IF(AND(AN46=AN47,AO46=AO47,AP47&gt;AP46),AM47,AM46)</f>
        <v>NARANJA MECÀNICA</v>
      </c>
      <c r="AR46">
        <f ca="1">VLOOKUP(AQ46,AM44:AP53,2,FALSE)</f>
        <v>8</v>
      </c>
      <c r="AS46">
        <f ca="1">VLOOKUP(AQ46,AM44:AP53,3,FALSE)</f>
        <v>-4</v>
      </c>
      <c r="AT46">
        <f ca="1">VLOOKUP(AQ46,AM44:AP53,4,FALSE)</f>
        <v>18</v>
      </c>
      <c r="AU46" t="str">
        <f ca="1">IF(AND(AR46=AR48,AS46=AS48,AT48&gt;AT46),AQ48,AQ46)</f>
        <v>NARANJA MECÀNICA</v>
      </c>
      <c r="AV46">
        <f ca="1">VLOOKUP(AU46,AQ44:AT53,2,FALSE)</f>
        <v>8</v>
      </c>
      <c r="AW46">
        <f ca="1">VLOOKUP(AU46,AQ44:AT53,3,FALSE)</f>
        <v>-4</v>
      </c>
      <c r="AX46">
        <f ca="1">VLOOKUP(AU46,AQ44:AT53,4,FALSE)</f>
        <v>18</v>
      </c>
      <c r="AY46" t="str">
        <f ca="1">AU46</f>
        <v>NARANJA MECÀNICA</v>
      </c>
      <c r="AZ46">
        <f ca="1">VLOOKUP(AY46,AU44:AX53,2,FALSE)</f>
        <v>8</v>
      </c>
      <c r="BA46">
        <f ca="1">VLOOKUP(AY46,AU44:AX53,3,FALSE)</f>
        <v>-4</v>
      </c>
      <c r="BB46">
        <f ca="1">VLOOKUP(AY46,AU44:AX53,4,FALSE)</f>
        <v>18</v>
      </c>
    </row>
    <row r="47" spans="6:54" x14ac:dyDescent="0.2">
      <c r="F47" t="str">
        <f ca="1">AY35</f>
        <v>LOS JUANCHOS</v>
      </c>
      <c r="J47">
        <f ca="1">VLOOKUP(F47,$F$20:$M$29,8,FALSE)</f>
        <v>8</v>
      </c>
      <c r="K47">
        <f ca="1">VLOOKUP(F47,$F$20:$M$29,6,FALSE)</f>
        <v>20</v>
      </c>
      <c r="L47">
        <f ca="1">VLOOKUP(F47,$F$20:$M$29,7,FALSE)</f>
        <v>16</v>
      </c>
      <c r="M47">
        <f ca="1">K47-L47</f>
        <v>4</v>
      </c>
      <c r="O47" t="str">
        <f ca="1">F47</f>
        <v>LOS JUANCHOS</v>
      </c>
      <c r="P47">
        <f ca="1">VLOOKUP(O47,$F$44:$M$53,5,FALSE)</f>
        <v>8</v>
      </c>
      <c r="Q47">
        <f ca="1">VLOOKUP(O47,$F$44:$M$53,8,FALSE)</f>
        <v>4</v>
      </c>
      <c r="R47">
        <f ca="1">VLOOKUP(O47,$F$44:$M$53,6,FALSE)</f>
        <v>20</v>
      </c>
      <c r="S47" t="str">
        <f ca="1">O47</f>
        <v>LOS JUANCHOS</v>
      </c>
      <c r="T47">
        <f ca="1">VLOOKUP(S47,$O$44:$R$53,2,FALSE)</f>
        <v>8</v>
      </c>
      <c r="U47">
        <f ca="1">VLOOKUP(S47,$O$44:$R$53,3,FALSE)</f>
        <v>4</v>
      </c>
      <c r="V47">
        <f ca="1">VLOOKUP(S47,$O$44:$R$53,4,FALSE)</f>
        <v>20</v>
      </c>
      <c r="W47" t="str">
        <f ca="1">IF(AND(T44=T47,U44=U47,V47&gt;V44),S44,S47)</f>
        <v>LOS JUANCHOS</v>
      </c>
      <c r="X47">
        <f ca="1">VLOOKUP(W47,$S$44:$V$53,2,FALSE)</f>
        <v>8</v>
      </c>
      <c r="Y47">
        <f ca="1">VLOOKUP(W47,$S$44:$V$53,3,FALSE)</f>
        <v>4</v>
      </c>
      <c r="Z47">
        <f ca="1">VLOOKUP(W47,$S$44:$V$53,4,FALSE)</f>
        <v>20</v>
      </c>
      <c r="AA47" t="str">
        <f ca="1">W47</f>
        <v>LOS JUANCHOS</v>
      </c>
      <c r="AB47">
        <f ca="1">VLOOKUP(AA47,W44:Z53,2,FALSE)</f>
        <v>8</v>
      </c>
      <c r="AC47">
        <f ca="1">VLOOKUP(AA47,W44:Z53,3,FALSE)</f>
        <v>4</v>
      </c>
      <c r="AD47">
        <f ca="1">VLOOKUP(AA47,W44:Z53,4,FALSE)</f>
        <v>20</v>
      </c>
      <c r="AE47" t="str">
        <f ca="1">AA47</f>
        <v>LOS JUANCHOS</v>
      </c>
      <c r="AF47">
        <f ca="1">VLOOKUP(AE47,AA44:AD53,2,FALSE)</f>
        <v>8</v>
      </c>
      <c r="AG47">
        <f ca="1">VLOOKUP(AE47,AA44:AD53,3,FALSE)</f>
        <v>4</v>
      </c>
      <c r="AH47">
        <f ca="1">VLOOKUP(AE47,AA44:AD53,4,FALSE)</f>
        <v>20</v>
      </c>
      <c r="AI47" t="str">
        <f ca="1">IF(AND(AF45=AF47,AG45=AG47,AH47&gt;AH45),AE45,AE47)</f>
        <v>LOS JUANCHOS</v>
      </c>
      <c r="AJ47">
        <f ca="1">VLOOKUP(AI47,AE44:AH53,2,FALSE)</f>
        <v>8</v>
      </c>
      <c r="AK47">
        <f ca="1">VLOOKUP(AI47,AE44:AH53,3,FALSE)</f>
        <v>4</v>
      </c>
      <c r="AL47">
        <f ca="1">VLOOKUP(AI47,AE44:AH53,4,FALSE)</f>
        <v>20</v>
      </c>
      <c r="AM47" t="str">
        <f ca="1">AI47</f>
        <v>LOS JUANCHOS</v>
      </c>
      <c r="AN47">
        <f ca="1">VLOOKUP(AM47,AI44:AL53,2,FALSE)</f>
        <v>8</v>
      </c>
      <c r="AO47">
        <f ca="1">VLOOKUP(AM47,AI44:AL53,3,FALSE)</f>
        <v>4</v>
      </c>
      <c r="AP47">
        <f ca="1">VLOOKUP(AM47,AI44:AL53,4,FALSE)</f>
        <v>20</v>
      </c>
      <c r="AQ47" t="str">
        <f ca="1">IF(AND(AN46=AN47,AO46=AO47,AP47&gt;AP46),AM46,AM47)</f>
        <v>LOS JUANCHOS</v>
      </c>
      <c r="AR47">
        <f ca="1">VLOOKUP(AQ47,AM44:AP53,2,FALSE)</f>
        <v>8</v>
      </c>
      <c r="AS47">
        <f ca="1">VLOOKUP(AQ47,AM44:AP53,3,FALSE)</f>
        <v>4</v>
      </c>
      <c r="AT47">
        <f ca="1">VLOOKUP(AQ47,AM44:AP53,4,FALSE)</f>
        <v>20</v>
      </c>
      <c r="AU47" t="str">
        <f ca="1">AQ47</f>
        <v>LOS JUANCHOS</v>
      </c>
      <c r="AV47">
        <f ca="1">VLOOKUP(AU47,AQ44:AT53,2,FALSE)</f>
        <v>8</v>
      </c>
      <c r="AW47">
        <f ca="1">VLOOKUP(AU47,AQ44:AT53,3,FALSE)</f>
        <v>4</v>
      </c>
      <c r="AX47">
        <f ca="1">VLOOKUP(AU47,AQ44:AT53,4,FALSE)</f>
        <v>20</v>
      </c>
      <c r="AY47" t="str">
        <f ca="1">IF(AND(AV47=AV48,AW47=AW48,AX48&gt;AX47),AU48,AU47)</f>
        <v>LOS JUANCHOS</v>
      </c>
      <c r="AZ47">
        <f ca="1">VLOOKUP(AY47,AU44:AX53,2,FALSE)</f>
        <v>8</v>
      </c>
      <c r="BA47">
        <f ca="1">VLOOKUP(AY47,AU44:AX53,3,FALSE)</f>
        <v>4</v>
      </c>
      <c r="BB47">
        <f ca="1">VLOOKUP(AY47,AU44:AX53,4,FALSE)</f>
        <v>20</v>
      </c>
    </row>
    <row r="48" spans="6:54" x14ac:dyDescent="0.2">
      <c r="F48" t="str">
        <f ca="1">AY36</f>
        <v>LOS POLLITOS RECERDOS</v>
      </c>
      <c r="J48">
        <f ca="1">VLOOKUP(F48,$F$20:$M$29,8,FALSE)</f>
        <v>5</v>
      </c>
      <c r="K48">
        <f ca="1">VLOOKUP(F48,$F$20:$M$29,6,FALSE)</f>
        <v>11</v>
      </c>
      <c r="L48">
        <f ca="1">VLOOKUP(F48,$F$20:$M$29,7,FALSE)</f>
        <v>20</v>
      </c>
      <c r="M48">
        <f ca="1">K48-L48</f>
        <v>-9</v>
      </c>
      <c r="O48" t="str">
        <f ca="1">F48</f>
        <v>LOS POLLITOS RECERDOS</v>
      </c>
      <c r="P48">
        <f ca="1">VLOOKUP(O48,$F$44:$M$53,5,FALSE)</f>
        <v>5</v>
      </c>
      <c r="Q48">
        <f ca="1">VLOOKUP(O48,$F$44:$M$53,8,FALSE)</f>
        <v>-9</v>
      </c>
      <c r="R48">
        <f ca="1">VLOOKUP(O48,$F$44:$M$53,6,FALSE)</f>
        <v>11</v>
      </c>
      <c r="S48" t="str">
        <f ca="1">O48</f>
        <v>LOS POLLITOS RECERDOS</v>
      </c>
      <c r="T48">
        <f ca="1">VLOOKUP(S48,$O$44:$R$53,2,FALSE)</f>
        <v>5</v>
      </c>
      <c r="U48">
        <f ca="1">VLOOKUP(S48,$O$44:$R$53,3,FALSE)</f>
        <v>-9</v>
      </c>
      <c r="V48">
        <f ca="1">VLOOKUP(S48,$O$44:$R$53,4,FALSE)</f>
        <v>11</v>
      </c>
      <c r="W48" t="str">
        <f ca="1">S48</f>
        <v>LOS POLLITOS RECERDOS</v>
      </c>
      <c r="X48">
        <f ca="1">VLOOKUP(W48,$S$44:$V$53,2,FALSE)</f>
        <v>5</v>
      </c>
      <c r="Y48">
        <f ca="1">VLOOKUP(W48,$S$44:$V$53,3,FALSE)</f>
        <v>-9</v>
      </c>
      <c r="Z48">
        <f ca="1">VLOOKUP(W48,$S$44:$V$53,4,FALSE)</f>
        <v>11</v>
      </c>
      <c r="AA48" t="str">
        <f ca="1">IF(AND(X44=X48,Y44=Y48,Z48&gt;Z44),W44,W48)</f>
        <v>LOS POLLITOS RECERDOS</v>
      </c>
      <c r="AB48">
        <f ca="1">VLOOKUP(AA48,W44:Z53,2,FALSE)</f>
        <v>5</v>
      </c>
      <c r="AC48">
        <f ca="1">VLOOKUP(AA48,W44:Z53,3,FALSE)</f>
        <v>-9</v>
      </c>
      <c r="AD48">
        <f ca="1">VLOOKUP(AA48,W44:Z53,4,FALSE)</f>
        <v>11</v>
      </c>
      <c r="AE48" t="str">
        <f ca="1">AA48</f>
        <v>LOS POLLITOS RECERDOS</v>
      </c>
      <c r="AF48">
        <f ca="1">VLOOKUP(AE48,AA44:AD53,2,FALSE)</f>
        <v>5</v>
      </c>
      <c r="AG48">
        <f ca="1">VLOOKUP(AE48,AA44:AD53,3,FALSE)</f>
        <v>-9</v>
      </c>
      <c r="AH48">
        <f ca="1">VLOOKUP(AE48,AA44:AD53,4,FALSE)</f>
        <v>11</v>
      </c>
      <c r="AI48" t="str">
        <f ca="1">AE48</f>
        <v>LOS POLLITOS RECERDOS</v>
      </c>
      <c r="AJ48">
        <f ca="1">VLOOKUP(AI48,AE44:AH53,2,FALSE)</f>
        <v>5</v>
      </c>
      <c r="AK48">
        <f ca="1">VLOOKUP(AI48,AE44:AH53,3,FALSE)</f>
        <v>-9</v>
      </c>
      <c r="AL48">
        <f ca="1">VLOOKUP(AI48,AE44:AH53,4,FALSE)</f>
        <v>11</v>
      </c>
      <c r="AM48" t="str">
        <f ca="1">IF(AND(AJ45=AJ48,AK45=AK48,AL48&gt;AL45),AI45,AI48)</f>
        <v>LOS POLLITOS RECERDOS</v>
      </c>
      <c r="AN48">
        <f ca="1">VLOOKUP(AM48,AI44:AL53,2,FALSE)</f>
        <v>5</v>
      </c>
      <c r="AO48">
        <f ca="1">VLOOKUP(AM48,AI44:AL53,3,FALSE)</f>
        <v>-9</v>
      </c>
      <c r="AP48">
        <f ca="1">VLOOKUP(AM48,AI44:AL53,4,FALSE)</f>
        <v>11</v>
      </c>
      <c r="AQ48" t="str">
        <f ca="1">AM48</f>
        <v>LOS POLLITOS RECERDOS</v>
      </c>
      <c r="AR48">
        <f ca="1">VLOOKUP(AQ48,AM44:AP53,2,FALSE)</f>
        <v>5</v>
      </c>
      <c r="AS48">
        <f ca="1">VLOOKUP(AQ48,AM44:AP53,3,FALSE)</f>
        <v>-9</v>
      </c>
      <c r="AT48">
        <f ca="1">VLOOKUP(AQ48,AM44:AP53,4,FALSE)</f>
        <v>11</v>
      </c>
      <c r="AU48" t="str">
        <f ca="1">IF(AND(AR46=AR48,AS46=AS48,AT48&gt;AT46),AQ46,AQ48)</f>
        <v>LOS POLLITOS RECERDOS</v>
      </c>
      <c r="AV48">
        <f ca="1">VLOOKUP(AU48,AQ44:AT53,2,FALSE)</f>
        <v>5</v>
      </c>
      <c r="AW48">
        <f ca="1">VLOOKUP(AU48,AQ44:AT53,3,FALSE)</f>
        <v>-9</v>
      </c>
      <c r="AX48">
        <f ca="1">VLOOKUP(AU48,AQ44:AT53,4,FALSE)</f>
        <v>11</v>
      </c>
      <c r="AY48" t="str">
        <f ca="1">IF(AND(AV47=AV48,AW47=AW48,AX48&gt;AX47),AU47,AU48)</f>
        <v>LOS POLLITOS RECERDOS</v>
      </c>
      <c r="AZ48">
        <f ca="1">VLOOKUP(AY48,AU44:AX53,2,FALSE)</f>
        <v>5</v>
      </c>
      <c r="BA48">
        <f ca="1">VLOOKUP(AY48,AU44:AX53,3,FALSE)</f>
        <v>-9</v>
      </c>
      <c r="BB48">
        <f ca="1">VLOOKUP(AY48,AU44:AX53,4,FALSE)</f>
        <v>11</v>
      </c>
    </row>
    <row r="55" spans="6:13" x14ac:dyDescent="0.2">
      <c r="F55" t="s">
        <v>37</v>
      </c>
    </row>
    <row r="56" spans="6:13" x14ac:dyDescent="0.2">
      <c r="F56" t="str">
        <f ca="1">AY44</f>
        <v>RAÌZ DE MENOS UNO</v>
      </c>
      <c r="G56">
        <f ca="1">VLOOKUP(F56,$F$20:$M$29,2,FALSE)</f>
        <v>4</v>
      </c>
      <c r="H56">
        <f ca="1">VLOOKUP(F56,$F$20:$M$29,3,FALSE)</f>
        <v>3</v>
      </c>
      <c r="I56">
        <f ca="1">VLOOKUP(F56,$F$20:$M$29,4,FALSE)</f>
        <v>0</v>
      </c>
      <c r="J56">
        <f ca="1">VLOOKUP(F56,$F$20:$M$29,5,FALSE)</f>
        <v>1</v>
      </c>
      <c r="K56">
        <f ca="1">VLOOKUP(F56,$F$20:$M$29,6,FALSE)</f>
        <v>20</v>
      </c>
      <c r="L56">
        <f ca="1">VLOOKUP(F56,$F$20:$M$29,7,FALSE)</f>
        <v>10</v>
      </c>
      <c r="M56">
        <f ca="1">VLOOKUP(F56,$F$20:$M$29,8,FALSE)</f>
        <v>10</v>
      </c>
    </row>
    <row r="57" spans="6:13" x14ac:dyDescent="0.2">
      <c r="F57" t="str">
        <f ca="1">AY45</f>
        <v>FORGUESLAYA F.C.</v>
      </c>
      <c r="G57">
        <f ca="1">VLOOKUP(F57,$F$20:$M$29,2,FALSE)</f>
        <v>4</v>
      </c>
      <c r="H57">
        <f ca="1">VLOOKUP(F57,$F$20:$M$29,3,FALSE)</f>
        <v>2</v>
      </c>
      <c r="I57">
        <f ca="1">VLOOKUP(F57,$F$20:$M$29,4,FALSE)</f>
        <v>1</v>
      </c>
      <c r="J57">
        <f ca="1">VLOOKUP(F57,$F$20:$M$29,5,FALSE)</f>
        <v>1</v>
      </c>
      <c r="K57">
        <f ca="1">VLOOKUP(F57,$F$20:$M$29,6,FALSE)</f>
        <v>19</v>
      </c>
      <c r="L57">
        <f ca="1">VLOOKUP(F57,$F$20:$M$29,7,FALSE)</f>
        <v>20</v>
      </c>
      <c r="M57">
        <f ca="1">VLOOKUP(F57,$F$20:$M$29,8,FALSE)</f>
        <v>9</v>
      </c>
    </row>
    <row r="58" spans="6:13" x14ac:dyDescent="0.2">
      <c r="F58" t="str">
        <f ca="1">AY46</f>
        <v>NARANJA MECÀNICA</v>
      </c>
      <c r="G58">
        <f ca="1">VLOOKUP(F58,$F$20:$M$29,2,FALSE)</f>
        <v>4</v>
      </c>
      <c r="H58">
        <f ca="1">VLOOKUP(F58,$F$20:$M$29,3,FALSE)</f>
        <v>2</v>
      </c>
      <c r="I58">
        <f ca="1">VLOOKUP(F58,$F$20:$M$29,4,FALSE)</f>
        <v>0</v>
      </c>
      <c r="J58">
        <f ca="1">VLOOKUP(F58,$F$20:$M$29,5,FALSE)</f>
        <v>2</v>
      </c>
      <c r="K58">
        <f ca="1">VLOOKUP(F58,$F$20:$M$29,6,FALSE)</f>
        <v>18</v>
      </c>
      <c r="L58">
        <f ca="1">VLOOKUP(F58,$F$20:$M$29,7,FALSE)</f>
        <v>22</v>
      </c>
      <c r="M58">
        <f ca="1">VLOOKUP(F58,$F$20:$M$29,8,FALSE)</f>
        <v>8</v>
      </c>
    </row>
    <row r="59" spans="6:13" x14ac:dyDescent="0.2">
      <c r="F59" t="str">
        <f ca="1">AY47</f>
        <v>LOS JUANCHOS</v>
      </c>
      <c r="G59">
        <f ca="1">VLOOKUP(F59,$F$20:$M$29,2,FALSE)</f>
        <v>4</v>
      </c>
      <c r="H59">
        <f ca="1">VLOOKUP(F59,$F$20:$M$29,3,FALSE)</f>
        <v>2</v>
      </c>
      <c r="I59">
        <f ca="1">VLOOKUP(F59,$F$20:$M$29,4,FALSE)</f>
        <v>0</v>
      </c>
      <c r="J59">
        <f ca="1">VLOOKUP(F59,$F$20:$M$29,5,FALSE)</f>
        <v>2</v>
      </c>
      <c r="K59">
        <f ca="1">VLOOKUP(F59,$F$20:$M$29,6,FALSE)</f>
        <v>20</v>
      </c>
      <c r="L59">
        <f ca="1">VLOOKUP(F59,$F$20:$M$29,7,FALSE)</f>
        <v>16</v>
      </c>
      <c r="M59">
        <f ca="1">VLOOKUP(F59,$F$20:$M$29,8,FALSE)</f>
        <v>8</v>
      </c>
    </row>
    <row r="60" spans="6:13" x14ac:dyDescent="0.2">
      <c r="F60" t="str">
        <f ca="1">AY48</f>
        <v>LOS POLLITOS RECERDOS</v>
      </c>
      <c r="G60">
        <f ca="1">VLOOKUP(F60,$F$20:$M$29,2,FALSE)</f>
        <v>4</v>
      </c>
      <c r="H60">
        <f ca="1">VLOOKUP(F60,$F$20:$M$29,3,FALSE)</f>
        <v>0</v>
      </c>
      <c r="I60">
        <f ca="1">VLOOKUP(F60,$F$20:$M$29,4,FALSE)</f>
        <v>1</v>
      </c>
      <c r="J60">
        <f ca="1">VLOOKUP(F60,$F$20:$M$29,5,FALSE)</f>
        <v>3</v>
      </c>
      <c r="K60">
        <f ca="1">VLOOKUP(F60,$F$20:$M$29,6,FALSE)</f>
        <v>11</v>
      </c>
      <c r="L60">
        <f ca="1">VLOOKUP(F60,$F$20:$M$29,7,FALSE)</f>
        <v>20</v>
      </c>
      <c r="M60">
        <f ca="1">VLOOKUP(F60,$F$20:$M$29,8,FALSE)</f>
        <v>5</v>
      </c>
    </row>
  </sheetData>
  <mergeCells count="1">
    <mergeCell ref="A2:E2"/>
  </mergeCells>
  <phoneticPr fontId="19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60"/>
  <sheetViews>
    <sheetView workbookViewId="0">
      <pane xSplit="5" topLeftCell="F1" activePane="topRight" state="frozen"/>
      <selection activeCell="A16" sqref="A16"/>
      <selection pane="topRight" activeCell="A16" sqref="A16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41" x14ac:dyDescent="0.2">
      <c r="A2" s="760" t="s">
        <v>38</v>
      </c>
      <c r="B2" s="760"/>
      <c r="C2" s="760"/>
      <c r="D2" s="760"/>
      <c r="E2" s="760"/>
      <c r="G2" t="str">
        <f>IF('- I - '!Q7&lt;&gt;"",'- I - '!Q7,"")</f>
        <v>GUNNERS</v>
      </c>
      <c r="N2" t="str">
        <f>IF('- I - '!Q9&lt;&gt;"",'- I - '!Q9,"")</f>
        <v>LOS PELADOS F.C.</v>
      </c>
      <c r="U2" t="str">
        <f>IF('- I - '!Q11&lt;&gt;"",'- I - '!Q11,"")</f>
        <v>UN BOCADILLO</v>
      </c>
      <c r="AB2" t="str">
        <f>IF('- I - '!Q13&lt;&gt;"",'- I - '!Q13,"")</f>
        <v>LOS SOTERRADOS</v>
      </c>
      <c r="AI2" t="str">
        <f>IF('- I - '!Q15&lt;&gt;"",'- I - '!Q15,"")</f>
        <v>AUTÈNTICOS F.C.</v>
      </c>
    </row>
    <row r="3" spans="1:41" x14ac:dyDescent="0.2">
      <c r="F3" t="s">
        <v>57</v>
      </c>
      <c r="G3" t="s">
        <v>13</v>
      </c>
      <c r="H3" t="s">
        <v>15</v>
      </c>
      <c r="I3" t="s">
        <v>16</v>
      </c>
      <c r="J3" t="s">
        <v>17</v>
      </c>
      <c r="K3" t="s">
        <v>18</v>
      </c>
      <c r="L3" t="s">
        <v>19</v>
      </c>
      <c r="N3" t="s">
        <v>13</v>
      </c>
      <c r="O3" t="s">
        <v>15</v>
      </c>
      <c r="P3" t="s">
        <v>16</v>
      </c>
      <c r="Q3" t="s">
        <v>17</v>
      </c>
      <c r="R3" t="s">
        <v>18</v>
      </c>
      <c r="S3" t="s">
        <v>19</v>
      </c>
      <c r="U3" t="s">
        <v>13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B3" t="s">
        <v>13</v>
      </c>
      <c r="AC3" t="s">
        <v>15</v>
      </c>
      <c r="AD3" t="s">
        <v>16</v>
      </c>
      <c r="AE3" t="s">
        <v>17</v>
      </c>
      <c r="AF3" t="s">
        <v>18</v>
      </c>
      <c r="AG3" t="s">
        <v>19</v>
      </c>
      <c r="AI3" t="s">
        <v>13</v>
      </c>
      <c r="AJ3" t="s">
        <v>15</v>
      </c>
      <c r="AK3" t="s">
        <v>16</v>
      </c>
      <c r="AL3" t="s">
        <v>17</v>
      </c>
      <c r="AM3" t="s">
        <v>18</v>
      </c>
      <c r="AN3" t="s">
        <v>19</v>
      </c>
    </row>
    <row r="4" spans="1:41" x14ac:dyDescent="0.2">
      <c r="A4" s="2" t="str">
        <f ca="1">'- I - '!B6</f>
        <v>GUNNERS</v>
      </c>
      <c r="B4" s="281">
        <f>IF('- I - '!C6&lt;&gt;"",'- I - '!C6,"")</f>
        <v>2</v>
      </c>
      <c r="C4" s="281" t="str">
        <f>'- F -'!D6</f>
        <v>-</v>
      </c>
      <c r="D4" s="281">
        <f>IF('- I - '!E6&lt;&gt;"",'- I - '!E6,"")</f>
        <v>5</v>
      </c>
      <c r="E4" s="3" t="str">
        <f ca="1">'- I - '!F6</f>
        <v>LOS PELADOS F.C.</v>
      </c>
      <c r="F4" s="281">
        <f>COUNTBLANK('- I - '!C6:'- I - '!E6)</f>
        <v>0</v>
      </c>
      <c r="G4">
        <f t="shared" ref="G4:G13" ca="1" si="0">IF(AND(F4=0,OR($A4=$G$2,$E4=$G$2)),1,0)</f>
        <v>1</v>
      </c>
      <c r="H4">
        <f t="shared" ref="H4:H13" ca="1" si="1">IF(AND(F4=0,OR(AND($A4=$G$2,$B4&gt;$D4),AND($E4=$G$2,$D4&gt;$B4))),1,0)</f>
        <v>0</v>
      </c>
      <c r="I4">
        <f t="shared" ref="I4:I13" ca="1" si="2">IF(AND(F4=0,G4=1,$B4=$D4),1,0)</f>
        <v>0</v>
      </c>
      <c r="J4">
        <f t="shared" ref="J4:J13" ca="1" si="3">IF(AND(F4=0,OR(AND($A4=$G$2,$B4&lt;$D4),AND($E4=$G$2,$D4&lt;$B4))),1,0)</f>
        <v>1</v>
      </c>
      <c r="K4">
        <f t="shared" ref="K4:K13" ca="1" si="4">IF(F4&gt;0,0,IF($A4=$G$2,$B4,IF($E4=$G$2,$D4,0)))</f>
        <v>2</v>
      </c>
      <c r="L4">
        <f t="shared" ref="L4:L13" ca="1" si="5">IF(F4&gt;0,0,IF($A4=$G$2,$D4,IF($E4=$G$2,$B4,0)))</f>
        <v>5</v>
      </c>
      <c r="N4">
        <f t="shared" ref="N4:N13" ca="1" si="6">IF(AND(F4=0,OR($A4=$N$2,$E4=$N$2)),1,0)</f>
        <v>1</v>
      </c>
      <c r="O4">
        <f t="shared" ref="O4:O13" ca="1" si="7">IF(AND(F4=0,OR(AND($A4=$N$2,$B4&gt;$D4),AND($E4=$N$2,$D4&gt;$B4))),1,0)</f>
        <v>1</v>
      </c>
      <c r="P4">
        <f t="shared" ref="P4:P13" ca="1" si="8">IF(AND(F4=0,N4=1,$B4=$D4),1,0)</f>
        <v>0</v>
      </c>
      <c r="Q4">
        <f t="shared" ref="Q4:Q13" ca="1" si="9">IF(AND(F4=0,OR(AND($A4=$N$2,$B4&lt;$D4),AND($E4=$N$2,$D4&lt;$B4))),1,0)</f>
        <v>0</v>
      </c>
      <c r="R4">
        <f t="shared" ref="R4:R13" ca="1" si="10">IF(F4&gt;0,0,IF($A4=$N$2,$B4,IF($E4=$N$2,$D4,0)))</f>
        <v>5</v>
      </c>
      <c r="S4">
        <f t="shared" ref="S4:S13" ca="1" si="11">IF(F4&gt;0,0,IF($A4=$N$2,$D4,IF($E4=$N$2,$B4,0)))</f>
        <v>2</v>
      </c>
      <c r="U4">
        <f t="shared" ref="U4:U13" ca="1" si="12">IF(AND(F4=0,OR($A4=$U$2,$E4=$U$2)),1,0)</f>
        <v>0</v>
      </c>
      <c r="V4">
        <f t="shared" ref="V4:V13" ca="1" si="13">IF(AND(F4=0,OR(AND($A4=$U$2,$B4&gt;$D4),AND($E4=$U$2,$D4&gt;$B4))),1,0)</f>
        <v>0</v>
      </c>
      <c r="W4">
        <f t="shared" ref="W4:W13" ca="1" si="14">IF(AND(F4=0,U4=1,$B4=$D4),1,0)</f>
        <v>0</v>
      </c>
      <c r="X4">
        <f t="shared" ref="X4:X13" ca="1" si="15">IF(AND(F4=0,OR(AND($A4=$U$2,$B4&lt;$D4),AND($E4=$U$2,$D4&lt;$B4))),1,0)</f>
        <v>0</v>
      </c>
      <c r="Y4">
        <f t="shared" ref="Y4:Y13" ca="1" si="16">IF(F4&gt;0,0,IF($A4=$U$2,$B4,IF($E4=$U$2,$D4,0)))</f>
        <v>0</v>
      </c>
      <c r="Z4">
        <f t="shared" ref="Z4:Z13" ca="1" si="17">IF(F4&gt;0,0,IF($A4=$U$2,$D4,IF($E4=$U$2,$B4,0)))</f>
        <v>0</v>
      </c>
      <c r="AB4">
        <f t="shared" ref="AB4:AB13" ca="1" si="18">IF(AND(F4=0,OR($A4=$AB$2,$E4=$AB$2)),1,0)</f>
        <v>0</v>
      </c>
      <c r="AC4">
        <f t="shared" ref="AC4:AC13" ca="1" si="19">IF(AND(F4=0,OR(AND($A4=$AB$2,$B4&gt;$D4),AND($E4=$AB$2,$D4&gt;$B4))),1,0)</f>
        <v>0</v>
      </c>
      <c r="AD4">
        <f t="shared" ref="AD4:AD13" ca="1" si="20">IF(AND(F4=0,AB4=1,$B4=$D4),1,0)</f>
        <v>0</v>
      </c>
      <c r="AE4">
        <f t="shared" ref="AE4:AE13" ca="1" si="21">IF(AND(F4=0,OR(AND($A4=$AB$2,$B4&lt;$D4),AND($E4=$AB$2,$D4&lt;$B4))),1,0)</f>
        <v>0</v>
      </c>
      <c r="AF4">
        <f t="shared" ref="AF4:AF13" ca="1" si="22">IF(F4&gt;0,0,IF($A4=$AB$2,$B4,IF($E4=$AB$2,$D4,0)))</f>
        <v>0</v>
      </c>
      <c r="AG4">
        <f t="shared" ref="AG4:AG13" ca="1" si="23">IF(F4&gt;0,0,IF($A4=$AB$2,$D4,IF($E4=$AB$2,$B4,0)))</f>
        <v>0</v>
      </c>
      <c r="AI4">
        <f ca="1">IF(AND(F4=0,OR($A4=$AI$2,$E4=$AI$2)),1,0)</f>
        <v>0</v>
      </c>
      <c r="AJ4">
        <f ca="1">IF(AND(F4=0,OR(AND($A4=$AI$2,$B4&gt;$D4),AND($E4=$AI$2,$D4&gt;$B4))),1,0)</f>
        <v>0</v>
      </c>
      <c r="AK4">
        <f ca="1">IF(AND(F4=0,AI4=1,$B4=$D4),1,0)</f>
        <v>0</v>
      </c>
      <c r="AL4">
        <f ca="1">IF(AND(F4=0,OR(AND($A4=$AI$2,$B4&lt;$D4),AND($E4=$AI$2,$D4&lt;$B4))),1,0)</f>
        <v>0</v>
      </c>
      <c r="AM4">
        <f ca="1">IF(F4&gt;0,0,IF($A4=$AI$2,$B4,IF($E4=$AI$2,$D4,0)))</f>
        <v>0</v>
      </c>
      <c r="AN4">
        <f ca="1">IF(F4&gt;0,0,IF($A4=$AI$2,$D4,IF($E4=$AI$2,$B4,0)))</f>
        <v>0</v>
      </c>
    </row>
    <row r="5" spans="1:41" x14ac:dyDescent="0.2">
      <c r="A5" s="2" t="str">
        <f ca="1">'- I - '!B7</f>
        <v>UN BOCADILLO</v>
      </c>
      <c r="B5" s="283">
        <f>IF('- I - '!C7&lt;&gt;"",'- I - '!C7,"")</f>
        <v>6</v>
      </c>
      <c r="C5" s="281" t="str">
        <f>'- F -'!D7</f>
        <v>-</v>
      </c>
      <c r="D5" s="283">
        <f>IF('- I - '!E7&lt;&gt;"",'- I - '!E7,"")</f>
        <v>2</v>
      </c>
      <c r="E5" s="3" t="str">
        <f ca="1">'- I - '!F7</f>
        <v>LOS SOTERRADOS</v>
      </c>
      <c r="F5" s="283">
        <f>COUNTBLANK('- I - '!C7:'- I - '!E7)</f>
        <v>0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ca="1" si="4"/>
        <v>0</v>
      </c>
      <c r="L5">
        <f t="shared" ca="1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ca="1" si="10"/>
        <v>0</v>
      </c>
      <c r="S5">
        <f t="shared" ca="1" si="11"/>
        <v>0</v>
      </c>
      <c r="U5">
        <f t="shared" ca="1" si="12"/>
        <v>1</v>
      </c>
      <c r="V5">
        <f t="shared" ca="1" si="13"/>
        <v>1</v>
      </c>
      <c r="W5">
        <f t="shared" ca="1" si="14"/>
        <v>0</v>
      </c>
      <c r="X5">
        <f t="shared" ca="1" si="15"/>
        <v>0</v>
      </c>
      <c r="Y5">
        <f t="shared" ca="1" si="16"/>
        <v>6</v>
      </c>
      <c r="Z5">
        <f t="shared" ca="1" si="17"/>
        <v>2</v>
      </c>
      <c r="AB5">
        <f t="shared" ca="1" si="18"/>
        <v>1</v>
      </c>
      <c r="AC5">
        <f t="shared" ca="1" si="19"/>
        <v>0</v>
      </c>
      <c r="AD5">
        <f t="shared" ca="1" si="20"/>
        <v>0</v>
      </c>
      <c r="AE5">
        <f t="shared" ca="1" si="21"/>
        <v>1</v>
      </c>
      <c r="AF5">
        <f t="shared" ca="1" si="22"/>
        <v>2</v>
      </c>
      <c r="AG5">
        <f t="shared" ca="1" si="23"/>
        <v>6</v>
      </c>
      <c r="AI5">
        <f t="shared" ref="AI5:AI13" ca="1" si="24">IF(AND(F5=0,OR($A5=$AI$2,$E5=$AI$2)),1,0)</f>
        <v>0</v>
      </c>
      <c r="AJ5">
        <f t="shared" ref="AJ5:AJ13" ca="1" si="25">IF(AND(F5=0,OR(AND($A5=$AI$2,$B5&gt;$D5),AND($E5=$AI$2,$D5&gt;$B5))),1,0)</f>
        <v>0</v>
      </c>
      <c r="AK5">
        <f t="shared" ref="AK5:AK13" ca="1" si="26">IF(AND(F5=0,AI5=1,$B5=$D5),1,0)</f>
        <v>0</v>
      </c>
      <c r="AL5">
        <f t="shared" ref="AL5:AL13" ca="1" si="27">IF(AND(F5=0,OR(AND($A5=$AI$2,$B5&lt;$D5),AND($E5=$AI$2,$D5&lt;$B5))),1,0)</f>
        <v>0</v>
      </c>
      <c r="AM5">
        <f t="shared" ref="AM5:AM13" ca="1" si="28">IF(F5&gt;0,0,IF($A5=$AI$2,$B5,IF($E5=$AI$2,$D5,0)))</f>
        <v>0</v>
      </c>
      <c r="AN5">
        <f t="shared" ref="AN5:AN13" ca="1" si="29">IF(F5&gt;0,0,IF($A5=$AI$2,$D5,IF($E5=$AI$2,$B5,0)))</f>
        <v>0</v>
      </c>
    </row>
    <row r="6" spans="1:41" x14ac:dyDescent="0.2">
      <c r="A6" s="2" t="str">
        <f ca="1">'- I - '!B8</f>
        <v>GUNNERS</v>
      </c>
      <c r="B6" s="283">
        <f>IF('- I - '!C8&lt;&gt;"",'- I - '!C8,"")</f>
        <v>0</v>
      </c>
      <c r="C6" s="281" t="str">
        <f>'- F -'!D8</f>
        <v>-</v>
      </c>
      <c r="D6" s="283">
        <f>IF('- I - '!E8&lt;&gt;"",'- I - '!E8,"")</f>
        <v>3</v>
      </c>
      <c r="E6" s="3" t="str">
        <f ca="1">'- I - '!F8</f>
        <v>UN BOCADILLO</v>
      </c>
      <c r="F6" s="283">
        <f>COUNTBLANK('- I - '!C8:'- I - '!E8)</f>
        <v>0</v>
      </c>
      <c r="G6">
        <f t="shared" ca="1" si="0"/>
        <v>1</v>
      </c>
      <c r="H6">
        <f t="shared" ca="1" si="1"/>
        <v>0</v>
      </c>
      <c r="I6">
        <f t="shared" ca="1" si="2"/>
        <v>0</v>
      </c>
      <c r="J6">
        <f t="shared" ca="1" si="3"/>
        <v>1</v>
      </c>
      <c r="K6">
        <f t="shared" ca="1" si="4"/>
        <v>0</v>
      </c>
      <c r="L6">
        <f t="shared" ca="1" si="5"/>
        <v>3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ca="1" si="10"/>
        <v>0</v>
      </c>
      <c r="S6">
        <f t="shared" ca="1" si="11"/>
        <v>0</v>
      </c>
      <c r="U6">
        <f t="shared" ca="1" si="12"/>
        <v>1</v>
      </c>
      <c r="V6">
        <f t="shared" ca="1" si="13"/>
        <v>1</v>
      </c>
      <c r="W6">
        <f t="shared" ca="1" si="14"/>
        <v>0</v>
      </c>
      <c r="X6">
        <f t="shared" ca="1" si="15"/>
        <v>0</v>
      </c>
      <c r="Y6">
        <f t="shared" ca="1" si="16"/>
        <v>3</v>
      </c>
      <c r="Z6">
        <f t="shared" ca="1" si="17"/>
        <v>0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ca="1" si="22"/>
        <v>0</v>
      </c>
      <c r="AG6">
        <f t="shared" ca="1" si="23"/>
        <v>0</v>
      </c>
      <c r="AI6">
        <f t="shared" ca="1" si="24"/>
        <v>0</v>
      </c>
      <c r="AJ6">
        <f t="shared" ca="1" si="25"/>
        <v>0</v>
      </c>
      <c r="AK6">
        <f t="shared" ca="1" si="26"/>
        <v>0</v>
      </c>
      <c r="AL6">
        <f t="shared" ca="1" si="27"/>
        <v>0</v>
      </c>
      <c r="AM6">
        <f t="shared" ca="1" si="28"/>
        <v>0</v>
      </c>
      <c r="AN6">
        <f t="shared" ca="1" si="29"/>
        <v>0</v>
      </c>
    </row>
    <row r="7" spans="1:41" x14ac:dyDescent="0.2">
      <c r="A7" s="2" t="str">
        <f ca="1">'- I - '!B9</f>
        <v>LOS PELADOS F.C.</v>
      </c>
      <c r="B7" s="283">
        <f>IF('- I - '!C9&lt;&gt;"",'- I - '!C9,"")</f>
        <v>8</v>
      </c>
      <c r="C7" s="281" t="str">
        <f>'- F -'!D9</f>
        <v>-</v>
      </c>
      <c r="D7" s="283">
        <f>IF('- I - '!E9&lt;&gt;"",'- I - '!E9,"")</f>
        <v>4</v>
      </c>
      <c r="E7" s="3" t="str">
        <f ca="1">'- I - '!F9</f>
        <v>AUTÈNTICOS F.C.</v>
      </c>
      <c r="F7" s="283">
        <f>COUNTBLANK('- I - '!C9:'- I - '!E9)</f>
        <v>0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ca="1" si="4"/>
        <v>0</v>
      </c>
      <c r="L7">
        <f t="shared" ca="1" si="5"/>
        <v>0</v>
      </c>
      <c r="N7">
        <f t="shared" ca="1" si="6"/>
        <v>1</v>
      </c>
      <c r="O7">
        <f t="shared" ca="1" si="7"/>
        <v>1</v>
      </c>
      <c r="P7">
        <f t="shared" ca="1" si="8"/>
        <v>0</v>
      </c>
      <c r="Q7">
        <f t="shared" ca="1" si="9"/>
        <v>0</v>
      </c>
      <c r="R7">
        <f t="shared" ca="1" si="10"/>
        <v>8</v>
      </c>
      <c r="S7">
        <f t="shared" ca="1" si="11"/>
        <v>4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ca="1" si="16"/>
        <v>0</v>
      </c>
      <c r="Z7">
        <f t="shared" ca="1" si="17"/>
        <v>0</v>
      </c>
      <c r="AB7">
        <f t="shared" ca="1" si="18"/>
        <v>0</v>
      </c>
      <c r="AC7">
        <f t="shared" ca="1" si="19"/>
        <v>0</v>
      </c>
      <c r="AD7">
        <f t="shared" ca="1" si="20"/>
        <v>0</v>
      </c>
      <c r="AE7">
        <f t="shared" ca="1" si="21"/>
        <v>0</v>
      </c>
      <c r="AF7">
        <f t="shared" ca="1" si="22"/>
        <v>0</v>
      </c>
      <c r="AG7">
        <f t="shared" ca="1" si="23"/>
        <v>0</v>
      </c>
      <c r="AI7">
        <f t="shared" ca="1" si="24"/>
        <v>1</v>
      </c>
      <c r="AJ7">
        <f t="shared" ca="1" si="25"/>
        <v>0</v>
      </c>
      <c r="AK7">
        <f t="shared" ca="1" si="26"/>
        <v>0</v>
      </c>
      <c r="AL7">
        <f t="shared" ca="1" si="27"/>
        <v>1</v>
      </c>
      <c r="AM7">
        <f t="shared" ca="1" si="28"/>
        <v>4</v>
      </c>
      <c r="AN7">
        <f t="shared" ca="1" si="29"/>
        <v>8</v>
      </c>
    </row>
    <row r="8" spans="1:41" x14ac:dyDescent="0.2">
      <c r="A8" s="2" t="str">
        <f ca="1">'- I - '!B10</f>
        <v>GUNNERS</v>
      </c>
      <c r="B8" s="283">
        <f>IF('- I - '!C10&lt;&gt;"",'- I - '!C10,"")</f>
        <v>5</v>
      </c>
      <c r="C8" s="281" t="str">
        <f>'- F -'!D10</f>
        <v>-</v>
      </c>
      <c r="D8" s="283">
        <f>IF('- I - '!E10&lt;&gt;"",'- I - '!E10,"")</f>
        <v>7</v>
      </c>
      <c r="E8" s="3" t="str">
        <f ca="1">'- I - '!F10</f>
        <v>AUTÈNTICOS F.C.</v>
      </c>
      <c r="F8" s="283">
        <f>COUNTBLANK('- I - '!C10:'- I - '!E10)</f>
        <v>0</v>
      </c>
      <c r="G8">
        <f t="shared" ca="1" si="0"/>
        <v>1</v>
      </c>
      <c r="H8">
        <f t="shared" ca="1" si="1"/>
        <v>0</v>
      </c>
      <c r="I8">
        <f t="shared" ca="1" si="2"/>
        <v>0</v>
      </c>
      <c r="J8">
        <f t="shared" ca="1" si="3"/>
        <v>1</v>
      </c>
      <c r="K8">
        <f t="shared" ca="1" si="4"/>
        <v>5</v>
      </c>
      <c r="L8">
        <f t="shared" ca="1" si="5"/>
        <v>7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ca="1" si="10"/>
        <v>0</v>
      </c>
      <c r="S8">
        <f t="shared" ca="1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ca="1" si="16"/>
        <v>0</v>
      </c>
      <c r="Z8">
        <f t="shared" ca="1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ca="1" si="22"/>
        <v>0</v>
      </c>
      <c r="AG8">
        <f t="shared" ca="1" si="23"/>
        <v>0</v>
      </c>
      <c r="AI8">
        <f t="shared" ca="1" si="24"/>
        <v>1</v>
      </c>
      <c r="AJ8">
        <f t="shared" ca="1" si="25"/>
        <v>1</v>
      </c>
      <c r="AK8">
        <f t="shared" ca="1" si="26"/>
        <v>0</v>
      </c>
      <c r="AL8">
        <f t="shared" ca="1" si="27"/>
        <v>0</v>
      </c>
      <c r="AM8">
        <f t="shared" ca="1" si="28"/>
        <v>7</v>
      </c>
      <c r="AN8">
        <f t="shared" ca="1" si="29"/>
        <v>5</v>
      </c>
    </row>
    <row r="9" spans="1:41" x14ac:dyDescent="0.2">
      <c r="A9" s="2" t="str">
        <f ca="1">'- I - '!B11</f>
        <v>LOS PELADOS F.C.</v>
      </c>
      <c r="B9" s="283">
        <f>IF('- I - '!C11&lt;&gt;"",'- I - '!C11,"")</f>
        <v>5</v>
      </c>
      <c r="C9" s="281" t="str">
        <f>'- F -'!D11</f>
        <v>-</v>
      </c>
      <c r="D9" s="283">
        <f>IF('- I - '!E11&lt;&gt;"",'- I - '!E11,"")</f>
        <v>2</v>
      </c>
      <c r="E9" s="3" t="str">
        <f ca="1">'- I - '!F11</f>
        <v>LOS SOTERRADOS</v>
      </c>
      <c r="F9" s="283">
        <f>COUNTBLANK('- I - '!C11:'- I - '!E11)</f>
        <v>0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ca="1" si="4"/>
        <v>0</v>
      </c>
      <c r="L9">
        <f t="shared" ca="1" si="5"/>
        <v>0</v>
      </c>
      <c r="N9">
        <f t="shared" ca="1" si="6"/>
        <v>1</v>
      </c>
      <c r="O9">
        <f t="shared" ca="1" si="7"/>
        <v>1</v>
      </c>
      <c r="P9">
        <f t="shared" ca="1" si="8"/>
        <v>0</v>
      </c>
      <c r="Q9">
        <f t="shared" ca="1" si="9"/>
        <v>0</v>
      </c>
      <c r="R9">
        <f t="shared" ca="1" si="10"/>
        <v>5</v>
      </c>
      <c r="S9">
        <f t="shared" ca="1" si="11"/>
        <v>2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ca="1" si="16"/>
        <v>0</v>
      </c>
      <c r="Z9">
        <f t="shared" ca="1" si="17"/>
        <v>0</v>
      </c>
      <c r="AB9">
        <f t="shared" ca="1" si="18"/>
        <v>1</v>
      </c>
      <c r="AC9">
        <f t="shared" ca="1" si="19"/>
        <v>0</v>
      </c>
      <c r="AD9">
        <f t="shared" ca="1" si="20"/>
        <v>0</v>
      </c>
      <c r="AE9">
        <f t="shared" ca="1" si="21"/>
        <v>1</v>
      </c>
      <c r="AF9">
        <f t="shared" ca="1" si="22"/>
        <v>2</v>
      </c>
      <c r="AG9">
        <f t="shared" ca="1" si="23"/>
        <v>5</v>
      </c>
      <c r="AI9">
        <f t="shared" ca="1" si="24"/>
        <v>0</v>
      </c>
      <c r="AJ9">
        <f t="shared" ca="1" si="25"/>
        <v>0</v>
      </c>
      <c r="AK9">
        <f t="shared" ca="1" si="26"/>
        <v>0</v>
      </c>
      <c r="AL9">
        <f t="shared" ca="1" si="27"/>
        <v>0</v>
      </c>
      <c r="AM9">
        <f t="shared" ca="1" si="28"/>
        <v>0</v>
      </c>
      <c r="AN9">
        <f t="shared" ca="1" si="29"/>
        <v>0</v>
      </c>
    </row>
    <row r="10" spans="1:41" x14ac:dyDescent="0.2">
      <c r="A10" s="2" t="str">
        <f ca="1">'- I - '!B12</f>
        <v>GUNNERS</v>
      </c>
      <c r="B10" s="283">
        <f>IF('- I - '!C12&lt;&gt;"",'- I - '!C12,"")</f>
        <v>0</v>
      </c>
      <c r="C10" t="str">
        <f>'- F -'!D12</f>
        <v>-</v>
      </c>
      <c r="D10" s="283">
        <f>IF('- I - '!E12&lt;&gt;"",'- I - '!E12,"")</f>
        <v>3</v>
      </c>
      <c r="E10" s="3" t="str">
        <f ca="1">'- I - '!F12</f>
        <v>LOS SOTERRADOS</v>
      </c>
      <c r="F10" s="283">
        <f>COUNTBLANK('- I - '!C12:'- I - '!E12)</f>
        <v>0</v>
      </c>
      <c r="G10">
        <f t="shared" ca="1" si="0"/>
        <v>1</v>
      </c>
      <c r="H10">
        <f t="shared" ca="1" si="1"/>
        <v>0</v>
      </c>
      <c r="I10">
        <f t="shared" ca="1" si="2"/>
        <v>0</v>
      </c>
      <c r="J10">
        <f t="shared" ca="1" si="3"/>
        <v>1</v>
      </c>
      <c r="K10">
        <f t="shared" ca="1" si="4"/>
        <v>0</v>
      </c>
      <c r="L10">
        <f t="shared" ca="1" si="5"/>
        <v>3</v>
      </c>
      <c r="N10">
        <f t="shared" ca="1" si="6"/>
        <v>0</v>
      </c>
      <c r="O10">
        <f t="shared" ca="1" si="7"/>
        <v>0</v>
      </c>
      <c r="P10">
        <f t="shared" ca="1" si="8"/>
        <v>0</v>
      </c>
      <c r="Q10">
        <f t="shared" ca="1" si="9"/>
        <v>0</v>
      </c>
      <c r="R10">
        <f t="shared" ca="1" si="10"/>
        <v>0</v>
      </c>
      <c r="S10">
        <f t="shared" ca="1" si="11"/>
        <v>0</v>
      </c>
      <c r="U10">
        <f t="shared" ca="1" si="12"/>
        <v>0</v>
      </c>
      <c r="V10">
        <f t="shared" ca="1" si="13"/>
        <v>0</v>
      </c>
      <c r="W10">
        <f t="shared" ca="1" si="14"/>
        <v>0</v>
      </c>
      <c r="X10">
        <f t="shared" ca="1" si="15"/>
        <v>0</v>
      </c>
      <c r="Y10">
        <f t="shared" ca="1" si="16"/>
        <v>0</v>
      </c>
      <c r="Z10">
        <f t="shared" ca="1" si="17"/>
        <v>0</v>
      </c>
      <c r="AB10">
        <f t="shared" ca="1" si="18"/>
        <v>1</v>
      </c>
      <c r="AC10">
        <f t="shared" ca="1" si="19"/>
        <v>1</v>
      </c>
      <c r="AD10">
        <f t="shared" ca="1" si="20"/>
        <v>0</v>
      </c>
      <c r="AE10">
        <f t="shared" ca="1" si="21"/>
        <v>0</v>
      </c>
      <c r="AF10">
        <f t="shared" ca="1" si="22"/>
        <v>3</v>
      </c>
      <c r="AG10">
        <f t="shared" ca="1" si="23"/>
        <v>0</v>
      </c>
      <c r="AI10">
        <f t="shared" ca="1" si="24"/>
        <v>0</v>
      </c>
      <c r="AJ10">
        <f t="shared" ca="1" si="25"/>
        <v>0</v>
      </c>
      <c r="AK10">
        <f t="shared" ca="1" si="26"/>
        <v>0</v>
      </c>
      <c r="AL10">
        <f t="shared" ca="1" si="27"/>
        <v>0</v>
      </c>
      <c r="AM10">
        <f t="shared" ca="1" si="28"/>
        <v>0</v>
      </c>
      <c r="AN10">
        <f t="shared" ca="1" si="29"/>
        <v>0</v>
      </c>
    </row>
    <row r="11" spans="1:41" x14ac:dyDescent="0.2">
      <c r="A11" s="2" t="str">
        <f ca="1">'- I - '!B13</f>
        <v>UN BOCADILLO</v>
      </c>
      <c r="B11" s="283">
        <f>IF('- I - '!C13&lt;&gt;"",'- I - '!C13,"")</f>
        <v>2</v>
      </c>
      <c r="C11" t="str">
        <f>'- F -'!D13</f>
        <v>-</v>
      </c>
      <c r="D11" s="283">
        <f>IF('- I - '!E13&lt;&gt;"",'- I - '!E13,"")</f>
        <v>2</v>
      </c>
      <c r="E11" s="3" t="str">
        <f ca="1">'- I - '!F13</f>
        <v>AUTÈNTICOS F.C.</v>
      </c>
      <c r="F11" s="283">
        <f>COUNTBLANK('- I - '!C13:'- I - '!E13)</f>
        <v>0</v>
      </c>
      <c r="G11">
        <f t="shared" ca="1" si="0"/>
        <v>0</v>
      </c>
      <c r="H11">
        <f t="shared" ca="1" si="1"/>
        <v>0</v>
      </c>
      <c r="I11">
        <f t="shared" ca="1" si="2"/>
        <v>0</v>
      </c>
      <c r="J11">
        <f t="shared" ca="1" si="3"/>
        <v>0</v>
      </c>
      <c r="K11">
        <f t="shared" ca="1" si="4"/>
        <v>0</v>
      </c>
      <c r="L11">
        <f t="shared" ca="1" si="5"/>
        <v>0</v>
      </c>
      <c r="N11">
        <f t="shared" ca="1" si="6"/>
        <v>0</v>
      </c>
      <c r="O11">
        <f t="shared" ca="1" si="7"/>
        <v>0</v>
      </c>
      <c r="P11">
        <f t="shared" ca="1" si="8"/>
        <v>0</v>
      </c>
      <c r="Q11">
        <f t="shared" ca="1" si="9"/>
        <v>0</v>
      </c>
      <c r="R11">
        <f t="shared" ca="1" si="10"/>
        <v>0</v>
      </c>
      <c r="S11">
        <f t="shared" ca="1" si="11"/>
        <v>0</v>
      </c>
      <c r="U11">
        <f t="shared" ca="1" si="12"/>
        <v>1</v>
      </c>
      <c r="V11">
        <f t="shared" ca="1" si="13"/>
        <v>0</v>
      </c>
      <c r="W11">
        <f t="shared" ca="1" si="14"/>
        <v>1</v>
      </c>
      <c r="X11">
        <f t="shared" ca="1" si="15"/>
        <v>0</v>
      </c>
      <c r="Y11">
        <f t="shared" ca="1" si="16"/>
        <v>2</v>
      </c>
      <c r="Z11">
        <f t="shared" ca="1" si="17"/>
        <v>2</v>
      </c>
      <c r="AB11">
        <f t="shared" ca="1" si="18"/>
        <v>0</v>
      </c>
      <c r="AC11">
        <f t="shared" ca="1" si="19"/>
        <v>0</v>
      </c>
      <c r="AD11">
        <f t="shared" ca="1" si="20"/>
        <v>0</v>
      </c>
      <c r="AE11">
        <f t="shared" ca="1" si="21"/>
        <v>0</v>
      </c>
      <c r="AF11">
        <f t="shared" ca="1" si="22"/>
        <v>0</v>
      </c>
      <c r="AG11">
        <f t="shared" ca="1" si="23"/>
        <v>0</v>
      </c>
      <c r="AI11">
        <f t="shared" ca="1" si="24"/>
        <v>1</v>
      </c>
      <c r="AJ11">
        <f t="shared" ca="1" si="25"/>
        <v>0</v>
      </c>
      <c r="AK11">
        <f t="shared" ca="1" si="26"/>
        <v>1</v>
      </c>
      <c r="AL11">
        <f t="shared" ca="1" si="27"/>
        <v>0</v>
      </c>
      <c r="AM11">
        <f t="shared" ca="1" si="28"/>
        <v>2</v>
      </c>
      <c r="AN11">
        <f t="shared" ca="1" si="29"/>
        <v>2</v>
      </c>
    </row>
    <row r="12" spans="1:41" x14ac:dyDescent="0.2">
      <c r="A12" s="2" t="str">
        <f ca="1">'- I - '!B14</f>
        <v>LOS PELADOS F.C.</v>
      </c>
      <c r="B12" s="283">
        <f>IF('- I - '!C14&lt;&gt;"",'- I - '!C14,"")</f>
        <v>2</v>
      </c>
      <c r="C12" t="str">
        <f>'- F -'!D14</f>
        <v>-</v>
      </c>
      <c r="D12" s="283">
        <f>IF('- I - '!E14&lt;&gt;"",'- I - '!E14,"")</f>
        <v>3</v>
      </c>
      <c r="E12" s="3" t="str">
        <f ca="1">'- I - '!F14</f>
        <v>UN BOCADILLO</v>
      </c>
      <c r="F12" s="283">
        <f>COUNTBLANK('- I - '!C14:'- I - '!E14)</f>
        <v>0</v>
      </c>
      <c r="G12">
        <f t="shared" ca="1" si="0"/>
        <v>0</v>
      </c>
      <c r="H12">
        <f t="shared" ca="1" si="1"/>
        <v>0</v>
      </c>
      <c r="I12">
        <f t="shared" ca="1" si="2"/>
        <v>0</v>
      </c>
      <c r="J12">
        <f t="shared" ca="1" si="3"/>
        <v>0</v>
      </c>
      <c r="K12">
        <f t="shared" ca="1" si="4"/>
        <v>0</v>
      </c>
      <c r="L12">
        <f t="shared" ca="1" si="5"/>
        <v>0</v>
      </c>
      <c r="N12">
        <f t="shared" ca="1" si="6"/>
        <v>1</v>
      </c>
      <c r="O12">
        <f t="shared" ca="1" si="7"/>
        <v>0</v>
      </c>
      <c r="P12">
        <f t="shared" ca="1" si="8"/>
        <v>0</v>
      </c>
      <c r="Q12">
        <f t="shared" ca="1" si="9"/>
        <v>1</v>
      </c>
      <c r="R12">
        <f t="shared" ca="1" si="10"/>
        <v>2</v>
      </c>
      <c r="S12">
        <f t="shared" ca="1" si="11"/>
        <v>3</v>
      </c>
      <c r="U12">
        <f t="shared" ca="1" si="12"/>
        <v>1</v>
      </c>
      <c r="V12">
        <f t="shared" ca="1" si="13"/>
        <v>1</v>
      </c>
      <c r="W12">
        <f t="shared" ca="1" si="14"/>
        <v>0</v>
      </c>
      <c r="X12">
        <f t="shared" ca="1" si="15"/>
        <v>0</v>
      </c>
      <c r="Y12">
        <f t="shared" ca="1" si="16"/>
        <v>3</v>
      </c>
      <c r="Z12">
        <f t="shared" ca="1" si="17"/>
        <v>2</v>
      </c>
      <c r="AB12">
        <f t="shared" ca="1" si="18"/>
        <v>0</v>
      </c>
      <c r="AC12">
        <f t="shared" ca="1" si="19"/>
        <v>0</v>
      </c>
      <c r="AD12">
        <f t="shared" ca="1" si="20"/>
        <v>0</v>
      </c>
      <c r="AE12">
        <f t="shared" ca="1" si="21"/>
        <v>0</v>
      </c>
      <c r="AF12">
        <f t="shared" ca="1" si="22"/>
        <v>0</v>
      </c>
      <c r="AG12">
        <f t="shared" ca="1" si="23"/>
        <v>0</v>
      </c>
      <c r="AI12">
        <f t="shared" ca="1" si="24"/>
        <v>0</v>
      </c>
      <c r="AJ12">
        <f t="shared" ca="1" si="25"/>
        <v>0</v>
      </c>
      <c r="AK12">
        <f t="shared" ca="1" si="26"/>
        <v>0</v>
      </c>
      <c r="AL12">
        <f t="shared" ca="1" si="27"/>
        <v>0</v>
      </c>
      <c r="AM12">
        <f t="shared" ca="1" si="28"/>
        <v>0</v>
      </c>
      <c r="AN12">
        <f t="shared" ca="1" si="29"/>
        <v>0</v>
      </c>
    </row>
    <row r="13" spans="1:41" x14ac:dyDescent="0.2">
      <c r="A13" s="2" t="str">
        <f ca="1">'- I - '!B15</f>
        <v>LOS SOTERRADOS</v>
      </c>
      <c r="B13" s="283">
        <f>IF('- I - '!C15&lt;&gt;"",'- I - '!C15,"")</f>
        <v>6</v>
      </c>
      <c r="C13" t="str">
        <f>'- F -'!D15</f>
        <v>-</v>
      </c>
      <c r="D13" s="283">
        <f>IF('- I - '!E15&lt;&gt;"",'- I - '!E15,"")</f>
        <v>9</v>
      </c>
      <c r="E13" s="3" t="str">
        <f ca="1">'- I - '!F15</f>
        <v>AUTÈNTICOS F.C.</v>
      </c>
      <c r="F13" s="283">
        <f>COUNTBLANK('- I - '!C15:'- I - '!E15)</f>
        <v>0</v>
      </c>
      <c r="G13">
        <f t="shared" ca="1" si="0"/>
        <v>0</v>
      </c>
      <c r="H13">
        <f t="shared" ca="1" si="1"/>
        <v>0</v>
      </c>
      <c r="I13">
        <f t="shared" ca="1" si="2"/>
        <v>0</v>
      </c>
      <c r="J13">
        <f t="shared" ca="1" si="3"/>
        <v>0</v>
      </c>
      <c r="K13">
        <f t="shared" ca="1" si="4"/>
        <v>0</v>
      </c>
      <c r="L13">
        <f t="shared" ca="1" si="5"/>
        <v>0</v>
      </c>
      <c r="N13">
        <f t="shared" ca="1" si="6"/>
        <v>0</v>
      </c>
      <c r="O13">
        <f t="shared" ca="1" si="7"/>
        <v>0</v>
      </c>
      <c r="P13">
        <f t="shared" ca="1" si="8"/>
        <v>0</v>
      </c>
      <c r="Q13">
        <f t="shared" ca="1" si="9"/>
        <v>0</v>
      </c>
      <c r="R13">
        <f t="shared" ca="1" si="10"/>
        <v>0</v>
      </c>
      <c r="S13">
        <f t="shared" ca="1" si="11"/>
        <v>0</v>
      </c>
      <c r="U13">
        <f t="shared" ca="1" si="12"/>
        <v>0</v>
      </c>
      <c r="V13">
        <f t="shared" ca="1" si="13"/>
        <v>0</v>
      </c>
      <c r="W13">
        <f t="shared" ca="1" si="14"/>
        <v>0</v>
      </c>
      <c r="X13">
        <f t="shared" ca="1" si="15"/>
        <v>0</v>
      </c>
      <c r="Y13">
        <f t="shared" ca="1" si="16"/>
        <v>0</v>
      </c>
      <c r="Z13">
        <f t="shared" ca="1" si="17"/>
        <v>0</v>
      </c>
      <c r="AB13">
        <f t="shared" ca="1" si="18"/>
        <v>1</v>
      </c>
      <c r="AC13">
        <f t="shared" ca="1" si="19"/>
        <v>0</v>
      </c>
      <c r="AD13">
        <f t="shared" ca="1" si="20"/>
        <v>0</v>
      </c>
      <c r="AE13">
        <f t="shared" ca="1" si="21"/>
        <v>1</v>
      </c>
      <c r="AF13">
        <f t="shared" ca="1" si="22"/>
        <v>6</v>
      </c>
      <c r="AG13">
        <f t="shared" ca="1" si="23"/>
        <v>9</v>
      </c>
      <c r="AI13">
        <f t="shared" ca="1" si="24"/>
        <v>1</v>
      </c>
      <c r="AJ13">
        <f t="shared" ca="1" si="25"/>
        <v>1</v>
      </c>
      <c r="AK13">
        <f t="shared" ca="1" si="26"/>
        <v>0</v>
      </c>
      <c r="AL13">
        <f t="shared" ca="1" si="27"/>
        <v>0</v>
      </c>
      <c r="AM13">
        <f t="shared" ca="1" si="28"/>
        <v>9</v>
      </c>
      <c r="AN13">
        <f t="shared" ca="1" si="29"/>
        <v>6</v>
      </c>
    </row>
    <row r="14" spans="1:41" x14ac:dyDescent="0.2">
      <c r="G14">
        <f t="shared" ref="G14:L14" ca="1" si="30">SUM(G4:G13)</f>
        <v>4</v>
      </c>
      <c r="H14">
        <f t="shared" ca="1" si="30"/>
        <v>0</v>
      </c>
      <c r="I14">
        <f t="shared" ca="1" si="30"/>
        <v>0</v>
      </c>
      <c r="J14">
        <f t="shared" ca="1" si="30"/>
        <v>4</v>
      </c>
      <c r="K14">
        <f t="shared" ca="1" si="30"/>
        <v>7</v>
      </c>
      <c r="L14">
        <f t="shared" ca="1" si="30"/>
        <v>18</v>
      </c>
      <c r="M14">
        <f ca="1">H14*3+I14*2+J14</f>
        <v>4</v>
      </c>
      <c r="N14">
        <f t="shared" ref="N14:S14" ca="1" si="31">SUM(N4:N13)</f>
        <v>4</v>
      </c>
      <c r="O14">
        <f t="shared" ca="1" si="31"/>
        <v>3</v>
      </c>
      <c r="P14">
        <f t="shared" ca="1" si="31"/>
        <v>0</v>
      </c>
      <c r="Q14">
        <f t="shared" ca="1" si="31"/>
        <v>1</v>
      </c>
      <c r="R14">
        <f t="shared" ca="1" si="31"/>
        <v>20</v>
      </c>
      <c r="S14">
        <f t="shared" ca="1" si="31"/>
        <v>11</v>
      </c>
      <c r="T14">
        <f ca="1">O14*3+P14*2+Q14</f>
        <v>10</v>
      </c>
      <c r="U14">
        <f t="shared" ref="U14:Z14" ca="1" si="32">SUM(U4:U13)</f>
        <v>4</v>
      </c>
      <c r="V14">
        <f t="shared" ca="1" si="32"/>
        <v>3</v>
      </c>
      <c r="W14">
        <f t="shared" ca="1" si="32"/>
        <v>1</v>
      </c>
      <c r="X14">
        <f t="shared" ca="1" si="32"/>
        <v>0</v>
      </c>
      <c r="Y14">
        <f t="shared" ca="1" si="32"/>
        <v>14</v>
      </c>
      <c r="Z14">
        <f t="shared" ca="1" si="32"/>
        <v>6</v>
      </c>
      <c r="AA14">
        <f ca="1">V14*3+W14*2+X14</f>
        <v>11</v>
      </c>
      <c r="AB14">
        <f t="shared" ref="AB14:AG14" ca="1" si="33">SUM(AB4:AB13)</f>
        <v>4</v>
      </c>
      <c r="AC14">
        <f t="shared" ca="1" si="33"/>
        <v>1</v>
      </c>
      <c r="AD14">
        <f t="shared" ca="1" si="33"/>
        <v>0</v>
      </c>
      <c r="AE14">
        <f t="shared" ca="1" si="33"/>
        <v>3</v>
      </c>
      <c r="AF14">
        <f t="shared" ca="1" si="33"/>
        <v>13</v>
      </c>
      <c r="AG14">
        <f t="shared" ca="1" si="33"/>
        <v>20</v>
      </c>
      <c r="AH14">
        <f ca="1">AC14*3+AD14*2+AE14</f>
        <v>6</v>
      </c>
      <c r="AI14">
        <f t="shared" ref="AI14:AN14" ca="1" si="34">SUM(AI4:AI13)</f>
        <v>4</v>
      </c>
      <c r="AJ14">
        <f t="shared" ca="1" si="34"/>
        <v>2</v>
      </c>
      <c r="AK14">
        <f t="shared" ca="1" si="34"/>
        <v>1</v>
      </c>
      <c r="AL14">
        <f t="shared" ca="1" si="34"/>
        <v>1</v>
      </c>
      <c r="AM14">
        <f t="shared" ca="1" si="34"/>
        <v>22</v>
      </c>
      <c r="AN14">
        <f t="shared" ca="1" si="34"/>
        <v>21</v>
      </c>
      <c r="AO14">
        <f ca="1">AJ14*3+AK14*2+AL14</f>
        <v>9</v>
      </c>
    </row>
    <row r="18" spans="6:53" x14ac:dyDescent="0.2">
      <c r="F18" t="s">
        <v>36</v>
      </c>
    </row>
    <row r="19" spans="6:53" x14ac:dyDescent="0.2">
      <c r="G19" t="s">
        <v>13</v>
      </c>
      <c r="H19" t="s">
        <v>15</v>
      </c>
      <c r="I19" t="s">
        <v>16</v>
      </c>
      <c r="J19" t="s">
        <v>17</v>
      </c>
      <c r="K19" t="s">
        <v>18</v>
      </c>
      <c r="L19" t="s">
        <v>19</v>
      </c>
      <c r="M19" t="s">
        <v>14</v>
      </c>
      <c r="O19" t="s">
        <v>101</v>
      </c>
      <c r="S19" t="s">
        <v>102</v>
      </c>
      <c r="W19" t="s">
        <v>103</v>
      </c>
      <c r="AA19" t="s">
        <v>104</v>
      </c>
      <c r="AE19" t="s">
        <v>105</v>
      </c>
      <c r="AI19" t="s">
        <v>106</v>
      </c>
      <c r="AM19" t="s">
        <v>108</v>
      </c>
      <c r="AQ19" t="s">
        <v>109</v>
      </c>
      <c r="AU19" t="s">
        <v>110</v>
      </c>
      <c r="AY19" t="s">
        <v>107</v>
      </c>
    </row>
    <row r="20" spans="6:53" x14ac:dyDescent="0.2">
      <c r="F20" t="str">
        <f>G2</f>
        <v>GUNNERS</v>
      </c>
      <c r="G20">
        <f t="shared" ref="G20:M20" ca="1" si="35">G14</f>
        <v>4</v>
      </c>
      <c r="H20">
        <f t="shared" ca="1" si="35"/>
        <v>0</v>
      </c>
      <c r="I20">
        <f t="shared" ca="1" si="35"/>
        <v>0</v>
      </c>
      <c r="J20">
        <f t="shared" ca="1" si="35"/>
        <v>4</v>
      </c>
      <c r="K20">
        <f t="shared" ca="1" si="35"/>
        <v>7</v>
      </c>
      <c r="L20">
        <f t="shared" ca="1" si="35"/>
        <v>18</v>
      </c>
      <c r="M20">
        <f t="shared" ca="1" si="35"/>
        <v>4</v>
      </c>
      <c r="O20" t="str">
        <f ca="1">IF($M20&gt;=$M21,$F20,$F21)</f>
        <v>LOS PELADOS F.C.</v>
      </c>
      <c r="P20">
        <f ca="1">VLOOKUP(O20,$F$20:$M$29,8,FALSE)</f>
        <v>10</v>
      </c>
      <c r="S20" t="str">
        <f ca="1">IF($P20&gt;=$P22,$O20,$O22)</f>
        <v>UN BOCADILLO</v>
      </c>
      <c r="T20">
        <f ca="1">VLOOKUP(S20,$O$20:$P$29,2,FALSE)</f>
        <v>11</v>
      </c>
      <c r="W20" t="str">
        <f ca="1">IF($T20&gt;=$T23,$S20,$S23)</f>
        <v>UN BOCADILLO</v>
      </c>
      <c r="X20">
        <f ca="1">VLOOKUP(W20,$S$20:$T$29,2,FALSE)</f>
        <v>11</v>
      </c>
      <c r="AA20" t="str">
        <f ca="1">IF(X20&gt;=X24,W20,W24)</f>
        <v>UN BOCADILLO</v>
      </c>
      <c r="AB20">
        <f ca="1">VLOOKUP(AA20,W20:X29,2,FALSE)</f>
        <v>11</v>
      </c>
      <c r="AE20" t="str">
        <f ca="1">AA20</f>
        <v>UN BOCADILLO</v>
      </c>
      <c r="AF20">
        <f ca="1">VLOOKUP(AE20,AA20:AB29,2,FALSE)</f>
        <v>11</v>
      </c>
      <c r="AI20" t="str">
        <f ca="1">AE20</f>
        <v>UN BOCADILLO</v>
      </c>
      <c r="AJ20">
        <f ca="1">VLOOKUP(AI20,AE20:AF29,2,FALSE)</f>
        <v>11</v>
      </c>
      <c r="AM20" t="str">
        <f ca="1">AI20</f>
        <v>UN BOCADILLO</v>
      </c>
      <c r="AN20">
        <f ca="1">VLOOKUP(AM20,AI20:AJ29,2,FALSE)</f>
        <v>11</v>
      </c>
      <c r="AQ20" t="str">
        <f ca="1">AM20</f>
        <v>UN BOCADILLO</v>
      </c>
      <c r="AR20">
        <f ca="1">VLOOKUP(AQ20,AM20:AN29,2,FALSE)</f>
        <v>11</v>
      </c>
      <c r="AU20" t="str">
        <f ca="1">AQ20</f>
        <v>UN BOCADILLO</v>
      </c>
      <c r="AV20">
        <f ca="1">VLOOKUP(AU20,AQ20:AR29,2,FALSE)</f>
        <v>11</v>
      </c>
      <c r="AY20" t="str">
        <f ca="1">AU20</f>
        <v>UN BOCADILLO</v>
      </c>
      <c r="AZ20">
        <f ca="1">VLOOKUP(AY20,AU20:AV29,2,FALSE)</f>
        <v>11</v>
      </c>
    </row>
    <row r="21" spans="6:53" x14ac:dyDescent="0.2">
      <c r="F21" t="str">
        <f>N2</f>
        <v>LOS PELADOS F.C.</v>
      </c>
      <c r="G21">
        <f t="shared" ref="G21:M21" ca="1" si="36">N14</f>
        <v>4</v>
      </c>
      <c r="H21">
        <f t="shared" ca="1" si="36"/>
        <v>3</v>
      </c>
      <c r="I21">
        <f t="shared" ca="1" si="36"/>
        <v>0</v>
      </c>
      <c r="J21">
        <f t="shared" ca="1" si="36"/>
        <v>1</v>
      </c>
      <c r="K21">
        <f t="shared" ca="1" si="36"/>
        <v>20</v>
      </c>
      <c r="L21">
        <f t="shared" ca="1" si="36"/>
        <v>11</v>
      </c>
      <c r="M21">
        <f t="shared" ca="1" si="36"/>
        <v>10</v>
      </c>
      <c r="O21" t="str">
        <f ca="1">IF($M21&lt;=$M20,$F21,$F20)</f>
        <v>GUNNERS</v>
      </c>
      <c r="P21">
        <f ca="1">VLOOKUP(O21,$F$20:$M$29,8,FALSE)</f>
        <v>4</v>
      </c>
      <c r="S21" t="str">
        <f ca="1">O21</f>
        <v>GUNNERS</v>
      </c>
      <c r="T21">
        <f ca="1">VLOOKUP(S21,$O$20:$P$29,2,FALSE)</f>
        <v>4</v>
      </c>
      <c r="W21" t="str">
        <f ca="1">S21</f>
        <v>GUNNERS</v>
      </c>
      <c r="X21">
        <f ca="1">VLOOKUP(W21,$S$20:$T$29,2,FALSE)</f>
        <v>4</v>
      </c>
      <c r="AA21" t="str">
        <f ca="1">W21</f>
        <v>GUNNERS</v>
      </c>
      <c r="AB21">
        <f ca="1">VLOOKUP(AA21,W20:X29,2,FALSE)</f>
        <v>4</v>
      </c>
      <c r="AE21" t="str">
        <f ca="1">IF(AB21&gt;=AB22,AA21,AA22)</f>
        <v>LOS PELADOS F.C.</v>
      </c>
      <c r="AF21">
        <f ca="1">VLOOKUP(AE21,AA20:AB29,2,FALSE)</f>
        <v>10</v>
      </c>
      <c r="AI21" t="str">
        <f ca="1">IF(AF21&gt;=AF23,AE21,AE23)</f>
        <v>LOS PELADOS F.C.</v>
      </c>
      <c r="AJ21">
        <f ca="1">VLOOKUP(AI21,AE20:AF29,2,FALSE)</f>
        <v>10</v>
      </c>
      <c r="AM21" t="str">
        <f ca="1">IF(AJ21&gt;=AJ24,AI21,AI24)</f>
        <v>LOS PELADOS F.C.</v>
      </c>
      <c r="AN21">
        <f ca="1">VLOOKUP(AM21,AI20:AJ29,2,FALSE)</f>
        <v>10</v>
      </c>
      <c r="AQ21" t="str">
        <f ca="1">AM21</f>
        <v>LOS PELADOS F.C.</v>
      </c>
      <c r="AR21">
        <f ca="1">VLOOKUP(AQ21,AM20:AN29,2,FALSE)</f>
        <v>10</v>
      </c>
      <c r="AU21" t="str">
        <f ca="1">AQ21</f>
        <v>LOS PELADOS F.C.</v>
      </c>
      <c r="AV21">
        <f ca="1">VLOOKUP(AU21,AQ20:AR29,2,FALSE)</f>
        <v>10</v>
      </c>
      <c r="AY21" t="str">
        <f ca="1">AU21</f>
        <v>LOS PELADOS F.C.</v>
      </c>
      <c r="AZ21">
        <f ca="1">VLOOKUP(AY21,AU20:AV29,2,FALSE)</f>
        <v>10</v>
      </c>
    </row>
    <row r="22" spans="6:53" x14ac:dyDescent="0.2">
      <c r="F22" t="str">
        <f>U2</f>
        <v>UN BOCADILLO</v>
      </c>
      <c r="G22">
        <f t="shared" ref="G22:M22" ca="1" si="37">U14</f>
        <v>4</v>
      </c>
      <c r="H22">
        <f t="shared" ca="1" si="37"/>
        <v>3</v>
      </c>
      <c r="I22">
        <f t="shared" ca="1" si="37"/>
        <v>1</v>
      </c>
      <c r="J22">
        <f t="shared" ca="1" si="37"/>
        <v>0</v>
      </c>
      <c r="K22">
        <f t="shared" ca="1" si="37"/>
        <v>14</v>
      </c>
      <c r="L22">
        <f t="shared" ca="1" si="37"/>
        <v>6</v>
      </c>
      <c r="M22">
        <f t="shared" ca="1" si="37"/>
        <v>11</v>
      </c>
      <c r="O22" t="str">
        <f>F22</f>
        <v>UN BOCADILLO</v>
      </c>
      <c r="P22">
        <f ca="1">VLOOKUP(O22,$F$20:$M$29,8,FALSE)</f>
        <v>11</v>
      </c>
      <c r="S22" t="str">
        <f ca="1">IF($P22&lt;=$P20,$O22,$O20)</f>
        <v>LOS PELADOS F.C.</v>
      </c>
      <c r="T22">
        <f ca="1">VLOOKUP(S22,$O$20:$P$29,2,FALSE)</f>
        <v>10</v>
      </c>
      <c r="W22" t="str">
        <f ca="1">S22</f>
        <v>LOS PELADOS F.C.</v>
      </c>
      <c r="X22">
        <f ca="1">VLOOKUP(W22,$S$20:$T$29,2,FALSE)</f>
        <v>10</v>
      </c>
      <c r="AA22" t="str">
        <f ca="1">W22</f>
        <v>LOS PELADOS F.C.</v>
      </c>
      <c r="AB22">
        <f ca="1">VLOOKUP(AA22,W20:X29,2,FALSE)</f>
        <v>10</v>
      </c>
      <c r="AE22" t="str">
        <f ca="1">IF(AB22&lt;=AB21,AA22,AA21)</f>
        <v>GUNNERS</v>
      </c>
      <c r="AF22">
        <f ca="1">VLOOKUP(AE22,AA20:AB29,2,FALSE)</f>
        <v>4</v>
      </c>
      <c r="AI22" t="str">
        <f ca="1">AE22</f>
        <v>GUNNERS</v>
      </c>
      <c r="AJ22">
        <f ca="1">VLOOKUP(AI22,AE20:AF29,2,FALSE)</f>
        <v>4</v>
      </c>
      <c r="AM22" t="str">
        <f ca="1">AI22</f>
        <v>GUNNERS</v>
      </c>
      <c r="AN22">
        <f ca="1">VLOOKUP(AM22,AI20:AJ29,2,FALSE)</f>
        <v>4</v>
      </c>
      <c r="AQ22" t="str">
        <f ca="1">IF(AN22&gt;=AN23,AM22,AM23)</f>
        <v>LOS SOTERRADOS</v>
      </c>
      <c r="AR22">
        <f ca="1">VLOOKUP(AQ22,AM20:AN29,2,FALSE)</f>
        <v>6</v>
      </c>
      <c r="AU22" t="str">
        <f ca="1">IF(AR22&gt;=AR24,AQ22,AQ24)</f>
        <v>AUTÈNTICOS F.C.</v>
      </c>
      <c r="AV22">
        <f ca="1">VLOOKUP(AU22,AQ20:AR29,2,FALSE)</f>
        <v>9</v>
      </c>
      <c r="AY22" t="str">
        <f ca="1">AU22</f>
        <v>AUTÈNTICOS F.C.</v>
      </c>
      <c r="AZ22">
        <f ca="1">VLOOKUP(AY22,AU20:AV29,2,FALSE)</f>
        <v>9</v>
      </c>
    </row>
    <row r="23" spans="6:53" x14ac:dyDescent="0.2">
      <c r="F23" t="str">
        <f>AB2</f>
        <v>LOS SOTERRADOS</v>
      </c>
      <c r="G23">
        <f t="shared" ref="G23:M23" ca="1" si="38">AB14</f>
        <v>4</v>
      </c>
      <c r="H23">
        <f t="shared" ca="1" si="38"/>
        <v>1</v>
      </c>
      <c r="I23">
        <f t="shared" ca="1" si="38"/>
        <v>0</v>
      </c>
      <c r="J23">
        <f t="shared" ca="1" si="38"/>
        <v>3</v>
      </c>
      <c r="K23">
        <f t="shared" ca="1" si="38"/>
        <v>13</v>
      </c>
      <c r="L23">
        <f t="shared" ca="1" si="38"/>
        <v>20</v>
      </c>
      <c r="M23">
        <f t="shared" ca="1" si="38"/>
        <v>6</v>
      </c>
      <c r="O23" t="str">
        <f>F23</f>
        <v>LOS SOTERRADOS</v>
      </c>
      <c r="P23">
        <f ca="1">VLOOKUP(O23,$F$20:$M$29,8,FALSE)</f>
        <v>6</v>
      </c>
      <c r="S23" t="str">
        <f>O23</f>
        <v>LOS SOTERRADOS</v>
      </c>
      <c r="T23">
        <f ca="1">VLOOKUP(S23,$O$20:$P$29,2,FALSE)</f>
        <v>6</v>
      </c>
      <c r="W23" t="str">
        <f ca="1">IF($T23&lt;=$T20,$S23,$S20)</f>
        <v>LOS SOTERRADOS</v>
      </c>
      <c r="X23">
        <f ca="1">VLOOKUP(W23,$S$20:$T$29,2,FALSE)</f>
        <v>6</v>
      </c>
      <c r="AA23" t="str">
        <f ca="1">W23</f>
        <v>LOS SOTERRADOS</v>
      </c>
      <c r="AB23">
        <f ca="1">VLOOKUP(AA23,W20:X29,2,FALSE)</f>
        <v>6</v>
      </c>
      <c r="AE23" t="str">
        <f ca="1">AA23</f>
        <v>LOS SOTERRADOS</v>
      </c>
      <c r="AF23">
        <f ca="1">VLOOKUP(AE23,AA20:AB29,2,FALSE)</f>
        <v>6</v>
      </c>
      <c r="AI23" t="str">
        <f ca="1">IF(AF23&lt;=AF21,AE23,AE21)</f>
        <v>LOS SOTERRADOS</v>
      </c>
      <c r="AJ23">
        <f ca="1">VLOOKUP(AI23,AE20:AF29,2,FALSE)</f>
        <v>6</v>
      </c>
      <c r="AM23" t="str">
        <f ca="1">AI23</f>
        <v>LOS SOTERRADOS</v>
      </c>
      <c r="AN23">
        <f ca="1">VLOOKUP(AM23,AI20:AJ29,2,FALSE)</f>
        <v>6</v>
      </c>
      <c r="AQ23" t="str">
        <f ca="1">IF(AN23&lt;=AN22,AM23,AM22)</f>
        <v>GUNNERS</v>
      </c>
      <c r="AR23">
        <f ca="1">VLOOKUP(AQ23,AM20:AN29,2,FALSE)</f>
        <v>4</v>
      </c>
      <c r="AU23" t="str">
        <f ca="1">AQ23</f>
        <v>GUNNERS</v>
      </c>
      <c r="AV23">
        <f ca="1">VLOOKUP(AU23,AQ20:AR29,2,FALSE)</f>
        <v>4</v>
      </c>
      <c r="AY23" t="str">
        <f ca="1">IF(AV23&gt;=AV24,AU23,AU24)</f>
        <v>LOS SOTERRADOS</v>
      </c>
      <c r="AZ23">
        <f ca="1">VLOOKUP(AY23,AU20:AV29,2,FALSE)</f>
        <v>6</v>
      </c>
    </row>
    <row r="24" spans="6:53" x14ac:dyDescent="0.2">
      <c r="F24" t="str">
        <f>AI2</f>
        <v>AUTÈNTICOS F.C.</v>
      </c>
      <c r="G24">
        <f ca="1">AI14</f>
        <v>4</v>
      </c>
      <c r="H24">
        <f t="shared" ref="H24:M24" ca="1" si="39">AJ14</f>
        <v>2</v>
      </c>
      <c r="I24">
        <f t="shared" ca="1" si="39"/>
        <v>1</v>
      </c>
      <c r="J24">
        <f t="shared" ca="1" si="39"/>
        <v>1</v>
      </c>
      <c r="K24">
        <f t="shared" ca="1" si="39"/>
        <v>22</v>
      </c>
      <c r="L24">
        <f t="shared" ca="1" si="39"/>
        <v>21</v>
      </c>
      <c r="M24">
        <f t="shared" ca="1" si="39"/>
        <v>9</v>
      </c>
      <c r="O24" t="str">
        <f>F24</f>
        <v>AUTÈNTICOS F.C.</v>
      </c>
      <c r="P24">
        <f ca="1">VLOOKUP(O24,$F$20:$M$29,8,FALSE)</f>
        <v>9</v>
      </c>
      <c r="S24" t="str">
        <f>O24</f>
        <v>AUTÈNTICOS F.C.</v>
      </c>
      <c r="T24">
        <f ca="1">VLOOKUP(S24,$O$20:$P$29,2,FALSE)</f>
        <v>9</v>
      </c>
      <c r="W24" t="str">
        <f>S24</f>
        <v>AUTÈNTICOS F.C.</v>
      </c>
      <c r="X24">
        <f ca="1">VLOOKUP(W24,$S$20:$T$29,2,FALSE)</f>
        <v>9</v>
      </c>
      <c r="AA24" t="str">
        <f ca="1">IF(X24&lt;=X20,W24,W20)</f>
        <v>AUTÈNTICOS F.C.</v>
      </c>
      <c r="AB24">
        <f ca="1">VLOOKUP(AA24,W20:X29,2,FALSE)</f>
        <v>9</v>
      </c>
      <c r="AE24" t="str">
        <f ca="1">AA24</f>
        <v>AUTÈNTICOS F.C.</v>
      </c>
      <c r="AF24">
        <f ca="1">VLOOKUP(AE24,AA20:AB29,2,FALSE)</f>
        <v>9</v>
      </c>
      <c r="AI24" t="str">
        <f ca="1">AE24</f>
        <v>AUTÈNTICOS F.C.</v>
      </c>
      <c r="AJ24">
        <f ca="1">VLOOKUP(AI24,AE20:AF29,2,FALSE)</f>
        <v>9</v>
      </c>
      <c r="AM24" t="str">
        <f ca="1">IF(AJ24&lt;=AJ21,AI24,AI21)</f>
        <v>AUTÈNTICOS F.C.</v>
      </c>
      <c r="AN24">
        <f ca="1">VLOOKUP(AM24,AI20:AJ29,2,FALSE)</f>
        <v>9</v>
      </c>
      <c r="AQ24" t="str">
        <f ca="1">AM24</f>
        <v>AUTÈNTICOS F.C.</v>
      </c>
      <c r="AR24">
        <f ca="1">VLOOKUP(AQ24,AM20:AN29,2,FALSE)</f>
        <v>9</v>
      </c>
      <c r="AU24" t="str">
        <f ca="1">IF(AR24&lt;=AR22,AQ24,AQ22)</f>
        <v>LOS SOTERRADOS</v>
      </c>
      <c r="AV24">
        <f ca="1">VLOOKUP(AU24,AQ20:AR29,2,FALSE)</f>
        <v>6</v>
      </c>
      <c r="AY24" t="str">
        <f ca="1">IF(AV24&lt;=AV23,AU24,AU23)</f>
        <v>GUNNERS</v>
      </c>
      <c r="AZ24">
        <f ca="1">VLOOKUP(AY24,AU20:AV29,2,FALSE)</f>
        <v>4</v>
      </c>
    </row>
    <row r="32" spans="6:53" x14ac:dyDescent="0.2">
      <c r="F32" t="str">
        <f ca="1">AY20</f>
        <v>UN BOCADILLO</v>
      </c>
      <c r="J32">
        <f ca="1">AZ20</f>
        <v>11</v>
      </c>
      <c r="K32">
        <f ca="1">VLOOKUP(AI20,$F$20:$M$29,6,FALSE)</f>
        <v>14</v>
      </c>
      <c r="L32">
        <f ca="1">VLOOKUP(AI20,$F$20:$M$29,7,FALSE)</f>
        <v>6</v>
      </c>
      <c r="M32">
        <f ca="1">K32-L32</f>
        <v>8</v>
      </c>
      <c r="O32" t="str">
        <f ca="1">IF(AND($J32=$J33,$M33&gt;$M32),$F33,$F32)</f>
        <v>UN BOCADILLO</v>
      </c>
      <c r="P32">
        <f ca="1">VLOOKUP(O32,$F$32:$M$41,5,FALSE)</f>
        <v>11</v>
      </c>
      <c r="Q32">
        <f ca="1">VLOOKUP(O32,$F$32:$M$41,8,FALSE)</f>
        <v>8</v>
      </c>
      <c r="S32" t="str">
        <f ca="1">IF(AND(P32=P34,Q34&gt;Q32),O34,O32)</f>
        <v>UN BOCADILLO</v>
      </c>
      <c r="T32">
        <f ca="1">VLOOKUP(S32,$O$32:$Q$41,2,FALSE)</f>
        <v>11</v>
      </c>
      <c r="U32">
        <f ca="1">VLOOKUP(S32,$O$32:$Q$41,3,FALSE)</f>
        <v>8</v>
      </c>
      <c r="W32" t="str">
        <f ca="1">IF(AND(T32=T35,U35&gt;U32),S35,S32)</f>
        <v>UN BOCADILLO</v>
      </c>
      <c r="X32">
        <f ca="1">VLOOKUP(W32,$S$32:$U$41,2,FALSE)</f>
        <v>11</v>
      </c>
      <c r="Y32">
        <f ca="1">VLOOKUP(W32,$S$32:$U$41,3,FALSE)</f>
        <v>8</v>
      </c>
      <c r="AA32" t="str">
        <f ca="1">IF(AND(X32=X36,Y36&gt;Y32),W36,W32)</f>
        <v>UN BOCADILLO</v>
      </c>
      <c r="AB32">
        <f ca="1">VLOOKUP(AA32,W32:Y41,2,FALSE)</f>
        <v>11</v>
      </c>
      <c r="AC32">
        <f ca="1">VLOOKUP(AA32,W32:Y41,3,FALSE)</f>
        <v>8</v>
      </c>
      <c r="AE32" t="str">
        <f ca="1">AA32</f>
        <v>UN BOCADILLO</v>
      </c>
      <c r="AF32">
        <f ca="1">VLOOKUP(AE32,AA32:AC41,2,FALSE)</f>
        <v>11</v>
      </c>
      <c r="AG32">
        <f ca="1">VLOOKUP(AE32,AA32:AC41,3,FALSE)</f>
        <v>8</v>
      </c>
      <c r="AI32" t="str">
        <f ca="1">AE32</f>
        <v>UN BOCADILLO</v>
      </c>
      <c r="AJ32">
        <f ca="1">VLOOKUP(AI32,AE32:AG41,2,FALSE)</f>
        <v>11</v>
      </c>
      <c r="AK32">
        <f ca="1">VLOOKUP(AI32,AE32:AG41,3,FALSE)</f>
        <v>8</v>
      </c>
      <c r="AM32" t="str">
        <f ca="1">AI32</f>
        <v>UN BOCADILLO</v>
      </c>
      <c r="AN32">
        <f ca="1">VLOOKUP(AM32,AI32:AK41,2,FALSE)</f>
        <v>11</v>
      </c>
      <c r="AO32">
        <f ca="1">VLOOKUP(AM32,AI32:AK41,3,FALSE)</f>
        <v>8</v>
      </c>
      <c r="AQ32" t="str">
        <f ca="1">AM32</f>
        <v>UN BOCADILLO</v>
      </c>
      <c r="AR32">
        <f ca="1">VLOOKUP(AQ32,AM32:AO41,2,FALSE)</f>
        <v>11</v>
      </c>
      <c r="AS32">
        <f ca="1">VLOOKUP(AQ32,AM32:AO41,3,FALSE)</f>
        <v>8</v>
      </c>
      <c r="AU32" t="str">
        <f ca="1">AQ32</f>
        <v>UN BOCADILLO</v>
      </c>
      <c r="AV32">
        <f ca="1">VLOOKUP(AU32,AQ32:AS41,2,FALSE)</f>
        <v>11</v>
      </c>
      <c r="AW32">
        <f ca="1">VLOOKUP(AU32,AQ32:AS41,3,FALSE)</f>
        <v>8</v>
      </c>
      <c r="AY32" t="str">
        <f ca="1">AU32</f>
        <v>UN BOCADILLO</v>
      </c>
      <c r="AZ32">
        <f ca="1">VLOOKUP(AY32,AU32:AW41,2,FALSE)</f>
        <v>11</v>
      </c>
      <c r="BA32">
        <f ca="1">VLOOKUP(AY32,AU32:AW41,3,FALSE)</f>
        <v>8</v>
      </c>
    </row>
    <row r="33" spans="6:54" x14ac:dyDescent="0.2">
      <c r="F33" t="str">
        <f ca="1">AY21</f>
        <v>LOS PELADOS F.C.</v>
      </c>
      <c r="J33">
        <f ca="1">AZ21</f>
        <v>10</v>
      </c>
      <c r="K33">
        <f ca="1">VLOOKUP(AI21,$F$20:$M$29,6,FALSE)</f>
        <v>20</v>
      </c>
      <c r="L33">
        <f ca="1">VLOOKUP(AI21,$F$20:$M$29,7,FALSE)</f>
        <v>11</v>
      </c>
      <c r="M33">
        <f ca="1">K33-L33</f>
        <v>9</v>
      </c>
      <c r="O33" t="str">
        <f ca="1">IF(AND($J32=$J33,$M33&gt;$M32),$F32,$F33)</f>
        <v>LOS PELADOS F.C.</v>
      </c>
      <c r="P33">
        <f ca="1">VLOOKUP(O33,$F$32:$M$41,5,FALSE)</f>
        <v>10</v>
      </c>
      <c r="Q33">
        <f ca="1">VLOOKUP(O33,$F$32:$M$41,8,FALSE)</f>
        <v>9</v>
      </c>
      <c r="S33" t="str">
        <f ca="1">O33</f>
        <v>LOS PELADOS F.C.</v>
      </c>
      <c r="T33">
        <f ca="1">VLOOKUP(S33,$O$32:$Q$41,2,FALSE)</f>
        <v>10</v>
      </c>
      <c r="U33">
        <f ca="1">VLOOKUP(S33,$O$32:$Q$41,3,FALSE)</f>
        <v>9</v>
      </c>
      <c r="W33" t="str">
        <f ca="1">S33</f>
        <v>LOS PELADOS F.C.</v>
      </c>
      <c r="X33">
        <f ca="1">VLOOKUP(W33,$S$32:$U$41,2,FALSE)</f>
        <v>10</v>
      </c>
      <c r="Y33">
        <f ca="1">VLOOKUP(W33,$S$32:$U$41,3,FALSE)</f>
        <v>9</v>
      </c>
      <c r="AA33" t="str">
        <f ca="1">W33</f>
        <v>LOS PELADOS F.C.</v>
      </c>
      <c r="AB33">
        <f ca="1">VLOOKUP(AA33,W32:Y41,2,FALSE)</f>
        <v>10</v>
      </c>
      <c r="AC33">
        <f ca="1">VLOOKUP(AA33,W32:Y41,3,FALSE)</f>
        <v>9</v>
      </c>
      <c r="AE33" t="str">
        <f ca="1">IF(AND(AB33=AB34,AC34&gt;AC33),AA34,AA33)</f>
        <v>LOS PELADOS F.C.</v>
      </c>
      <c r="AF33">
        <f ca="1">VLOOKUP(AE33,AA32:AC41,2,FALSE)</f>
        <v>10</v>
      </c>
      <c r="AG33">
        <f ca="1">VLOOKUP(AE33,AA32:AC41,3,FALSE)</f>
        <v>9</v>
      </c>
      <c r="AI33" t="str">
        <f ca="1">IF(AND(AF33=AF35,AG35&gt;AG33),AE35,AE33)</f>
        <v>LOS PELADOS F.C.</v>
      </c>
      <c r="AJ33">
        <f ca="1">VLOOKUP(AI33,AE32:AG41,2,FALSE)</f>
        <v>10</v>
      </c>
      <c r="AK33">
        <f ca="1">VLOOKUP(AI33,AE32:AG41,3,FALSE)</f>
        <v>9</v>
      </c>
      <c r="AM33" t="str">
        <f ca="1">IF(AND(AJ33=AJ36,AK36&gt;AK33),AI36,AI33)</f>
        <v>LOS PELADOS F.C.</v>
      </c>
      <c r="AN33">
        <f ca="1">VLOOKUP(AM33,AI32:AK41,2,FALSE)</f>
        <v>10</v>
      </c>
      <c r="AO33">
        <f ca="1">VLOOKUP(AM33,AI32:AK41,3,FALSE)</f>
        <v>9</v>
      </c>
      <c r="AQ33" t="str">
        <f ca="1">AM33</f>
        <v>LOS PELADOS F.C.</v>
      </c>
      <c r="AR33">
        <f ca="1">VLOOKUP(AQ33,AM32:AO41,2,FALSE)</f>
        <v>10</v>
      </c>
      <c r="AS33">
        <f ca="1">VLOOKUP(AQ33,AM32:AO41,3,FALSE)</f>
        <v>9</v>
      </c>
      <c r="AU33" t="str">
        <f ca="1">AQ33</f>
        <v>LOS PELADOS F.C.</v>
      </c>
      <c r="AV33">
        <f ca="1">VLOOKUP(AU33,AQ32:AS41,2,FALSE)</f>
        <v>10</v>
      </c>
      <c r="AW33">
        <f ca="1">VLOOKUP(AU33,AQ32:AS41,3,FALSE)</f>
        <v>9</v>
      </c>
      <c r="AY33" t="str">
        <f ca="1">AU33</f>
        <v>LOS PELADOS F.C.</v>
      </c>
      <c r="AZ33">
        <f ca="1">VLOOKUP(AY33,AU32:AW41,2,FALSE)</f>
        <v>10</v>
      </c>
      <c r="BA33">
        <f ca="1">VLOOKUP(AY33,AU32:AW41,3,FALSE)</f>
        <v>9</v>
      </c>
    </row>
    <row r="34" spans="6:54" x14ac:dyDescent="0.2">
      <c r="F34" t="str">
        <f ca="1">AY22</f>
        <v>AUTÈNTICOS F.C.</v>
      </c>
      <c r="J34">
        <f ca="1">AZ22</f>
        <v>9</v>
      </c>
      <c r="K34">
        <f ca="1">VLOOKUP(AI22,$F$20:$M$29,6,FALSE)</f>
        <v>7</v>
      </c>
      <c r="L34">
        <f ca="1">VLOOKUP(AI22,$F$20:$M$29,7,FALSE)</f>
        <v>18</v>
      </c>
      <c r="M34">
        <f ca="1">K34-L34</f>
        <v>-11</v>
      </c>
      <c r="O34" t="str">
        <f ca="1">F34</f>
        <v>AUTÈNTICOS F.C.</v>
      </c>
      <c r="P34">
        <f ca="1">VLOOKUP(O34,$F$32:$M$41,5,FALSE)</f>
        <v>9</v>
      </c>
      <c r="Q34">
        <f ca="1">VLOOKUP(O34,$F$32:$M$41,8,FALSE)</f>
        <v>-11</v>
      </c>
      <c r="S34" t="str">
        <f ca="1">IF(AND($P32=P34,Q34&gt;Q32),O32,O34)</f>
        <v>AUTÈNTICOS F.C.</v>
      </c>
      <c r="T34">
        <f ca="1">VLOOKUP(S34,$O$32:$Q$41,2,FALSE)</f>
        <v>9</v>
      </c>
      <c r="U34">
        <f ca="1">VLOOKUP(S34,$O$32:$Q$41,3,FALSE)</f>
        <v>-11</v>
      </c>
      <c r="W34" t="str">
        <f ca="1">S34</f>
        <v>AUTÈNTICOS F.C.</v>
      </c>
      <c r="X34">
        <f ca="1">VLOOKUP(W34,$S$32:$U$41,2,FALSE)</f>
        <v>9</v>
      </c>
      <c r="Y34">
        <f ca="1">VLOOKUP(W34,$S$32:$U$41,3,FALSE)</f>
        <v>-11</v>
      </c>
      <c r="AA34" t="str">
        <f ca="1">W34</f>
        <v>AUTÈNTICOS F.C.</v>
      </c>
      <c r="AB34">
        <f ca="1">VLOOKUP(AA34,W32:Y41,2,FALSE)</f>
        <v>9</v>
      </c>
      <c r="AC34">
        <f ca="1">VLOOKUP(AA34,W32:Y41,3,FALSE)</f>
        <v>-11</v>
      </c>
      <c r="AE34" t="str">
        <f ca="1">IF(AND(AB33=AB34,AC34&gt;AC33),AA33,AA34)</f>
        <v>AUTÈNTICOS F.C.</v>
      </c>
      <c r="AF34">
        <f ca="1">VLOOKUP(AE34,AA32:AC41,2,FALSE)</f>
        <v>9</v>
      </c>
      <c r="AG34">
        <f ca="1">VLOOKUP(AE34,AA32:AC41,3,FALSE)</f>
        <v>-11</v>
      </c>
      <c r="AI34" t="str">
        <f ca="1">AE34</f>
        <v>AUTÈNTICOS F.C.</v>
      </c>
      <c r="AJ34">
        <f ca="1">VLOOKUP(AI34,AE32:AG41,2,FALSE)</f>
        <v>9</v>
      </c>
      <c r="AK34">
        <f ca="1">VLOOKUP(AI34,AE32:AG41,3,FALSE)</f>
        <v>-11</v>
      </c>
      <c r="AM34" t="str">
        <f ca="1">AI34</f>
        <v>AUTÈNTICOS F.C.</v>
      </c>
      <c r="AN34">
        <f ca="1">VLOOKUP(AM34,AI32:AK41,2,FALSE)</f>
        <v>9</v>
      </c>
      <c r="AO34">
        <f ca="1">VLOOKUP(AM34,AI32:AK41,3,FALSE)</f>
        <v>-11</v>
      </c>
      <c r="AQ34" t="str">
        <f ca="1">IF(AND(AN34=AN35,AO35&gt;AO34),AM35,AM34)</f>
        <v>AUTÈNTICOS F.C.</v>
      </c>
      <c r="AR34">
        <f ca="1">VLOOKUP(AQ34,AM32:AO41,2,FALSE)</f>
        <v>9</v>
      </c>
      <c r="AS34">
        <f ca="1">VLOOKUP(AQ34,AM32:AO41,3,FALSE)</f>
        <v>-11</v>
      </c>
      <c r="AU34" t="str">
        <f ca="1">IF(AND(AR34=AR36,AS36&gt;AS34),AQ36,AQ34)</f>
        <v>AUTÈNTICOS F.C.</v>
      </c>
      <c r="AV34">
        <f ca="1">VLOOKUP(AU34,AQ32:AS41,2,FALSE)</f>
        <v>9</v>
      </c>
      <c r="AW34">
        <f ca="1">VLOOKUP(AU34,AQ32:AS41,3,FALSE)</f>
        <v>-11</v>
      </c>
      <c r="AY34" t="str">
        <f ca="1">AU34</f>
        <v>AUTÈNTICOS F.C.</v>
      </c>
      <c r="AZ34">
        <f ca="1">VLOOKUP(AY34,AU32:AW41,2,FALSE)</f>
        <v>9</v>
      </c>
      <c r="BA34">
        <f ca="1">VLOOKUP(AY34,AU32:AW41,3,FALSE)</f>
        <v>-11</v>
      </c>
    </row>
    <row r="35" spans="6:54" x14ac:dyDescent="0.2">
      <c r="F35" t="str">
        <f ca="1">AY23</f>
        <v>LOS SOTERRADOS</v>
      </c>
      <c r="J35">
        <f ca="1">AZ23</f>
        <v>6</v>
      </c>
      <c r="K35">
        <f ca="1">VLOOKUP(AI23,$F$20:$M$29,6,FALSE)</f>
        <v>13</v>
      </c>
      <c r="L35">
        <f ca="1">VLOOKUP(AI23,$F$20:$M$29,7,FALSE)</f>
        <v>20</v>
      </c>
      <c r="M35">
        <f ca="1">K35-L35</f>
        <v>-7</v>
      </c>
      <c r="O35" t="str">
        <f ca="1">F35</f>
        <v>LOS SOTERRADOS</v>
      </c>
      <c r="P35">
        <f ca="1">VLOOKUP(O35,$F$32:$M$41,5,FALSE)</f>
        <v>6</v>
      </c>
      <c r="Q35">
        <f ca="1">VLOOKUP(O35,$F$32:$M$41,8,FALSE)</f>
        <v>-7</v>
      </c>
      <c r="S35" t="str">
        <f ca="1">O35</f>
        <v>LOS SOTERRADOS</v>
      </c>
      <c r="T35">
        <f ca="1">VLOOKUP(S35,$O$32:$Q$41,2,FALSE)</f>
        <v>6</v>
      </c>
      <c r="U35">
        <f ca="1">VLOOKUP(S35,$O$32:$Q$41,3,FALSE)</f>
        <v>-7</v>
      </c>
      <c r="W35" t="str">
        <f ca="1">IF(AND(T32=T35,U35&gt;U32),S32,S35)</f>
        <v>LOS SOTERRADOS</v>
      </c>
      <c r="X35">
        <f ca="1">VLOOKUP(W35,$S$32:$U$41,2,FALSE)</f>
        <v>6</v>
      </c>
      <c r="Y35">
        <f ca="1">VLOOKUP(W35,$S$32:$U$41,3,FALSE)</f>
        <v>-7</v>
      </c>
      <c r="AA35" t="str">
        <f ca="1">W35</f>
        <v>LOS SOTERRADOS</v>
      </c>
      <c r="AB35">
        <f ca="1">VLOOKUP(AA35,W32:Y41,2,FALSE)</f>
        <v>6</v>
      </c>
      <c r="AC35">
        <f ca="1">VLOOKUP(AA35,W32:Y41,3,FALSE)</f>
        <v>-7</v>
      </c>
      <c r="AE35" t="str">
        <f ca="1">AA35</f>
        <v>LOS SOTERRADOS</v>
      </c>
      <c r="AF35">
        <f ca="1">VLOOKUP(AE35,AA32:AC41,2,FALSE)</f>
        <v>6</v>
      </c>
      <c r="AG35">
        <f ca="1">VLOOKUP(AE35,AA32:AC41,3,FALSE)</f>
        <v>-7</v>
      </c>
      <c r="AI35" t="str">
        <f ca="1">IF(AND(AF33=AF35,AG35&gt;AG33),AE33,AE35)</f>
        <v>LOS SOTERRADOS</v>
      </c>
      <c r="AJ35">
        <f ca="1">VLOOKUP(AI35,AE32:AG41,2,FALSE)</f>
        <v>6</v>
      </c>
      <c r="AK35">
        <f ca="1">VLOOKUP(AI35,AE32:AG41,3,FALSE)</f>
        <v>-7</v>
      </c>
      <c r="AM35" t="str">
        <f ca="1">AI35</f>
        <v>LOS SOTERRADOS</v>
      </c>
      <c r="AN35">
        <f ca="1">VLOOKUP(AM35,AI32:AK41,2,FALSE)</f>
        <v>6</v>
      </c>
      <c r="AO35">
        <f ca="1">VLOOKUP(AM35,AI32:AK41,3,FALSE)</f>
        <v>-7</v>
      </c>
      <c r="AQ35" t="str">
        <f ca="1">IF(AND(AN34=AN35,AO35&gt;AO34),AM34,AM35)</f>
        <v>LOS SOTERRADOS</v>
      </c>
      <c r="AR35">
        <f ca="1">VLOOKUP(AQ35,AM32:AO41,2,FALSE)</f>
        <v>6</v>
      </c>
      <c r="AS35">
        <f ca="1">VLOOKUP(AQ35,AM32:AO41,3,FALSE)</f>
        <v>-7</v>
      </c>
      <c r="AU35" t="str">
        <f ca="1">AQ35</f>
        <v>LOS SOTERRADOS</v>
      </c>
      <c r="AV35">
        <f ca="1">VLOOKUP(AU35,AQ32:AS41,2,FALSE)</f>
        <v>6</v>
      </c>
      <c r="AW35">
        <f ca="1">VLOOKUP(AU35,AQ32:AS41,3,FALSE)</f>
        <v>-7</v>
      </c>
      <c r="AY35" t="str">
        <f ca="1">IF(AND(AV35=AV36,AW36&gt;AW35),AU36,AU35)</f>
        <v>LOS SOTERRADOS</v>
      </c>
      <c r="AZ35">
        <f ca="1">VLOOKUP(AY35,AU32:AW41,2,FALSE)</f>
        <v>6</v>
      </c>
      <c r="BA35">
        <f ca="1">VLOOKUP(AY35,AU32:AW41,3,FALSE)</f>
        <v>-7</v>
      </c>
    </row>
    <row r="36" spans="6:54" x14ac:dyDescent="0.2">
      <c r="F36" t="str">
        <f ca="1">AY24</f>
        <v>GUNNERS</v>
      </c>
      <c r="J36">
        <f ca="1">AZ24</f>
        <v>4</v>
      </c>
      <c r="K36">
        <f ca="1">VLOOKUP(AI24,$F$20:$M$29,6,FALSE)</f>
        <v>22</v>
      </c>
      <c r="L36">
        <f ca="1">VLOOKUP(AI24,$F$20:$M$29,7,FALSE)</f>
        <v>21</v>
      </c>
      <c r="M36">
        <f ca="1">K36-L36</f>
        <v>1</v>
      </c>
      <c r="O36" t="str">
        <f ca="1">F36</f>
        <v>GUNNERS</v>
      </c>
      <c r="P36">
        <f ca="1">VLOOKUP(O36,$F$32:$M$41,5,FALSE)</f>
        <v>4</v>
      </c>
      <c r="Q36">
        <f ca="1">VLOOKUP(O36,$F$32:$M$41,8,FALSE)</f>
        <v>1</v>
      </c>
      <c r="S36" t="str">
        <f ca="1">O36</f>
        <v>GUNNERS</v>
      </c>
      <c r="T36">
        <f ca="1">VLOOKUP(S36,$O$32:$Q$41,2,FALSE)</f>
        <v>4</v>
      </c>
      <c r="U36">
        <f ca="1">VLOOKUP(S36,$O$32:$Q$41,3,FALSE)</f>
        <v>1</v>
      </c>
      <c r="W36" t="str">
        <f ca="1">S36</f>
        <v>GUNNERS</v>
      </c>
      <c r="X36">
        <f ca="1">VLOOKUP(W36,$S$32:$U$41,2,FALSE)</f>
        <v>4</v>
      </c>
      <c r="Y36">
        <f ca="1">VLOOKUP(W36,$S$32:$U$41,3,FALSE)</f>
        <v>1</v>
      </c>
      <c r="AA36" t="str">
        <f ca="1">IF(AND(X32=X36,Y36&gt;Y32),W32,W36)</f>
        <v>GUNNERS</v>
      </c>
      <c r="AB36">
        <f ca="1">VLOOKUP(AA36,W32:Y41,2,FALSE)</f>
        <v>4</v>
      </c>
      <c r="AC36">
        <f ca="1">VLOOKUP(AA36,W32:Y41,3,FALSE)</f>
        <v>1</v>
      </c>
      <c r="AE36" t="str">
        <f ca="1">AA36</f>
        <v>GUNNERS</v>
      </c>
      <c r="AF36">
        <f ca="1">VLOOKUP(AE36,AA32:AC41,2,FALSE)</f>
        <v>4</v>
      </c>
      <c r="AG36">
        <f ca="1">VLOOKUP(AE36,AA32:AC41,3,FALSE)</f>
        <v>1</v>
      </c>
      <c r="AI36" t="str">
        <f ca="1">AE36</f>
        <v>GUNNERS</v>
      </c>
      <c r="AJ36">
        <f ca="1">VLOOKUP(AI36,AE32:AG41,2,FALSE)</f>
        <v>4</v>
      </c>
      <c r="AK36">
        <f ca="1">VLOOKUP(AI36,AE32:AG41,3,FALSE)</f>
        <v>1</v>
      </c>
      <c r="AM36" t="str">
        <f ca="1">IF(AND(AJ33=AJ36,AK36&gt;AK33),AI33,AI36)</f>
        <v>GUNNERS</v>
      </c>
      <c r="AN36">
        <f ca="1">VLOOKUP(AM36,AI32:AK41,2,FALSE)</f>
        <v>4</v>
      </c>
      <c r="AO36">
        <f ca="1">VLOOKUP(AM36,AI32:AK41,3,FALSE)</f>
        <v>1</v>
      </c>
      <c r="AQ36" t="str">
        <f ca="1">AM36</f>
        <v>GUNNERS</v>
      </c>
      <c r="AR36">
        <f ca="1">VLOOKUP(AQ36,AM32:AO41,2,FALSE)</f>
        <v>4</v>
      </c>
      <c r="AS36">
        <f ca="1">VLOOKUP(AQ36,AM32:AO41,3,FALSE)</f>
        <v>1</v>
      </c>
      <c r="AU36" t="str">
        <f ca="1">IF(AND(AR34=AR36,AS36&gt;AS34),AQ34,AQ36)</f>
        <v>GUNNERS</v>
      </c>
      <c r="AV36">
        <f ca="1">VLOOKUP(AU36,AQ32:AS41,2,FALSE)</f>
        <v>4</v>
      </c>
      <c r="AW36">
        <f ca="1">VLOOKUP(AU36,AQ32:AS41,3,FALSE)</f>
        <v>1</v>
      </c>
      <c r="AY36" t="str">
        <f ca="1">IF(AND(AV35=AV36,AW36&gt;AW35),AU35,AU36)</f>
        <v>GUNNERS</v>
      </c>
      <c r="AZ36">
        <f ca="1">VLOOKUP(AY36,AU32:AW41,2,FALSE)</f>
        <v>4</v>
      </c>
      <c r="BA36">
        <f ca="1">VLOOKUP(AY36,AU32:AW41,3,FALSE)</f>
        <v>1</v>
      </c>
    </row>
    <row r="44" spans="6:54" x14ac:dyDescent="0.2">
      <c r="F44" t="str">
        <f ca="1">AY32</f>
        <v>UN BOCADILLO</v>
      </c>
      <c r="J44">
        <f ca="1">VLOOKUP(F44,$F$20:$M$29,8,FALSE)</f>
        <v>11</v>
      </c>
      <c r="K44">
        <f ca="1">VLOOKUP(F44,$F$20:$M$29,6,FALSE)</f>
        <v>14</v>
      </c>
      <c r="L44">
        <f ca="1">VLOOKUP(F44,$F$20:$M$29,7,FALSE)</f>
        <v>6</v>
      </c>
      <c r="M44">
        <f ca="1">K44-L44</f>
        <v>8</v>
      </c>
      <c r="O44" t="str">
        <f ca="1">IF(AND(J44=J45,M44=M45,K45&gt;K44),F45,F44)</f>
        <v>UN BOCADILLO</v>
      </c>
      <c r="P44">
        <f ca="1">VLOOKUP(O44,$F$44:$M$53,5,FALSE)</f>
        <v>11</v>
      </c>
      <c r="Q44">
        <f ca="1">VLOOKUP(O44,$F$44:$M$53,8,FALSE)</f>
        <v>8</v>
      </c>
      <c r="R44">
        <f ca="1">VLOOKUP(O44,$F$44:$M$53,6,FALSE)</f>
        <v>14</v>
      </c>
      <c r="S44" t="str">
        <f ca="1">IF(AND(P44=P46,Q44=Q46,R46&gt;R44),O46,O44)</f>
        <v>UN BOCADILLO</v>
      </c>
      <c r="T44">
        <f ca="1">VLOOKUP(S44,$O$44:$R$53,2,FALSE)</f>
        <v>11</v>
      </c>
      <c r="U44">
        <f ca="1">VLOOKUP(S44,$O$44:$R$53,3,FALSE)</f>
        <v>8</v>
      </c>
      <c r="V44">
        <f ca="1">VLOOKUP(S44,$O$44:$R$53,4,FALSE)</f>
        <v>14</v>
      </c>
      <c r="W44" t="str">
        <f ca="1">IF(AND(T44=T47,U44=U47,V47&gt;V44),S47,S44)</f>
        <v>UN BOCADILLO</v>
      </c>
      <c r="X44">
        <f ca="1">VLOOKUP(W44,$S$44:$V$53,2,FALSE)</f>
        <v>11</v>
      </c>
      <c r="Y44">
        <f ca="1">VLOOKUP(W44,$S$44:$V$53,3,FALSE)</f>
        <v>8</v>
      </c>
      <c r="Z44">
        <f ca="1">VLOOKUP(W44,$S$44:$V$53,4,FALSE)</f>
        <v>14</v>
      </c>
      <c r="AA44" t="str">
        <f ca="1">IF(AND(X44=X48,Y44=Y48,Z48&gt;Z44),W48,W44)</f>
        <v>UN BOCADILLO</v>
      </c>
      <c r="AB44">
        <f ca="1">VLOOKUP(AA44,W44:Z53,2,FALSE)</f>
        <v>11</v>
      </c>
      <c r="AC44">
        <f ca="1">VLOOKUP(AA44,W44:Z53,3,FALSE)</f>
        <v>8</v>
      </c>
      <c r="AD44">
        <f ca="1">VLOOKUP(AA44,W44:Z53,4,FALSE)</f>
        <v>14</v>
      </c>
      <c r="AE44" t="str">
        <f ca="1">AA44</f>
        <v>UN BOCADILLO</v>
      </c>
      <c r="AF44">
        <f ca="1">VLOOKUP(AE44,AA44:AD53,2,FALSE)</f>
        <v>11</v>
      </c>
      <c r="AG44">
        <f ca="1">VLOOKUP(AE44,AA44:AD53,3,FALSE)</f>
        <v>8</v>
      </c>
      <c r="AH44">
        <f ca="1">VLOOKUP(AE44,AA44:AD53,4,FALSE)</f>
        <v>14</v>
      </c>
      <c r="AI44" t="str">
        <f ca="1">AE44</f>
        <v>UN BOCADILLO</v>
      </c>
      <c r="AJ44">
        <f ca="1">VLOOKUP(AI44,AE44:AH53,2,FALSE)</f>
        <v>11</v>
      </c>
      <c r="AK44">
        <f ca="1">VLOOKUP(AI44,AE44:AH53,3,FALSE)</f>
        <v>8</v>
      </c>
      <c r="AL44">
        <f ca="1">VLOOKUP(AI44,AE44:AH53,4,FALSE)</f>
        <v>14</v>
      </c>
      <c r="AM44" t="str">
        <f ca="1">AI44</f>
        <v>UN BOCADILLO</v>
      </c>
      <c r="AN44">
        <f ca="1">VLOOKUP(AM44,AI44:AL53,2,FALSE)</f>
        <v>11</v>
      </c>
      <c r="AO44">
        <f ca="1">VLOOKUP(AM44,AI44:AL53,3,FALSE)</f>
        <v>8</v>
      </c>
      <c r="AP44">
        <f ca="1">VLOOKUP(AM44,AI44:AL53,4,FALSE)</f>
        <v>14</v>
      </c>
      <c r="AQ44" t="str">
        <f ca="1">AM44</f>
        <v>UN BOCADILLO</v>
      </c>
      <c r="AR44">
        <f ca="1">VLOOKUP(AQ44,AM44:AP53,2,FALSE)</f>
        <v>11</v>
      </c>
      <c r="AS44">
        <f ca="1">VLOOKUP(AQ44,AM44:AP53,3,FALSE)</f>
        <v>8</v>
      </c>
      <c r="AT44">
        <f ca="1">VLOOKUP(AQ44,AM44:AP53,4,FALSE)</f>
        <v>14</v>
      </c>
      <c r="AU44" t="str">
        <f ca="1">AQ44</f>
        <v>UN BOCADILLO</v>
      </c>
      <c r="AV44">
        <f ca="1">VLOOKUP(AU44,AQ44:AT53,2,FALSE)</f>
        <v>11</v>
      </c>
      <c r="AW44">
        <f ca="1">VLOOKUP(AU44,AQ44:AT53,3,FALSE)</f>
        <v>8</v>
      </c>
      <c r="AX44">
        <f ca="1">VLOOKUP(AU44,AQ44:AT53,4,FALSE)</f>
        <v>14</v>
      </c>
      <c r="AY44" t="str">
        <f ca="1">AU44</f>
        <v>UN BOCADILLO</v>
      </c>
      <c r="AZ44">
        <f ca="1">VLOOKUP(AY44,AU44:AX53,2,FALSE)</f>
        <v>11</v>
      </c>
      <c r="BA44">
        <f ca="1">VLOOKUP(AY44,AU44:AX53,3,FALSE)</f>
        <v>8</v>
      </c>
      <c r="BB44">
        <f ca="1">VLOOKUP(AY44,AU44:AX53,4,FALSE)</f>
        <v>14</v>
      </c>
    </row>
    <row r="45" spans="6:54" x14ac:dyDescent="0.2">
      <c r="F45" t="str">
        <f ca="1">AY33</f>
        <v>LOS PELADOS F.C.</v>
      </c>
      <c r="J45">
        <f ca="1">VLOOKUP(F45,$F$20:$M$29,8,FALSE)</f>
        <v>10</v>
      </c>
      <c r="K45">
        <f ca="1">VLOOKUP(F45,$F$20:$M$29,6,FALSE)</f>
        <v>20</v>
      </c>
      <c r="L45">
        <f ca="1">VLOOKUP(F45,$F$20:$M$29,7,FALSE)</f>
        <v>11</v>
      </c>
      <c r="M45">
        <f ca="1">K45-L45</f>
        <v>9</v>
      </c>
      <c r="O45" t="str">
        <f ca="1">IF(AND(J44=J45,M44=M45,K45&gt;K44),F44,F45)</f>
        <v>LOS PELADOS F.C.</v>
      </c>
      <c r="P45">
        <f ca="1">VLOOKUP(O45,$F$44:$M$53,5,FALSE)</f>
        <v>10</v>
      </c>
      <c r="Q45">
        <f ca="1">VLOOKUP(O45,$F$44:$M$53,8,FALSE)</f>
        <v>9</v>
      </c>
      <c r="R45">
        <f ca="1">VLOOKUP(O45,$F$44:$M$53,6,FALSE)</f>
        <v>20</v>
      </c>
      <c r="S45" t="str">
        <f ca="1">O45</f>
        <v>LOS PELADOS F.C.</v>
      </c>
      <c r="T45">
        <f ca="1">VLOOKUP(S45,$O$44:$R$53,2,FALSE)</f>
        <v>10</v>
      </c>
      <c r="U45">
        <f ca="1">VLOOKUP(S45,$O$44:$R$53,3,FALSE)</f>
        <v>9</v>
      </c>
      <c r="V45">
        <f ca="1">VLOOKUP(S45,$O$44:$R$53,4,FALSE)</f>
        <v>20</v>
      </c>
      <c r="W45" t="str">
        <f ca="1">S45</f>
        <v>LOS PELADOS F.C.</v>
      </c>
      <c r="X45">
        <f ca="1">VLOOKUP(W45,$S$44:$V$53,2,FALSE)</f>
        <v>10</v>
      </c>
      <c r="Y45">
        <f ca="1">VLOOKUP(W45,$S$44:$V$53,3,FALSE)</f>
        <v>9</v>
      </c>
      <c r="Z45">
        <f ca="1">VLOOKUP(W45,$S$44:$V$53,4,FALSE)</f>
        <v>20</v>
      </c>
      <c r="AA45" t="str">
        <f ca="1">W45</f>
        <v>LOS PELADOS F.C.</v>
      </c>
      <c r="AB45">
        <f ca="1">VLOOKUP(AA45,W44:Z53,2,FALSE)</f>
        <v>10</v>
      </c>
      <c r="AC45">
        <f ca="1">VLOOKUP(AA45,W44:Z53,3,FALSE)</f>
        <v>9</v>
      </c>
      <c r="AD45">
        <f ca="1">VLOOKUP(AA45,W44:Z53,4,FALSE)</f>
        <v>20</v>
      </c>
      <c r="AE45" t="str">
        <f ca="1">IF(AND(AB45=AB46,AC45=AC46,AD46&gt;AD45),AA46,AA45)</f>
        <v>LOS PELADOS F.C.</v>
      </c>
      <c r="AF45">
        <f ca="1">VLOOKUP(AE45,AA44:AD53,2,FALSE)</f>
        <v>10</v>
      </c>
      <c r="AG45">
        <f ca="1">VLOOKUP(AE45,AA44:AD53,3,FALSE)</f>
        <v>9</v>
      </c>
      <c r="AH45">
        <f ca="1">VLOOKUP(AE45,AA44:AD53,4,FALSE)</f>
        <v>20</v>
      </c>
      <c r="AI45" t="str">
        <f ca="1">IF(AND(AF45=AF47,AG45=AG47,AH47&gt;AH45),AE47,AE45)</f>
        <v>LOS PELADOS F.C.</v>
      </c>
      <c r="AJ45">
        <f ca="1">VLOOKUP(AI45,AE44:AH53,2,FALSE)</f>
        <v>10</v>
      </c>
      <c r="AK45">
        <f ca="1">VLOOKUP(AI45,AE44:AH53,3,FALSE)</f>
        <v>9</v>
      </c>
      <c r="AL45">
        <f ca="1">VLOOKUP(AI45,AE44:AH53,4,FALSE)</f>
        <v>20</v>
      </c>
      <c r="AM45" t="str">
        <f ca="1">IF(AND(AJ45=AJ48,AK45=AK48,AL48&gt;AL45),AI48,AI45)</f>
        <v>LOS PELADOS F.C.</v>
      </c>
      <c r="AN45">
        <f ca="1">VLOOKUP(AM45,AI44:AL53,2,FALSE)</f>
        <v>10</v>
      </c>
      <c r="AO45">
        <f ca="1">VLOOKUP(AM45,AI44:AL53,3,FALSE)</f>
        <v>9</v>
      </c>
      <c r="AP45">
        <f ca="1">VLOOKUP(AM45,AI44:AL53,4,FALSE)</f>
        <v>20</v>
      </c>
      <c r="AQ45" t="str">
        <f ca="1">AM45</f>
        <v>LOS PELADOS F.C.</v>
      </c>
      <c r="AR45">
        <f ca="1">VLOOKUP(AQ45,AM44:AP53,2,FALSE)</f>
        <v>10</v>
      </c>
      <c r="AS45">
        <f ca="1">VLOOKUP(AQ45,AM44:AP53,3,FALSE)</f>
        <v>9</v>
      </c>
      <c r="AT45">
        <f ca="1">VLOOKUP(AQ45,AM44:AP53,4,FALSE)</f>
        <v>20</v>
      </c>
      <c r="AU45" t="str">
        <f ca="1">AQ45</f>
        <v>LOS PELADOS F.C.</v>
      </c>
      <c r="AV45">
        <f ca="1">VLOOKUP(AU45,AQ44:AT53,2,FALSE)</f>
        <v>10</v>
      </c>
      <c r="AW45">
        <f ca="1">VLOOKUP(AU45,AQ44:AT53,3,FALSE)</f>
        <v>9</v>
      </c>
      <c r="AX45">
        <f ca="1">VLOOKUP(AU45,AQ44:AT53,4,FALSE)</f>
        <v>20</v>
      </c>
      <c r="AY45" t="str">
        <f ca="1">AU45</f>
        <v>LOS PELADOS F.C.</v>
      </c>
      <c r="AZ45">
        <f ca="1">VLOOKUP(AY45,AU44:AX53,2,FALSE)</f>
        <v>10</v>
      </c>
      <c r="BA45">
        <f ca="1">VLOOKUP(AY45,AU44:AX53,3,FALSE)</f>
        <v>9</v>
      </c>
      <c r="BB45">
        <f ca="1">VLOOKUP(AY45,AU44:AX53,4,FALSE)</f>
        <v>20</v>
      </c>
    </row>
    <row r="46" spans="6:54" x14ac:dyDescent="0.2">
      <c r="F46" t="str">
        <f ca="1">AY34</f>
        <v>AUTÈNTICOS F.C.</v>
      </c>
      <c r="J46">
        <f ca="1">VLOOKUP(F46,$F$20:$M$29,8,FALSE)</f>
        <v>9</v>
      </c>
      <c r="K46">
        <f ca="1">VLOOKUP(F46,$F$20:$M$29,6,FALSE)</f>
        <v>22</v>
      </c>
      <c r="L46">
        <f ca="1">VLOOKUP(F46,$F$20:$M$29,7,FALSE)</f>
        <v>21</v>
      </c>
      <c r="M46">
        <f ca="1">K46-L46</f>
        <v>1</v>
      </c>
      <c r="O46" t="str">
        <f ca="1">F46</f>
        <v>AUTÈNTICOS F.C.</v>
      </c>
      <c r="P46">
        <f ca="1">VLOOKUP(O46,$F$44:$M$53,5,FALSE)</f>
        <v>9</v>
      </c>
      <c r="Q46">
        <f ca="1">VLOOKUP(O46,$F$44:$M$53,8,FALSE)</f>
        <v>1</v>
      </c>
      <c r="R46">
        <f ca="1">VLOOKUP(O46,$F$44:$M$53,6,FALSE)</f>
        <v>22</v>
      </c>
      <c r="S46" t="str">
        <f ca="1">IF(AND(P44=P46,Q44=Q46,R46&gt;R44),O44,O46)</f>
        <v>AUTÈNTICOS F.C.</v>
      </c>
      <c r="T46">
        <f ca="1">VLOOKUP(S46,$O$44:$R$53,2,FALSE)</f>
        <v>9</v>
      </c>
      <c r="U46">
        <f ca="1">VLOOKUP(S46,$O$44:$R$53,3,FALSE)</f>
        <v>1</v>
      </c>
      <c r="V46">
        <f ca="1">VLOOKUP(S46,$O$44:$R$53,4,FALSE)</f>
        <v>22</v>
      </c>
      <c r="W46" t="str">
        <f ca="1">S46</f>
        <v>AUTÈNTICOS F.C.</v>
      </c>
      <c r="X46">
        <f ca="1">VLOOKUP(W46,$S$44:$V$53,2,FALSE)</f>
        <v>9</v>
      </c>
      <c r="Y46">
        <f ca="1">VLOOKUP(W46,$S$44:$V$53,3,FALSE)</f>
        <v>1</v>
      </c>
      <c r="Z46">
        <f ca="1">VLOOKUP(W46,$S$44:$V$53,4,FALSE)</f>
        <v>22</v>
      </c>
      <c r="AA46" t="str">
        <f ca="1">W46</f>
        <v>AUTÈNTICOS F.C.</v>
      </c>
      <c r="AB46">
        <f ca="1">VLOOKUP(AA46,W44:Z53,2,FALSE)</f>
        <v>9</v>
      </c>
      <c r="AC46">
        <f ca="1">VLOOKUP(AA46,W44:Z53,3,FALSE)</f>
        <v>1</v>
      </c>
      <c r="AD46">
        <f ca="1">VLOOKUP(AA46,W44:Z53,4,FALSE)</f>
        <v>22</v>
      </c>
      <c r="AE46" t="str">
        <f ca="1">IF(AND(AB45=AB46,AC45=AC46,AD46&gt;AD45),AA45,AA46)</f>
        <v>AUTÈNTICOS F.C.</v>
      </c>
      <c r="AF46">
        <f ca="1">VLOOKUP(AE46,AA44:AD53,2,FALSE)</f>
        <v>9</v>
      </c>
      <c r="AG46">
        <f ca="1">VLOOKUP(AE46,AA44:AD53,3,FALSE)</f>
        <v>1</v>
      </c>
      <c r="AH46">
        <f ca="1">VLOOKUP(AE46,AA44:AD53,4,FALSE)</f>
        <v>22</v>
      </c>
      <c r="AI46" t="str">
        <f ca="1">AE46</f>
        <v>AUTÈNTICOS F.C.</v>
      </c>
      <c r="AJ46">
        <f ca="1">VLOOKUP(AI46,AE44:AH53,2,FALSE)</f>
        <v>9</v>
      </c>
      <c r="AK46">
        <f ca="1">VLOOKUP(AI46,AE44:AH53,3,FALSE)</f>
        <v>1</v>
      </c>
      <c r="AL46">
        <f ca="1">VLOOKUP(AI46,AE44:AH53,4,FALSE)</f>
        <v>22</v>
      </c>
      <c r="AM46" t="str">
        <f ca="1">AI46</f>
        <v>AUTÈNTICOS F.C.</v>
      </c>
      <c r="AN46">
        <f ca="1">VLOOKUP(AM46,AI44:AL53,2,FALSE)</f>
        <v>9</v>
      </c>
      <c r="AO46">
        <f ca="1">VLOOKUP(AM46,AI44:AL53,3,FALSE)</f>
        <v>1</v>
      </c>
      <c r="AP46">
        <f ca="1">VLOOKUP(AM46,AI44:AL53,4,FALSE)</f>
        <v>22</v>
      </c>
      <c r="AQ46" t="str">
        <f ca="1">IF(AND(AN46=AN47,AO46=AO47,AP47&gt;AP46),AM47,AM46)</f>
        <v>AUTÈNTICOS F.C.</v>
      </c>
      <c r="AR46">
        <f ca="1">VLOOKUP(AQ46,AM44:AP53,2,FALSE)</f>
        <v>9</v>
      </c>
      <c r="AS46">
        <f ca="1">VLOOKUP(AQ46,AM44:AP53,3,FALSE)</f>
        <v>1</v>
      </c>
      <c r="AT46">
        <f ca="1">VLOOKUP(AQ46,AM44:AP53,4,FALSE)</f>
        <v>22</v>
      </c>
      <c r="AU46" t="str">
        <f ca="1">IF(AND(AR46=AR48,AS46=AS48,AT48&gt;AT46),AQ48,AQ46)</f>
        <v>AUTÈNTICOS F.C.</v>
      </c>
      <c r="AV46">
        <f ca="1">VLOOKUP(AU46,AQ44:AT53,2,FALSE)</f>
        <v>9</v>
      </c>
      <c r="AW46">
        <f ca="1">VLOOKUP(AU46,AQ44:AT53,3,FALSE)</f>
        <v>1</v>
      </c>
      <c r="AX46">
        <f ca="1">VLOOKUP(AU46,AQ44:AT53,4,FALSE)</f>
        <v>22</v>
      </c>
      <c r="AY46" t="str">
        <f ca="1">AU46</f>
        <v>AUTÈNTICOS F.C.</v>
      </c>
      <c r="AZ46">
        <f ca="1">VLOOKUP(AY46,AU44:AX53,2,FALSE)</f>
        <v>9</v>
      </c>
      <c r="BA46">
        <f ca="1">VLOOKUP(AY46,AU44:AX53,3,FALSE)</f>
        <v>1</v>
      </c>
      <c r="BB46">
        <f ca="1">VLOOKUP(AY46,AU44:AX53,4,FALSE)</f>
        <v>22</v>
      </c>
    </row>
    <row r="47" spans="6:54" x14ac:dyDescent="0.2">
      <c r="F47" t="str">
        <f ca="1">AY35</f>
        <v>LOS SOTERRADOS</v>
      </c>
      <c r="J47">
        <f ca="1">VLOOKUP(F47,$F$20:$M$29,8,FALSE)</f>
        <v>6</v>
      </c>
      <c r="K47">
        <f ca="1">VLOOKUP(F47,$F$20:$M$29,6,FALSE)</f>
        <v>13</v>
      </c>
      <c r="L47">
        <f ca="1">VLOOKUP(F47,$F$20:$M$29,7,FALSE)</f>
        <v>20</v>
      </c>
      <c r="M47">
        <f ca="1">K47-L47</f>
        <v>-7</v>
      </c>
      <c r="O47" t="str">
        <f ca="1">F47</f>
        <v>LOS SOTERRADOS</v>
      </c>
      <c r="P47">
        <f ca="1">VLOOKUP(O47,$F$44:$M$53,5,FALSE)</f>
        <v>6</v>
      </c>
      <c r="Q47">
        <f ca="1">VLOOKUP(O47,$F$44:$M$53,8,FALSE)</f>
        <v>-7</v>
      </c>
      <c r="R47">
        <f ca="1">VLOOKUP(O47,$F$44:$M$53,6,FALSE)</f>
        <v>13</v>
      </c>
      <c r="S47" t="str">
        <f ca="1">O47</f>
        <v>LOS SOTERRADOS</v>
      </c>
      <c r="T47">
        <f ca="1">VLOOKUP(S47,$O$44:$R$53,2,FALSE)</f>
        <v>6</v>
      </c>
      <c r="U47">
        <f ca="1">VLOOKUP(S47,$O$44:$R$53,3,FALSE)</f>
        <v>-7</v>
      </c>
      <c r="V47">
        <f ca="1">VLOOKUP(S47,$O$44:$R$53,4,FALSE)</f>
        <v>13</v>
      </c>
      <c r="W47" t="str">
        <f ca="1">IF(AND(T44=T47,U44=U47,V47&gt;V44),S44,S47)</f>
        <v>LOS SOTERRADOS</v>
      </c>
      <c r="X47">
        <f ca="1">VLOOKUP(W47,$S$44:$V$53,2,FALSE)</f>
        <v>6</v>
      </c>
      <c r="Y47">
        <f ca="1">VLOOKUP(W47,$S$44:$V$53,3,FALSE)</f>
        <v>-7</v>
      </c>
      <c r="Z47">
        <f ca="1">VLOOKUP(W47,$S$44:$V$53,4,FALSE)</f>
        <v>13</v>
      </c>
      <c r="AA47" t="str">
        <f ca="1">W47</f>
        <v>LOS SOTERRADOS</v>
      </c>
      <c r="AB47">
        <f ca="1">VLOOKUP(AA47,W44:Z53,2,FALSE)</f>
        <v>6</v>
      </c>
      <c r="AC47">
        <f ca="1">VLOOKUP(AA47,W44:Z53,3,FALSE)</f>
        <v>-7</v>
      </c>
      <c r="AD47">
        <f ca="1">VLOOKUP(AA47,W44:Z53,4,FALSE)</f>
        <v>13</v>
      </c>
      <c r="AE47" t="str">
        <f ca="1">AA47</f>
        <v>LOS SOTERRADOS</v>
      </c>
      <c r="AF47">
        <f ca="1">VLOOKUP(AE47,AA44:AD53,2,FALSE)</f>
        <v>6</v>
      </c>
      <c r="AG47">
        <f ca="1">VLOOKUP(AE47,AA44:AD53,3,FALSE)</f>
        <v>-7</v>
      </c>
      <c r="AH47">
        <f ca="1">VLOOKUP(AE47,AA44:AD53,4,FALSE)</f>
        <v>13</v>
      </c>
      <c r="AI47" t="str">
        <f ca="1">IF(AND(AF45=AF47,AG45=AG47,AH47&gt;AH45),AE45,AE47)</f>
        <v>LOS SOTERRADOS</v>
      </c>
      <c r="AJ47">
        <f ca="1">VLOOKUP(AI47,AE44:AH53,2,FALSE)</f>
        <v>6</v>
      </c>
      <c r="AK47">
        <f ca="1">VLOOKUP(AI47,AE44:AH53,3,FALSE)</f>
        <v>-7</v>
      </c>
      <c r="AL47">
        <f ca="1">VLOOKUP(AI47,AE44:AH53,4,FALSE)</f>
        <v>13</v>
      </c>
      <c r="AM47" t="str">
        <f ca="1">AI47</f>
        <v>LOS SOTERRADOS</v>
      </c>
      <c r="AN47">
        <f ca="1">VLOOKUP(AM47,AI44:AL53,2,FALSE)</f>
        <v>6</v>
      </c>
      <c r="AO47">
        <f ca="1">VLOOKUP(AM47,AI44:AL53,3,FALSE)</f>
        <v>-7</v>
      </c>
      <c r="AP47">
        <f ca="1">VLOOKUP(AM47,AI44:AL53,4,FALSE)</f>
        <v>13</v>
      </c>
      <c r="AQ47" t="str">
        <f ca="1">IF(AND(AN46=AN47,AO46=AO47,AP47&gt;AP46),AM46,AM47)</f>
        <v>LOS SOTERRADOS</v>
      </c>
      <c r="AR47">
        <f ca="1">VLOOKUP(AQ47,AM44:AP53,2,FALSE)</f>
        <v>6</v>
      </c>
      <c r="AS47">
        <f ca="1">VLOOKUP(AQ47,AM44:AP53,3,FALSE)</f>
        <v>-7</v>
      </c>
      <c r="AT47">
        <f ca="1">VLOOKUP(AQ47,AM44:AP53,4,FALSE)</f>
        <v>13</v>
      </c>
      <c r="AU47" t="str">
        <f ca="1">AQ47</f>
        <v>LOS SOTERRADOS</v>
      </c>
      <c r="AV47">
        <f ca="1">VLOOKUP(AU47,AQ44:AT53,2,FALSE)</f>
        <v>6</v>
      </c>
      <c r="AW47">
        <f ca="1">VLOOKUP(AU47,AQ44:AT53,3,FALSE)</f>
        <v>-7</v>
      </c>
      <c r="AX47">
        <f ca="1">VLOOKUP(AU47,AQ44:AT53,4,FALSE)</f>
        <v>13</v>
      </c>
      <c r="AY47" t="str">
        <f ca="1">IF(AND(AV47=AV48,AW47=AW48,AX48&gt;AX47),AU48,AU47)</f>
        <v>LOS SOTERRADOS</v>
      </c>
      <c r="AZ47">
        <f ca="1">VLOOKUP(AY47,AU44:AX53,2,FALSE)</f>
        <v>6</v>
      </c>
      <c r="BA47">
        <f ca="1">VLOOKUP(AY47,AU44:AX53,3,FALSE)</f>
        <v>-7</v>
      </c>
      <c r="BB47">
        <f ca="1">VLOOKUP(AY47,AU44:AX53,4,FALSE)</f>
        <v>13</v>
      </c>
    </row>
    <row r="48" spans="6:54" x14ac:dyDescent="0.2">
      <c r="F48" t="str">
        <f ca="1">AY36</f>
        <v>GUNNERS</v>
      </c>
      <c r="J48">
        <f ca="1">VLOOKUP(F48,$F$20:$M$29,8,FALSE)</f>
        <v>4</v>
      </c>
      <c r="K48">
        <f ca="1">VLOOKUP(F48,$F$20:$M$29,6,FALSE)</f>
        <v>7</v>
      </c>
      <c r="L48">
        <f ca="1">VLOOKUP(F48,$F$20:$M$29,7,FALSE)</f>
        <v>18</v>
      </c>
      <c r="M48">
        <f ca="1">K48-L48</f>
        <v>-11</v>
      </c>
      <c r="O48" t="str">
        <f ca="1">F48</f>
        <v>GUNNERS</v>
      </c>
      <c r="P48">
        <f ca="1">VLOOKUP(O48,$F$44:$M$53,5,FALSE)</f>
        <v>4</v>
      </c>
      <c r="Q48">
        <f ca="1">VLOOKUP(O48,$F$44:$M$53,8,FALSE)</f>
        <v>-11</v>
      </c>
      <c r="R48">
        <f ca="1">VLOOKUP(O48,$F$44:$M$53,6,FALSE)</f>
        <v>7</v>
      </c>
      <c r="S48" t="str">
        <f ca="1">O48</f>
        <v>GUNNERS</v>
      </c>
      <c r="T48">
        <f ca="1">VLOOKUP(S48,$O$44:$R$53,2,FALSE)</f>
        <v>4</v>
      </c>
      <c r="U48">
        <f ca="1">VLOOKUP(S48,$O$44:$R$53,3,FALSE)</f>
        <v>-11</v>
      </c>
      <c r="V48">
        <f ca="1">VLOOKUP(S48,$O$44:$R$53,4,FALSE)</f>
        <v>7</v>
      </c>
      <c r="W48" t="str">
        <f ca="1">S48</f>
        <v>GUNNERS</v>
      </c>
      <c r="X48">
        <f ca="1">VLOOKUP(W48,$S$44:$V$53,2,FALSE)</f>
        <v>4</v>
      </c>
      <c r="Y48">
        <f ca="1">VLOOKUP(W48,$S$44:$V$53,3,FALSE)</f>
        <v>-11</v>
      </c>
      <c r="Z48">
        <f ca="1">VLOOKUP(W48,$S$44:$V$53,4,FALSE)</f>
        <v>7</v>
      </c>
      <c r="AA48" t="str">
        <f ca="1">IF(AND(X44=X48,Y44=Y48,Z48&gt;Z44),W44,W48)</f>
        <v>GUNNERS</v>
      </c>
      <c r="AB48">
        <f ca="1">VLOOKUP(AA48,W44:Z53,2,FALSE)</f>
        <v>4</v>
      </c>
      <c r="AC48">
        <f ca="1">VLOOKUP(AA48,W44:Z53,3,FALSE)</f>
        <v>-11</v>
      </c>
      <c r="AD48">
        <f ca="1">VLOOKUP(AA48,W44:Z53,4,FALSE)</f>
        <v>7</v>
      </c>
      <c r="AE48" t="str">
        <f ca="1">AA48</f>
        <v>GUNNERS</v>
      </c>
      <c r="AF48">
        <f ca="1">VLOOKUP(AE48,AA44:AD53,2,FALSE)</f>
        <v>4</v>
      </c>
      <c r="AG48">
        <f ca="1">VLOOKUP(AE48,AA44:AD53,3,FALSE)</f>
        <v>-11</v>
      </c>
      <c r="AH48">
        <f ca="1">VLOOKUP(AE48,AA44:AD53,4,FALSE)</f>
        <v>7</v>
      </c>
      <c r="AI48" t="str">
        <f ca="1">AE48</f>
        <v>GUNNERS</v>
      </c>
      <c r="AJ48">
        <f ca="1">VLOOKUP(AI48,AE44:AH53,2,FALSE)</f>
        <v>4</v>
      </c>
      <c r="AK48">
        <f ca="1">VLOOKUP(AI48,AE44:AH53,3,FALSE)</f>
        <v>-11</v>
      </c>
      <c r="AL48">
        <f ca="1">VLOOKUP(AI48,AE44:AH53,4,FALSE)</f>
        <v>7</v>
      </c>
      <c r="AM48" t="str">
        <f ca="1">IF(AND(AJ45=AJ48,AK45=AK48,AL48&gt;AL45),AI45,AI48)</f>
        <v>GUNNERS</v>
      </c>
      <c r="AN48">
        <f ca="1">VLOOKUP(AM48,AI44:AL53,2,FALSE)</f>
        <v>4</v>
      </c>
      <c r="AO48">
        <f ca="1">VLOOKUP(AM48,AI44:AL53,3,FALSE)</f>
        <v>-11</v>
      </c>
      <c r="AP48">
        <f ca="1">VLOOKUP(AM48,AI44:AL53,4,FALSE)</f>
        <v>7</v>
      </c>
      <c r="AQ48" t="str">
        <f ca="1">AM48</f>
        <v>GUNNERS</v>
      </c>
      <c r="AR48">
        <f ca="1">VLOOKUP(AQ48,AM44:AP53,2,FALSE)</f>
        <v>4</v>
      </c>
      <c r="AS48">
        <f ca="1">VLOOKUP(AQ48,AM44:AP53,3,FALSE)</f>
        <v>-11</v>
      </c>
      <c r="AT48">
        <f ca="1">VLOOKUP(AQ48,AM44:AP53,4,FALSE)</f>
        <v>7</v>
      </c>
      <c r="AU48" t="str">
        <f ca="1">IF(AND(AR46=AR48,AS46=AS48,AT48&gt;AT46),AQ46,AQ48)</f>
        <v>GUNNERS</v>
      </c>
      <c r="AV48">
        <f ca="1">VLOOKUP(AU48,AQ44:AT53,2,FALSE)</f>
        <v>4</v>
      </c>
      <c r="AW48">
        <f ca="1">VLOOKUP(AU48,AQ44:AT53,3,FALSE)</f>
        <v>-11</v>
      </c>
      <c r="AX48">
        <f ca="1">VLOOKUP(AU48,AQ44:AT53,4,FALSE)</f>
        <v>7</v>
      </c>
      <c r="AY48" t="str">
        <f ca="1">IF(AND(AV47=AV48,AW47=AW48,AX48&gt;AX47),AU47,AU48)</f>
        <v>GUNNERS</v>
      </c>
      <c r="AZ48">
        <f ca="1">VLOOKUP(AY48,AU44:AX53,2,FALSE)</f>
        <v>4</v>
      </c>
      <c r="BA48">
        <f ca="1">VLOOKUP(AY48,AU44:AX53,3,FALSE)</f>
        <v>-11</v>
      </c>
      <c r="BB48">
        <f ca="1">VLOOKUP(AY48,AU44:AX53,4,FALSE)</f>
        <v>7</v>
      </c>
    </row>
    <row r="55" spans="6:13" x14ac:dyDescent="0.2">
      <c r="F55" t="s">
        <v>37</v>
      </c>
    </row>
    <row r="56" spans="6:13" x14ac:dyDescent="0.2">
      <c r="F56" t="str">
        <f ca="1">AY44</f>
        <v>UN BOCADILLO</v>
      </c>
      <c r="G56">
        <f ca="1">VLOOKUP(F56,$F$20:$M$29,2,FALSE)</f>
        <v>4</v>
      </c>
      <c r="H56">
        <f ca="1">VLOOKUP(F56,$F$20:$M$29,3,FALSE)</f>
        <v>3</v>
      </c>
      <c r="I56">
        <f ca="1">VLOOKUP(F56,$F$20:$M$29,4,FALSE)</f>
        <v>1</v>
      </c>
      <c r="J56">
        <f ca="1">VLOOKUP(F56,$F$20:$M$29,5,FALSE)</f>
        <v>0</v>
      </c>
      <c r="K56">
        <f ca="1">VLOOKUP(F56,$F$20:$M$29,6,FALSE)</f>
        <v>14</v>
      </c>
      <c r="L56">
        <f ca="1">VLOOKUP(F56,$F$20:$M$29,7,FALSE)</f>
        <v>6</v>
      </c>
      <c r="M56">
        <f ca="1">VLOOKUP(F56,$F$20:$M$29,8,FALSE)</f>
        <v>11</v>
      </c>
    </row>
    <row r="57" spans="6:13" x14ac:dyDescent="0.2">
      <c r="F57" t="str">
        <f ca="1">AY45</f>
        <v>LOS PELADOS F.C.</v>
      </c>
      <c r="G57">
        <f ca="1">VLOOKUP(F57,$F$20:$M$29,2,FALSE)</f>
        <v>4</v>
      </c>
      <c r="H57">
        <f ca="1">VLOOKUP(F57,$F$20:$M$29,3,FALSE)</f>
        <v>3</v>
      </c>
      <c r="I57">
        <f ca="1">VLOOKUP(F57,$F$20:$M$29,4,FALSE)</f>
        <v>0</v>
      </c>
      <c r="J57">
        <f ca="1">VLOOKUP(F57,$F$20:$M$29,5,FALSE)</f>
        <v>1</v>
      </c>
      <c r="K57">
        <f ca="1">VLOOKUP(F57,$F$20:$M$29,6,FALSE)</f>
        <v>20</v>
      </c>
      <c r="L57">
        <f ca="1">VLOOKUP(F57,$F$20:$M$29,7,FALSE)</f>
        <v>11</v>
      </c>
      <c r="M57">
        <f ca="1">VLOOKUP(F57,$F$20:$M$29,8,FALSE)</f>
        <v>10</v>
      </c>
    </row>
    <row r="58" spans="6:13" x14ac:dyDescent="0.2">
      <c r="F58" t="str">
        <f ca="1">AY46</f>
        <v>AUTÈNTICOS F.C.</v>
      </c>
      <c r="G58">
        <f ca="1">VLOOKUP(F58,$F$20:$M$29,2,FALSE)</f>
        <v>4</v>
      </c>
      <c r="H58">
        <f ca="1">VLOOKUP(F58,$F$20:$M$29,3,FALSE)</f>
        <v>2</v>
      </c>
      <c r="I58">
        <f ca="1">VLOOKUP(F58,$F$20:$M$29,4,FALSE)</f>
        <v>1</v>
      </c>
      <c r="J58">
        <f ca="1">VLOOKUP(F58,$F$20:$M$29,5,FALSE)</f>
        <v>1</v>
      </c>
      <c r="K58">
        <f ca="1">VLOOKUP(F58,$F$20:$M$29,6,FALSE)</f>
        <v>22</v>
      </c>
      <c r="L58">
        <f ca="1">VLOOKUP(F58,$F$20:$M$29,7,FALSE)</f>
        <v>21</v>
      </c>
      <c r="M58">
        <f ca="1">VLOOKUP(F58,$F$20:$M$29,8,FALSE)</f>
        <v>9</v>
      </c>
    </row>
    <row r="59" spans="6:13" x14ac:dyDescent="0.2">
      <c r="F59" t="str">
        <f ca="1">AY47</f>
        <v>LOS SOTERRADOS</v>
      </c>
      <c r="G59">
        <f ca="1">VLOOKUP(F59,$F$20:$M$29,2,FALSE)</f>
        <v>4</v>
      </c>
      <c r="H59">
        <f ca="1">VLOOKUP(F59,$F$20:$M$29,3,FALSE)</f>
        <v>1</v>
      </c>
      <c r="I59">
        <f ca="1">VLOOKUP(F59,$F$20:$M$29,4,FALSE)</f>
        <v>0</v>
      </c>
      <c r="J59">
        <f ca="1">VLOOKUP(F59,$F$20:$M$29,5,FALSE)</f>
        <v>3</v>
      </c>
      <c r="K59">
        <f ca="1">VLOOKUP(F59,$F$20:$M$29,6,FALSE)</f>
        <v>13</v>
      </c>
      <c r="L59">
        <f ca="1">VLOOKUP(F59,$F$20:$M$29,7,FALSE)</f>
        <v>20</v>
      </c>
      <c r="M59">
        <f ca="1">VLOOKUP(F59,$F$20:$M$29,8,FALSE)</f>
        <v>6</v>
      </c>
    </row>
    <row r="60" spans="6:13" x14ac:dyDescent="0.2">
      <c r="F60" t="str">
        <f ca="1">AY48</f>
        <v>GUNNERS</v>
      </c>
      <c r="G60">
        <f ca="1">VLOOKUP(F60,$F$20:$M$29,2,FALSE)</f>
        <v>4</v>
      </c>
      <c r="H60">
        <f ca="1">VLOOKUP(F60,$F$20:$M$29,3,FALSE)</f>
        <v>0</v>
      </c>
      <c r="I60">
        <f ca="1">VLOOKUP(F60,$F$20:$M$29,4,FALSE)</f>
        <v>0</v>
      </c>
      <c r="J60">
        <f ca="1">VLOOKUP(F60,$F$20:$M$29,5,FALSE)</f>
        <v>4</v>
      </c>
      <c r="K60">
        <f ca="1">VLOOKUP(F60,$F$20:$M$29,6,FALSE)</f>
        <v>7</v>
      </c>
      <c r="L60">
        <f ca="1">VLOOKUP(F60,$F$20:$M$29,7,FALSE)</f>
        <v>18</v>
      </c>
      <c r="M60">
        <f ca="1">VLOOKUP(F60,$F$20:$M$29,8,FALSE)</f>
        <v>4</v>
      </c>
    </row>
  </sheetData>
  <mergeCells count="1">
    <mergeCell ref="A2:E2"/>
  </mergeCells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60"/>
  <sheetViews>
    <sheetView topLeftCell="A10" workbookViewId="0">
      <pane xSplit="5" topLeftCell="F1" activePane="topRight" state="frozen"/>
      <selection activeCell="A16" sqref="A16"/>
      <selection pane="topRight" activeCell="A16" sqref="A16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  <col min="7" max="7" width="6.5703125" bestFit="1" customWidth="1"/>
  </cols>
  <sheetData>
    <row r="2" spans="1:41" x14ac:dyDescent="0.2">
      <c r="A2" s="760" t="s">
        <v>38</v>
      </c>
      <c r="B2" s="760"/>
      <c r="C2" s="760"/>
      <c r="D2" s="760"/>
      <c r="E2" s="760"/>
      <c r="G2" t="str">
        <f>IF('- J -'!Q7&lt;&gt;"",'- J -'!Q7,"")</f>
        <v>LOS NULE</v>
      </c>
      <c r="N2" t="str">
        <f>IF('- J -'!Q9&lt;&gt;"",'- J -'!Q9,"")</f>
        <v>MULAX F.C.</v>
      </c>
      <c r="U2" t="str">
        <f>IF('- J -'!Q11&lt;&gt;"",'- J -'!Q11,"")</f>
        <v>ÙLTIMO INTENTO</v>
      </c>
      <c r="AB2" t="str">
        <f>IF('- J -'!Q13&lt;&gt;"",'- J -'!Q13,"")</f>
        <v>LA TOCO Y LA METO</v>
      </c>
      <c r="AI2" t="str">
        <f>IF('- J -'!Q15&lt;&gt;"",'- J -'!Q15,"")</f>
        <v>A LOS DIJES F.C.</v>
      </c>
    </row>
    <row r="3" spans="1:41" x14ac:dyDescent="0.2">
      <c r="F3" t="s">
        <v>57</v>
      </c>
      <c r="G3" t="s">
        <v>13</v>
      </c>
      <c r="H3" t="s">
        <v>15</v>
      </c>
      <c r="I3" t="s">
        <v>16</v>
      </c>
      <c r="J3" t="s">
        <v>17</v>
      </c>
      <c r="K3" t="s">
        <v>18</v>
      </c>
      <c r="L3" t="s">
        <v>19</v>
      </c>
      <c r="N3" t="s">
        <v>13</v>
      </c>
      <c r="O3" t="s">
        <v>15</v>
      </c>
      <c r="P3" t="s">
        <v>16</v>
      </c>
      <c r="Q3" t="s">
        <v>17</v>
      </c>
      <c r="R3" t="s">
        <v>18</v>
      </c>
      <c r="S3" t="s">
        <v>19</v>
      </c>
      <c r="U3" t="s">
        <v>13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B3" t="s">
        <v>13</v>
      </c>
      <c r="AC3" t="s">
        <v>15</v>
      </c>
      <c r="AD3" t="s">
        <v>16</v>
      </c>
      <c r="AE3" t="s">
        <v>17</v>
      </c>
      <c r="AF3" t="s">
        <v>18</v>
      </c>
      <c r="AG3" t="s">
        <v>19</v>
      </c>
      <c r="AI3" t="s">
        <v>13</v>
      </c>
      <c r="AJ3" t="s">
        <v>15</v>
      </c>
      <c r="AK3" t="s">
        <v>16</v>
      </c>
      <c r="AL3" t="s">
        <v>17</v>
      </c>
      <c r="AM3" t="s">
        <v>18</v>
      </c>
      <c r="AN3" t="s">
        <v>19</v>
      </c>
    </row>
    <row r="4" spans="1:41" x14ac:dyDescent="0.2">
      <c r="A4" s="2" t="str">
        <f ca="1">'- J -'!B6</f>
        <v>LOS NULE</v>
      </c>
      <c r="B4" s="283">
        <f>IF('- J -'!C6&lt;&gt;"",'- J -'!C6,"")</f>
        <v>2</v>
      </c>
      <c r="C4" s="283" t="str">
        <f>'- F -'!D6</f>
        <v>-</v>
      </c>
      <c r="D4" s="283">
        <f>IF('- J -'!E6&lt;&gt;"",'- J -'!E6,"")</f>
        <v>1</v>
      </c>
      <c r="E4" s="3" t="str">
        <f ca="1">'- J -'!F6</f>
        <v>MULAX F.C.</v>
      </c>
      <c r="F4" s="283">
        <f>COUNTBLANK('- J -'!C6:'- J -'!E6)</f>
        <v>0</v>
      </c>
      <c r="G4">
        <f t="shared" ref="G4:G13" ca="1" si="0">IF(AND(F4=0,OR($A4=$G$2,$E4=$G$2)),1,0)</f>
        <v>1</v>
      </c>
      <c r="H4">
        <f t="shared" ref="H4:H13" ca="1" si="1">IF(AND(F4=0,OR(AND($A4=$G$2,$B4&gt;$D4),AND($E4=$G$2,$D4&gt;$B4))),1,0)</f>
        <v>1</v>
      </c>
      <c r="I4">
        <f t="shared" ref="I4:I13" ca="1" si="2">IF(AND(F4=0,G4=1,$B4=$D4),1,0)</f>
        <v>0</v>
      </c>
      <c r="J4">
        <f t="shared" ref="J4:J13" ca="1" si="3">IF(AND(F4=0,OR(AND($A4=$G$2,$B4&lt;$D4),AND($E4=$G$2,$D4&lt;$B4))),1,0)</f>
        <v>0</v>
      </c>
      <c r="K4">
        <f t="shared" ref="K4:K13" ca="1" si="4">IF(F4&gt;0,0,IF($A4=$G$2,$B4,IF($E4=$G$2,$D4,0)))</f>
        <v>2</v>
      </c>
      <c r="L4">
        <f t="shared" ref="L4:L13" ca="1" si="5">IF(F4&gt;0,0,IF($A4=$G$2,$D4,IF($E4=$G$2,$B4,0)))</f>
        <v>1</v>
      </c>
      <c r="N4">
        <f t="shared" ref="N4:N13" ca="1" si="6">IF(AND(F4=0,OR($A4=$N$2,$E4=$N$2)),1,0)</f>
        <v>1</v>
      </c>
      <c r="O4">
        <f t="shared" ref="O4:O13" ca="1" si="7">IF(AND(F4=0,OR(AND($A4=$N$2,$B4&gt;$D4),AND($E4=$N$2,$D4&gt;$B4))),1,0)</f>
        <v>0</v>
      </c>
      <c r="P4">
        <f t="shared" ref="P4:P13" ca="1" si="8">IF(AND(F4=0,N4=1,$B4=$D4),1,0)</f>
        <v>0</v>
      </c>
      <c r="Q4">
        <f t="shared" ref="Q4:Q13" ca="1" si="9">IF(AND(F4=0,OR(AND($A4=$N$2,$B4&lt;$D4),AND($E4=$N$2,$D4&lt;$B4))),1,0)</f>
        <v>1</v>
      </c>
      <c r="R4">
        <f t="shared" ref="R4:R13" ca="1" si="10">IF(F4&gt;0,0,IF($A4=$N$2,$B4,IF($E4=$N$2,$D4,0)))</f>
        <v>1</v>
      </c>
      <c r="S4">
        <f t="shared" ref="S4:S13" ca="1" si="11">IF(F4&gt;0,0,IF($A4=$N$2,$D4,IF($E4=$N$2,$B4,0)))</f>
        <v>2</v>
      </c>
      <c r="U4">
        <f t="shared" ref="U4:U13" ca="1" si="12">IF(AND(F4=0,OR($A4=$U$2,$E4=$U$2)),1,0)</f>
        <v>0</v>
      </c>
      <c r="V4">
        <f t="shared" ref="V4:V13" ca="1" si="13">IF(AND(F4=0,OR(AND($A4=$U$2,$B4&gt;$D4),AND($E4=$U$2,$D4&gt;$B4))),1,0)</f>
        <v>0</v>
      </c>
      <c r="W4">
        <f t="shared" ref="W4:W13" ca="1" si="14">IF(AND(F4=0,U4=1,$B4=$D4),1,0)</f>
        <v>0</v>
      </c>
      <c r="X4">
        <f t="shared" ref="X4:X13" ca="1" si="15">IF(AND(F4=0,OR(AND($A4=$U$2,$B4&lt;$D4),AND($E4=$U$2,$D4&lt;$B4))),1,0)</f>
        <v>0</v>
      </c>
      <c r="Y4">
        <f t="shared" ref="Y4:Y13" ca="1" si="16">IF(F4&gt;0,0,IF($A4=$U$2,$B4,IF($E4=$U$2,$D4,0)))</f>
        <v>0</v>
      </c>
      <c r="Z4">
        <f t="shared" ref="Z4:Z13" ca="1" si="17">IF(F4&gt;0,0,IF($A4=$U$2,$D4,IF($E4=$U$2,$B4,0)))</f>
        <v>0</v>
      </c>
      <c r="AB4">
        <f t="shared" ref="AB4:AB13" ca="1" si="18">IF(AND(F4=0,OR($A4=$AB$2,$E4=$AB$2)),1,0)</f>
        <v>0</v>
      </c>
      <c r="AC4">
        <f t="shared" ref="AC4:AC13" ca="1" si="19">IF(AND(F4=0,OR(AND($A4=$AB$2,$B4&gt;$D4),AND($E4=$AB$2,$D4&gt;$B4))),1,0)</f>
        <v>0</v>
      </c>
      <c r="AD4">
        <f t="shared" ref="AD4:AD13" ca="1" si="20">IF(AND(F4=0,AB4=1,$B4=$D4),1,0)</f>
        <v>0</v>
      </c>
      <c r="AE4">
        <f t="shared" ref="AE4:AE13" ca="1" si="21">IF(AND(F4=0,OR(AND($A4=$AB$2,$B4&lt;$D4),AND($E4=$AB$2,$D4&lt;$B4))),1,0)</f>
        <v>0</v>
      </c>
      <c r="AF4">
        <f t="shared" ref="AF4:AF13" ca="1" si="22">IF(F4&gt;0,0,IF($A4=$AB$2,$B4,IF($E4=$AB$2,$D4,0)))</f>
        <v>0</v>
      </c>
      <c r="AG4">
        <f t="shared" ref="AG4:AG13" ca="1" si="23">IF(F4&gt;0,0,IF($A4=$AB$2,$D4,IF($E4=$AB$2,$B4,0)))</f>
        <v>0</v>
      </c>
      <c r="AI4">
        <f ca="1">IF(AND(F4=0,OR($A4=$AI$2,$E4=$AI$2)),1,0)</f>
        <v>0</v>
      </c>
      <c r="AJ4">
        <f ca="1">IF(AND(F4=0,OR(AND($A4=$AI$2,$B4&gt;$D4),AND($E4=$AI$2,$D4&gt;$B4))),1,0)</f>
        <v>0</v>
      </c>
      <c r="AK4">
        <f ca="1">IF(AND(F4=0,AI4=1,$B4=$D4),1,0)</f>
        <v>0</v>
      </c>
      <c r="AL4">
        <f ca="1">IF(AND(F4=0,OR(AND($A4=$AI$2,$B4&lt;$D4),AND($E4=$AI$2,$D4&lt;$B4))),1,0)</f>
        <v>0</v>
      </c>
      <c r="AM4">
        <f ca="1">IF(F4&gt;0,0,IF($A4=$AI$2,$B4,IF($E4=$AI$2,$D4,0)))</f>
        <v>0</v>
      </c>
      <c r="AN4">
        <f ca="1">IF(F4&gt;0,0,IF($A4=$AI$2,$D4,IF($E4=$AI$2,$B4,0)))</f>
        <v>0</v>
      </c>
    </row>
    <row r="5" spans="1:41" x14ac:dyDescent="0.2">
      <c r="A5" s="2" t="str">
        <f ca="1">'- J -'!B7</f>
        <v>ÙLTIMO INTENTO</v>
      </c>
      <c r="B5" s="306">
        <f>IF('- J -'!C7&lt;&gt;"",'- J -'!C7,"")</f>
        <v>6</v>
      </c>
      <c r="C5" s="283" t="str">
        <f>'- F -'!D7</f>
        <v>-</v>
      </c>
      <c r="D5" s="306">
        <f>IF('- J -'!E7&lt;&gt;"",'- J -'!E7,"")</f>
        <v>5</v>
      </c>
      <c r="E5" s="3" t="str">
        <f ca="1">'- J -'!F7</f>
        <v>LA TOCO Y LA METO</v>
      </c>
      <c r="F5" s="306">
        <f>COUNTBLANK('- J -'!C7:'- J -'!E7)</f>
        <v>0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ca="1" si="4"/>
        <v>0</v>
      </c>
      <c r="L5">
        <f t="shared" ca="1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ca="1" si="10"/>
        <v>0</v>
      </c>
      <c r="S5">
        <f t="shared" ca="1" si="11"/>
        <v>0</v>
      </c>
      <c r="U5">
        <f t="shared" ca="1" si="12"/>
        <v>1</v>
      </c>
      <c r="V5">
        <f t="shared" ca="1" si="13"/>
        <v>1</v>
      </c>
      <c r="W5">
        <f t="shared" ca="1" si="14"/>
        <v>0</v>
      </c>
      <c r="X5">
        <f t="shared" ca="1" si="15"/>
        <v>0</v>
      </c>
      <c r="Y5">
        <f t="shared" ca="1" si="16"/>
        <v>6</v>
      </c>
      <c r="Z5">
        <f t="shared" ca="1" si="17"/>
        <v>5</v>
      </c>
      <c r="AB5">
        <f t="shared" ca="1" si="18"/>
        <v>1</v>
      </c>
      <c r="AC5">
        <f t="shared" ca="1" si="19"/>
        <v>0</v>
      </c>
      <c r="AD5">
        <f t="shared" ca="1" si="20"/>
        <v>0</v>
      </c>
      <c r="AE5">
        <f t="shared" ca="1" si="21"/>
        <v>1</v>
      </c>
      <c r="AF5">
        <f t="shared" ca="1" si="22"/>
        <v>5</v>
      </c>
      <c r="AG5">
        <f t="shared" ca="1" si="23"/>
        <v>6</v>
      </c>
      <c r="AI5">
        <f t="shared" ref="AI5:AI13" ca="1" si="24">IF(AND(F5=0,OR($A5=$AI$2,$E5=$AI$2)),1,0)</f>
        <v>0</v>
      </c>
      <c r="AJ5">
        <f t="shared" ref="AJ5:AJ13" ca="1" si="25">IF(AND(F5=0,OR(AND($A5=$AI$2,$B5&gt;$D5),AND($E5=$AI$2,$D5&gt;$B5))),1,0)</f>
        <v>0</v>
      </c>
      <c r="AK5">
        <f t="shared" ref="AK5:AK13" ca="1" si="26">IF(AND(F5=0,AI5=1,$B5=$D5),1,0)</f>
        <v>0</v>
      </c>
      <c r="AL5">
        <f t="shared" ref="AL5:AL13" ca="1" si="27">IF(AND(F5=0,OR(AND($A5=$AI$2,$B5&lt;$D5),AND($E5=$AI$2,$D5&lt;$B5))),1,0)</f>
        <v>0</v>
      </c>
      <c r="AM5">
        <f t="shared" ref="AM5:AM13" ca="1" si="28">IF(F5&gt;0,0,IF($A5=$AI$2,$B5,IF($E5=$AI$2,$D5,0)))</f>
        <v>0</v>
      </c>
      <c r="AN5">
        <f t="shared" ref="AN5:AN13" ca="1" si="29">IF(F5&gt;0,0,IF($A5=$AI$2,$D5,IF($E5=$AI$2,$B5,0)))</f>
        <v>0</v>
      </c>
    </row>
    <row r="6" spans="1:41" x14ac:dyDescent="0.2">
      <c r="A6" s="2" t="str">
        <f ca="1">'- J -'!B8</f>
        <v>LOS NULE</v>
      </c>
      <c r="B6" s="306">
        <f>IF('- J -'!C8&lt;&gt;"",'- J -'!C8,"")</f>
        <v>3</v>
      </c>
      <c r="C6" s="283" t="str">
        <f>'- F -'!D8</f>
        <v>-</v>
      </c>
      <c r="D6" s="306">
        <f>IF('- J -'!E8&lt;&gt;"",'- J -'!E8,"")</f>
        <v>0</v>
      </c>
      <c r="E6" s="3" t="str">
        <f ca="1">'- J -'!F8</f>
        <v>ÙLTIMO INTENTO</v>
      </c>
      <c r="F6" s="306">
        <f>COUNTBLANK('- J -'!C8:'- J -'!E8)</f>
        <v>0</v>
      </c>
      <c r="G6">
        <f t="shared" ca="1" si="0"/>
        <v>1</v>
      </c>
      <c r="H6">
        <f t="shared" ca="1" si="1"/>
        <v>1</v>
      </c>
      <c r="I6">
        <f t="shared" ca="1" si="2"/>
        <v>0</v>
      </c>
      <c r="J6">
        <f t="shared" ca="1" si="3"/>
        <v>0</v>
      </c>
      <c r="K6">
        <f t="shared" ca="1" si="4"/>
        <v>3</v>
      </c>
      <c r="L6">
        <f t="shared" ca="1" si="5"/>
        <v>0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ca="1" si="10"/>
        <v>0</v>
      </c>
      <c r="S6">
        <f t="shared" ca="1" si="11"/>
        <v>0</v>
      </c>
      <c r="U6">
        <f t="shared" ca="1" si="12"/>
        <v>1</v>
      </c>
      <c r="V6">
        <f t="shared" ca="1" si="13"/>
        <v>0</v>
      </c>
      <c r="W6">
        <f t="shared" ca="1" si="14"/>
        <v>0</v>
      </c>
      <c r="X6">
        <f t="shared" ca="1" si="15"/>
        <v>1</v>
      </c>
      <c r="Y6">
        <f t="shared" ca="1" si="16"/>
        <v>0</v>
      </c>
      <c r="Z6">
        <f t="shared" ca="1" si="17"/>
        <v>3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ca="1" si="22"/>
        <v>0</v>
      </c>
      <c r="AG6">
        <f t="shared" ca="1" si="23"/>
        <v>0</v>
      </c>
      <c r="AI6">
        <f t="shared" ca="1" si="24"/>
        <v>0</v>
      </c>
      <c r="AJ6">
        <f t="shared" ca="1" si="25"/>
        <v>0</v>
      </c>
      <c r="AK6">
        <f t="shared" ca="1" si="26"/>
        <v>0</v>
      </c>
      <c r="AL6">
        <f t="shared" ca="1" si="27"/>
        <v>0</v>
      </c>
      <c r="AM6">
        <f t="shared" ca="1" si="28"/>
        <v>0</v>
      </c>
      <c r="AN6">
        <f t="shared" ca="1" si="29"/>
        <v>0</v>
      </c>
    </row>
    <row r="7" spans="1:41" x14ac:dyDescent="0.2">
      <c r="A7" s="2" t="str">
        <f ca="1">'- J -'!B9</f>
        <v>MULAX F.C.</v>
      </c>
      <c r="B7" s="306">
        <f>IF('- J -'!C9&lt;&gt;"",'- J -'!C9,"")</f>
        <v>4</v>
      </c>
      <c r="C7" s="283" t="str">
        <f>'- F -'!D9</f>
        <v>-</v>
      </c>
      <c r="D7" s="306">
        <f>IF('- J -'!E9&lt;&gt;"",'- J -'!E9,"")</f>
        <v>5</v>
      </c>
      <c r="E7" s="3" t="str">
        <f ca="1">'- J -'!F9</f>
        <v>A LOS DIJES F.C.</v>
      </c>
      <c r="F7" s="306">
        <f>COUNTBLANK('- J -'!C9:'- J -'!E9)</f>
        <v>0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ca="1" si="4"/>
        <v>0</v>
      </c>
      <c r="L7">
        <f t="shared" ca="1" si="5"/>
        <v>0</v>
      </c>
      <c r="N7">
        <f t="shared" ca="1" si="6"/>
        <v>1</v>
      </c>
      <c r="O7">
        <f t="shared" ca="1" si="7"/>
        <v>0</v>
      </c>
      <c r="P7">
        <f t="shared" ca="1" si="8"/>
        <v>0</v>
      </c>
      <c r="Q7">
        <f t="shared" ca="1" si="9"/>
        <v>1</v>
      </c>
      <c r="R7">
        <f t="shared" ca="1" si="10"/>
        <v>4</v>
      </c>
      <c r="S7">
        <f t="shared" ca="1" si="11"/>
        <v>5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ca="1" si="16"/>
        <v>0</v>
      </c>
      <c r="Z7">
        <f t="shared" ca="1" si="17"/>
        <v>0</v>
      </c>
      <c r="AB7">
        <f t="shared" ca="1" si="18"/>
        <v>0</v>
      </c>
      <c r="AC7">
        <f t="shared" ca="1" si="19"/>
        <v>0</v>
      </c>
      <c r="AD7">
        <f t="shared" ca="1" si="20"/>
        <v>0</v>
      </c>
      <c r="AE7">
        <f t="shared" ca="1" si="21"/>
        <v>0</v>
      </c>
      <c r="AF7">
        <f t="shared" ca="1" si="22"/>
        <v>0</v>
      </c>
      <c r="AG7">
        <f t="shared" ca="1" si="23"/>
        <v>0</v>
      </c>
      <c r="AI7">
        <f t="shared" ca="1" si="24"/>
        <v>1</v>
      </c>
      <c r="AJ7">
        <f t="shared" ca="1" si="25"/>
        <v>1</v>
      </c>
      <c r="AK7">
        <f t="shared" ca="1" si="26"/>
        <v>0</v>
      </c>
      <c r="AL7">
        <f t="shared" ca="1" si="27"/>
        <v>0</v>
      </c>
      <c r="AM7">
        <f t="shared" ca="1" si="28"/>
        <v>5</v>
      </c>
      <c r="AN7">
        <f t="shared" ca="1" si="29"/>
        <v>4</v>
      </c>
    </row>
    <row r="8" spans="1:41" x14ac:dyDescent="0.2">
      <c r="A8" s="2" t="str">
        <f ca="1">'- J -'!B10</f>
        <v>LOS NULE</v>
      </c>
      <c r="B8" s="306">
        <f>IF('- J -'!C10&lt;&gt;"",'- J -'!C10,"")</f>
        <v>0</v>
      </c>
      <c r="C8" s="283" t="str">
        <f>'- F -'!D10</f>
        <v>-</v>
      </c>
      <c r="D8" s="306">
        <f>IF('- J -'!E10&lt;&gt;"",'- J -'!E10,"")</f>
        <v>3</v>
      </c>
      <c r="E8" s="3" t="str">
        <f ca="1">'- J -'!F10</f>
        <v>A LOS DIJES F.C.</v>
      </c>
      <c r="F8" s="306">
        <f>COUNTBLANK('- J -'!C10:'- J -'!E10)</f>
        <v>0</v>
      </c>
      <c r="G8">
        <f t="shared" ca="1" si="0"/>
        <v>1</v>
      </c>
      <c r="H8">
        <f t="shared" ca="1" si="1"/>
        <v>0</v>
      </c>
      <c r="I8">
        <f t="shared" ca="1" si="2"/>
        <v>0</v>
      </c>
      <c r="J8">
        <f t="shared" ca="1" si="3"/>
        <v>1</v>
      </c>
      <c r="K8">
        <f t="shared" ca="1" si="4"/>
        <v>0</v>
      </c>
      <c r="L8">
        <f t="shared" ca="1" si="5"/>
        <v>3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ca="1" si="10"/>
        <v>0</v>
      </c>
      <c r="S8">
        <f t="shared" ca="1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ca="1" si="16"/>
        <v>0</v>
      </c>
      <c r="Z8">
        <f t="shared" ca="1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ca="1" si="22"/>
        <v>0</v>
      </c>
      <c r="AG8">
        <f t="shared" ca="1" si="23"/>
        <v>0</v>
      </c>
      <c r="AI8">
        <f t="shared" ca="1" si="24"/>
        <v>1</v>
      </c>
      <c r="AJ8">
        <f t="shared" ca="1" si="25"/>
        <v>1</v>
      </c>
      <c r="AK8">
        <f t="shared" ca="1" si="26"/>
        <v>0</v>
      </c>
      <c r="AL8">
        <f t="shared" ca="1" si="27"/>
        <v>0</v>
      </c>
      <c r="AM8">
        <f t="shared" ca="1" si="28"/>
        <v>3</v>
      </c>
      <c r="AN8">
        <f t="shared" ca="1" si="29"/>
        <v>0</v>
      </c>
    </row>
    <row r="9" spans="1:41" x14ac:dyDescent="0.2">
      <c r="A9" s="2" t="str">
        <f ca="1">'- J -'!B11</f>
        <v>MULAX F.C.</v>
      </c>
      <c r="B9" s="306">
        <f>IF('- J -'!C11&lt;&gt;"",'- J -'!C11,"")</f>
        <v>7</v>
      </c>
      <c r="C9" s="283" t="str">
        <f>'- F -'!D11</f>
        <v>-</v>
      </c>
      <c r="D9" s="306">
        <f>IF('- J -'!E11&lt;&gt;"",'- J -'!E11,"")</f>
        <v>4</v>
      </c>
      <c r="E9" s="3" t="str">
        <f ca="1">'- J -'!F11</f>
        <v>LA TOCO Y LA METO</v>
      </c>
      <c r="F9" s="306">
        <f>COUNTBLANK('- J -'!C11:'- J -'!E11)</f>
        <v>0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ca="1" si="4"/>
        <v>0</v>
      </c>
      <c r="L9">
        <f t="shared" ca="1" si="5"/>
        <v>0</v>
      </c>
      <c r="N9">
        <f t="shared" ca="1" si="6"/>
        <v>1</v>
      </c>
      <c r="O9">
        <f t="shared" ca="1" si="7"/>
        <v>1</v>
      </c>
      <c r="P9">
        <f t="shared" ca="1" si="8"/>
        <v>0</v>
      </c>
      <c r="Q9">
        <f t="shared" ca="1" si="9"/>
        <v>0</v>
      </c>
      <c r="R9">
        <f t="shared" ca="1" si="10"/>
        <v>7</v>
      </c>
      <c r="S9">
        <f t="shared" ca="1" si="11"/>
        <v>4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ca="1" si="16"/>
        <v>0</v>
      </c>
      <c r="Z9">
        <f t="shared" ca="1" si="17"/>
        <v>0</v>
      </c>
      <c r="AB9">
        <f t="shared" ca="1" si="18"/>
        <v>1</v>
      </c>
      <c r="AC9">
        <f t="shared" ca="1" si="19"/>
        <v>0</v>
      </c>
      <c r="AD9">
        <f t="shared" ca="1" si="20"/>
        <v>0</v>
      </c>
      <c r="AE9">
        <f t="shared" ca="1" si="21"/>
        <v>1</v>
      </c>
      <c r="AF9">
        <f t="shared" ca="1" si="22"/>
        <v>4</v>
      </c>
      <c r="AG9">
        <f t="shared" ca="1" si="23"/>
        <v>7</v>
      </c>
      <c r="AI9">
        <f t="shared" ca="1" si="24"/>
        <v>0</v>
      </c>
      <c r="AJ9">
        <f t="shared" ca="1" si="25"/>
        <v>0</v>
      </c>
      <c r="AK9">
        <f t="shared" ca="1" si="26"/>
        <v>0</v>
      </c>
      <c r="AL9">
        <f t="shared" ca="1" si="27"/>
        <v>0</v>
      </c>
      <c r="AM9">
        <f t="shared" ca="1" si="28"/>
        <v>0</v>
      </c>
      <c r="AN9">
        <f t="shared" ca="1" si="29"/>
        <v>0</v>
      </c>
    </row>
    <row r="10" spans="1:41" x14ac:dyDescent="0.2">
      <c r="A10" s="2" t="str">
        <f ca="1">'- J -'!B12</f>
        <v>LOS NULE</v>
      </c>
      <c r="B10" s="306">
        <f>IF('- J -'!C12&lt;&gt;"",'- J -'!C12,"")</f>
        <v>3</v>
      </c>
      <c r="C10" t="str">
        <f>'- F -'!D12</f>
        <v>-</v>
      </c>
      <c r="D10" s="306">
        <f>IF('- J -'!E12&lt;&gt;"",'- J -'!E12,"")</f>
        <v>0</v>
      </c>
      <c r="E10" s="3" t="str">
        <f ca="1">'- J -'!F12</f>
        <v>LA TOCO Y LA METO</v>
      </c>
      <c r="F10" s="306">
        <f>COUNTBLANK('- J -'!C12:'- J -'!E12)</f>
        <v>0</v>
      </c>
      <c r="G10">
        <f t="shared" ca="1" si="0"/>
        <v>1</v>
      </c>
      <c r="H10">
        <f t="shared" ca="1" si="1"/>
        <v>1</v>
      </c>
      <c r="I10">
        <f t="shared" ca="1" si="2"/>
        <v>0</v>
      </c>
      <c r="J10">
        <f t="shared" ca="1" si="3"/>
        <v>0</v>
      </c>
      <c r="K10">
        <f t="shared" ca="1" si="4"/>
        <v>3</v>
      </c>
      <c r="L10">
        <f t="shared" ca="1" si="5"/>
        <v>0</v>
      </c>
      <c r="N10">
        <f t="shared" ca="1" si="6"/>
        <v>0</v>
      </c>
      <c r="O10">
        <f t="shared" ca="1" si="7"/>
        <v>0</v>
      </c>
      <c r="P10">
        <f t="shared" ca="1" si="8"/>
        <v>0</v>
      </c>
      <c r="Q10">
        <f t="shared" ca="1" si="9"/>
        <v>0</v>
      </c>
      <c r="R10">
        <f t="shared" ca="1" si="10"/>
        <v>0</v>
      </c>
      <c r="S10">
        <f t="shared" ca="1" si="11"/>
        <v>0</v>
      </c>
      <c r="U10">
        <f t="shared" ca="1" si="12"/>
        <v>0</v>
      </c>
      <c r="V10">
        <f t="shared" ca="1" si="13"/>
        <v>0</v>
      </c>
      <c r="W10">
        <f t="shared" ca="1" si="14"/>
        <v>0</v>
      </c>
      <c r="X10">
        <f t="shared" ca="1" si="15"/>
        <v>0</v>
      </c>
      <c r="Y10">
        <f t="shared" ca="1" si="16"/>
        <v>0</v>
      </c>
      <c r="Z10">
        <f t="shared" ca="1" si="17"/>
        <v>0</v>
      </c>
      <c r="AB10">
        <f t="shared" ca="1" si="18"/>
        <v>1</v>
      </c>
      <c r="AC10">
        <f t="shared" ca="1" si="19"/>
        <v>0</v>
      </c>
      <c r="AD10">
        <f t="shared" ca="1" si="20"/>
        <v>0</v>
      </c>
      <c r="AE10">
        <f t="shared" ca="1" si="21"/>
        <v>1</v>
      </c>
      <c r="AF10">
        <f t="shared" ca="1" si="22"/>
        <v>0</v>
      </c>
      <c r="AG10">
        <f t="shared" ca="1" si="23"/>
        <v>3</v>
      </c>
      <c r="AI10">
        <f t="shared" ca="1" si="24"/>
        <v>0</v>
      </c>
      <c r="AJ10">
        <f t="shared" ca="1" si="25"/>
        <v>0</v>
      </c>
      <c r="AK10">
        <f t="shared" ca="1" si="26"/>
        <v>0</v>
      </c>
      <c r="AL10">
        <f t="shared" ca="1" si="27"/>
        <v>0</v>
      </c>
      <c r="AM10">
        <f t="shared" ca="1" si="28"/>
        <v>0</v>
      </c>
      <c r="AN10">
        <f t="shared" ca="1" si="29"/>
        <v>0</v>
      </c>
    </row>
    <row r="11" spans="1:41" x14ac:dyDescent="0.2">
      <c r="A11" s="2" t="str">
        <f ca="1">'- J -'!B13</f>
        <v>ÙLTIMO INTENTO</v>
      </c>
      <c r="B11" s="306">
        <f>IF('- J -'!C13&lt;&gt;"",'- J -'!C13,"")</f>
        <v>2</v>
      </c>
      <c r="C11" t="str">
        <f>'- F -'!D13</f>
        <v>-</v>
      </c>
      <c r="D11" s="306">
        <f>IF('- J -'!E13&lt;&gt;"",'- J -'!E13,"")</f>
        <v>1</v>
      </c>
      <c r="E11" s="3" t="str">
        <f ca="1">'- J -'!F13</f>
        <v>A LOS DIJES F.C.</v>
      </c>
      <c r="F11" s="306">
        <f>COUNTBLANK('- J -'!C13:'- J -'!E13)</f>
        <v>0</v>
      </c>
      <c r="G11">
        <f t="shared" ca="1" si="0"/>
        <v>0</v>
      </c>
      <c r="H11">
        <f t="shared" ca="1" si="1"/>
        <v>0</v>
      </c>
      <c r="I11">
        <f t="shared" ca="1" si="2"/>
        <v>0</v>
      </c>
      <c r="J11">
        <f t="shared" ca="1" si="3"/>
        <v>0</v>
      </c>
      <c r="K11">
        <f t="shared" ca="1" si="4"/>
        <v>0</v>
      </c>
      <c r="L11">
        <f t="shared" ca="1" si="5"/>
        <v>0</v>
      </c>
      <c r="N11">
        <f t="shared" ca="1" si="6"/>
        <v>0</v>
      </c>
      <c r="O11">
        <f t="shared" ca="1" si="7"/>
        <v>0</v>
      </c>
      <c r="P11">
        <f t="shared" ca="1" si="8"/>
        <v>0</v>
      </c>
      <c r="Q11">
        <f t="shared" ca="1" si="9"/>
        <v>0</v>
      </c>
      <c r="R11">
        <f t="shared" ca="1" si="10"/>
        <v>0</v>
      </c>
      <c r="S11">
        <f t="shared" ca="1" si="11"/>
        <v>0</v>
      </c>
      <c r="U11">
        <f t="shared" ca="1" si="12"/>
        <v>1</v>
      </c>
      <c r="V11">
        <f t="shared" ca="1" si="13"/>
        <v>1</v>
      </c>
      <c r="W11">
        <f t="shared" ca="1" si="14"/>
        <v>0</v>
      </c>
      <c r="X11">
        <f t="shared" ca="1" si="15"/>
        <v>0</v>
      </c>
      <c r="Y11">
        <f t="shared" ca="1" si="16"/>
        <v>2</v>
      </c>
      <c r="Z11">
        <f t="shared" ca="1" si="17"/>
        <v>1</v>
      </c>
      <c r="AB11">
        <f t="shared" ca="1" si="18"/>
        <v>0</v>
      </c>
      <c r="AC11">
        <f t="shared" ca="1" si="19"/>
        <v>0</v>
      </c>
      <c r="AD11">
        <f t="shared" ca="1" si="20"/>
        <v>0</v>
      </c>
      <c r="AE11">
        <f t="shared" ca="1" si="21"/>
        <v>0</v>
      </c>
      <c r="AF11">
        <f t="shared" ca="1" si="22"/>
        <v>0</v>
      </c>
      <c r="AG11">
        <f t="shared" ca="1" si="23"/>
        <v>0</v>
      </c>
      <c r="AI11">
        <f t="shared" ca="1" si="24"/>
        <v>1</v>
      </c>
      <c r="AJ11">
        <f t="shared" ca="1" si="25"/>
        <v>0</v>
      </c>
      <c r="AK11">
        <f t="shared" ca="1" si="26"/>
        <v>0</v>
      </c>
      <c r="AL11">
        <f t="shared" ca="1" si="27"/>
        <v>1</v>
      </c>
      <c r="AM11">
        <f t="shared" ca="1" si="28"/>
        <v>1</v>
      </c>
      <c r="AN11">
        <f t="shared" ca="1" si="29"/>
        <v>2</v>
      </c>
    </row>
    <row r="12" spans="1:41" x14ac:dyDescent="0.2">
      <c r="A12" s="2" t="str">
        <f ca="1">'- J -'!B14</f>
        <v>MULAX F.C.</v>
      </c>
      <c r="B12" s="306">
        <f>IF('- J -'!C14&lt;&gt;"",'- J -'!C14,"")</f>
        <v>8</v>
      </c>
      <c r="C12" t="str">
        <f>'- F -'!D14</f>
        <v>-</v>
      </c>
      <c r="D12" s="306">
        <f>IF('- J -'!E14&lt;&gt;"",'- J -'!E14,"")</f>
        <v>2</v>
      </c>
      <c r="E12" s="3" t="str">
        <f ca="1">'- J -'!F14</f>
        <v>ÙLTIMO INTENTO</v>
      </c>
      <c r="F12" s="306">
        <f>COUNTBLANK('- J -'!C14:'- J -'!E14)</f>
        <v>0</v>
      </c>
      <c r="G12">
        <f t="shared" ca="1" si="0"/>
        <v>0</v>
      </c>
      <c r="H12">
        <f t="shared" ca="1" si="1"/>
        <v>0</v>
      </c>
      <c r="I12">
        <f t="shared" ca="1" si="2"/>
        <v>0</v>
      </c>
      <c r="J12">
        <f t="shared" ca="1" si="3"/>
        <v>0</v>
      </c>
      <c r="K12">
        <f t="shared" ca="1" si="4"/>
        <v>0</v>
      </c>
      <c r="L12">
        <f t="shared" ca="1" si="5"/>
        <v>0</v>
      </c>
      <c r="N12">
        <f t="shared" ca="1" si="6"/>
        <v>1</v>
      </c>
      <c r="O12">
        <f t="shared" ca="1" si="7"/>
        <v>1</v>
      </c>
      <c r="P12">
        <f t="shared" ca="1" si="8"/>
        <v>0</v>
      </c>
      <c r="Q12">
        <f t="shared" ca="1" si="9"/>
        <v>0</v>
      </c>
      <c r="R12">
        <f t="shared" ca="1" si="10"/>
        <v>8</v>
      </c>
      <c r="S12">
        <f t="shared" ca="1" si="11"/>
        <v>2</v>
      </c>
      <c r="U12">
        <f t="shared" ca="1" si="12"/>
        <v>1</v>
      </c>
      <c r="V12">
        <f t="shared" ca="1" si="13"/>
        <v>0</v>
      </c>
      <c r="W12">
        <f t="shared" ca="1" si="14"/>
        <v>0</v>
      </c>
      <c r="X12">
        <f t="shared" ca="1" si="15"/>
        <v>1</v>
      </c>
      <c r="Y12">
        <f t="shared" ca="1" si="16"/>
        <v>2</v>
      </c>
      <c r="Z12">
        <f t="shared" ca="1" si="17"/>
        <v>8</v>
      </c>
      <c r="AB12">
        <f t="shared" ca="1" si="18"/>
        <v>0</v>
      </c>
      <c r="AC12">
        <f t="shared" ca="1" si="19"/>
        <v>0</v>
      </c>
      <c r="AD12">
        <f t="shared" ca="1" si="20"/>
        <v>0</v>
      </c>
      <c r="AE12">
        <f t="shared" ca="1" si="21"/>
        <v>0</v>
      </c>
      <c r="AF12">
        <f t="shared" ca="1" si="22"/>
        <v>0</v>
      </c>
      <c r="AG12">
        <f t="shared" ca="1" si="23"/>
        <v>0</v>
      </c>
      <c r="AI12">
        <f t="shared" ca="1" si="24"/>
        <v>0</v>
      </c>
      <c r="AJ12">
        <f t="shared" ca="1" si="25"/>
        <v>0</v>
      </c>
      <c r="AK12">
        <f t="shared" ca="1" si="26"/>
        <v>0</v>
      </c>
      <c r="AL12">
        <f t="shared" ca="1" si="27"/>
        <v>0</v>
      </c>
      <c r="AM12">
        <f t="shared" ca="1" si="28"/>
        <v>0</v>
      </c>
      <c r="AN12">
        <f t="shared" ca="1" si="29"/>
        <v>0</v>
      </c>
    </row>
    <row r="13" spans="1:41" x14ac:dyDescent="0.2">
      <c r="A13" s="2" t="str">
        <f ca="1">'- J -'!B15</f>
        <v>LA TOCO Y LA METO</v>
      </c>
      <c r="B13" s="306">
        <f>IF('- J -'!C15&lt;&gt;"",'- J -'!C15,"")</f>
        <v>0</v>
      </c>
      <c r="C13" t="str">
        <f>'- F -'!D15</f>
        <v>-</v>
      </c>
      <c r="D13" s="306">
        <f>IF('- J -'!E15&lt;&gt;"",'- J -'!E15,"")</f>
        <v>3</v>
      </c>
      <c r="E13" s="3" t="str">
        <f ca="1">'- J -'!F15</f>
        <v>A LOS DIJES F.C.</v>
      </c>
      <c r="F13" s="306">
        <f>COUNTBLANK('- J -'!C15:'- J -'!E15)</f>
        <v>0</v>
      </c>
      <c r="G13">
        <f t="shared" ca="1" si="0"/>
        <v>0</v>
      </c>
      <c r="H13">
        <f t="shared" ca="1" si="1"/>
        <v>0</v>
      </c>
      <c r="I13">
        <f t="shared" ca="1" si="2"/>
        <v>0</v>
      </c>
      <c r="J13">
        <f t="shared" ca="1" si="3"/>
        <v>0</v>
      </c>
      <c r="K13">
        <f t="shared" ca="1" si="4"/>
        <v>0</v>
      </c>
      <c r="L13">
        <f t="shared" ca="1" si="5"/>
        <v>0</v>
      </c>
      <c r="N13">
        <f t="shared" ca="1" si="6"/>
        <v>0</v>
      </c>
      <c r="O13">
        <f t="shared" ca="1" si="7"/>
        <v>0</v>
      </c>
      <c r="P13">
        <f t="shared" ca="1" si="8"/>
        <v>0</v>
      </c>
      <c r="Q13">
        <f t="shared" ca="1" si="9"/>
        <v>0</v>
      </c>
      <c r="R13">
        <f t="shared" ca="1" si="10"/>
        <v>0</v>
      </c>
      <c r="S13">
        <f t="shared" ca="1" si="11"/>
        <v>0</v>
      </c>
      <c r="U13">
        <f t="shared" ca="1" si="12"/>
        <v>0</v>
      </c>
      <c r="V13">
        <f t="shared" ca="1" si="13"/>
        <v>0</v>
      </c>
      <c r="W13">
        <f t="shared" ca="1" si="14"/>
        <v>0</v>
      </c>
      <c r="X13">
        <f t="shared" ca="1" si="15"/>
        <v>0</v>
      </c>
      <c r="Y13">
        <f t="shared" ca="1" si="16"/>
        <v>0</v>
      </c>
      <c r="Z13">
        <f t="shared" ca="1" si="17"/>
        <v>0</v>
      </c>
      <c r="AB13">
        <f t="shared" ca="1" si="18"/>
        <v>1</v>
      </c>
      <c r="AC13">
        <f t="shared" ca="1" si="19"/>
        <v>0</v>
      </c>
      <c r="AD13">
        <f t="shared" ca="1" si="20"/>
        <v>0</v>
      </c>
      <c r="AE13">
        <f t="shared" ca="1" si="21"/>
        <v>1</v>
      </c>
      <c r="AF13">
        <f t="shared" ca="1" si="22"/>
        <v>0</v>
      </c>
      <c r="AG13">
        <f t="shared" ca="1" si="23"/>
        <v>3</v>
      </c>
      <c r="AI13">
        <f t="shared" ca="1" si="24"/>
        <v>1</v>
      </c>
      <c r="AJ13">
        <f t="shared" ca="1" si="25"/>
        <v>1</v>
      </c>
      <c r="AK13">
        <f t="shared" ca="1" si="26"/>
        <v>0</v>
      </c>
      <c r="AL13">
        <f t="shared" ca="1" si="27"/>
        <v>0</v>
      </c>
      <c r="AM13">
        <f t="shared" ca="1" si="28"/>
        <v>3</v>
      </c>
      <c r="AN13">
        <f t="shared" ca="1" si="29"/>
        <v>0</v>
      </c>
    </row>
    <row r="14" spans="1:41" x14ac:dyDescent="0.2">
      <c r="G14">
        <f t="shared" ref="G14:L14" ca="1" si="30">SUM(G4:G13)</f>
        <v>4</v>
      </c>
      <c r="H14">
        <f t="shared" ca="1" si="30"/>
        <v>3</v>
      </c>
      <c r="I14">
        <f t="shared" ca="1" si="30"/>
        <v>0</v>
      </c>
      <c r="J14">
        <f t="shared" ca="1" si="30"/>
        <v>1</v>
      </c>
      <c r="K14">
        <f t="shared" ca="1" si="30"/>
        <v>8</v>
      </c>
      <c r="L14">
        <f t="shared" ca="1" si="30"/>
        <v>4</v>
      </c>
      <c r="M14">
        <f ca="1">H14*3+I14*2+J14</f>
        <v>10</v>
      </c>
      <c r="N14">
        <f t="shared" ref="N14:S14" ca="1" si="31">SUM(N4:N13)</f>
        <v>4</v>
      </c>
      <c r="O14">
        <f t="shared" ca="1" si="31"/>
        <v>2</v>
      </c>
      <c r="P14">
        <f t="shared" ca="1" si="31"/>
        <v>0</v>
      </c>
      <c r="Q14">
        <f t="shared" ca="1" si="31"/>
        <v>2</v>
      </c>
      <c r="R14">
        <f t="shared" ca="1" si="31"/>
        <v>20</v>
      </c>
      <c r="S14">
        <f t="shared" ca="1" si="31"/>
        <v>13</v>
      </c>
      <c r="T14">
        <f ca="1">O14*3+P14*2+Q14</f>
        <v>8</v>
      </c>
      <c r="U14">
        <f t="shared" ref="U14:Z14" ca="1" si="32">SUM(U4:U13)</f>
        <v>4</v>
      </c>
      <c r="V14">
        <f t="shared" ca="1" si="32"/>
        <v>2</v>
      </c>
      <c r="W14">
        <f t="shared" ca="1" si="32"/>
        <v>0</v>
      </c>
      <c r="X14">
        <f t="shared" ca="1" si="32"/>
        <v>2</v>
      </c>
      <c r="Y14">
        <f t="shared" ca="1" si="32"/>
        <v>10</v>
      </c>
      <c r="Z14">
        <f t="shared" ca="1" si="32"/>
        <v>17</v>
      </c>
      <c r="AA14">
        <f ca="1">V14*3+W14*2+X14</f>
        <v>8</v>
      </c>
      <c r="AB14">
        <f t="shared" ref="AB14:AG14" ca="1" si="33">SUM(AB4:AB13)</f>
        <v>4</v>
      </c>
      <c r="AC14">
        <f t="shared" ca="1" si="33"/>
        <v>0</v>
      </c>
      <c r="AD14">
        <f t="shared" ca="1" si="33"/>
        <v>0</v>
      </c>
      <c r="AE14">
        <f t="shared" ca="1" si="33"/>
        <v>4</v>
      </c>
      <c r="AF14">
        <f t="shared" ca="1" si="33"/>
        <v>9</v>
      </c>
      <c r="AG14">
        <f t="shared" ca="1" si="33"/>
        <v>19</v>
      </c>
      <c r="AH14">
        <f ca="1">AC14*3+AD14*2+AE14</f>
        <v>4</v>
      </c>
      <c r="AI14">
        <f t="shared" ref="AI14:AN14" ca="1" si="34">SUM(AI4:AI13)</f>
        <v>4</v>
      </c>
      <c r="AJ14">
        <f t="shared" ca="1" si="34"/>
        <v>3</v>
      </c>
      <c r="AK14">
        <f t="shared" ca="1" si="34"/>
        <v>0</v>
      </c>
      <c r="AL14">
        <f t="shared" ca="1" si="34"/>
        <v>1</v>
      </c>
      <c r="AM14">
        <f t="shared" ca="1" si="34"/>
        <v>12</v>
      </c>
      <c r="AN14">
        <f t="shared" ca="1" si="34"/>
        <v>6</v>
      </c>
      <c r="AO14">
        <f ca="1">AJ14*3+AK14*2+AL14</f>
        <v>10</v>
      </c>
    </row>
    <row r="18" spans="6:53" x14ac:dyDescent="0.2">
      <c r="F18" t="s">
        <v>36</v>
      </c>
    </row>
    <row r="19" spans="6:53" x14ac:dyDescent="0.2">
      <c r="G19" t="s">
        <v>13</v>
      </c>
      <c r="H19" t="s">
        <v>15</v>
      </c>
      <c r="I19" t="s">
        <v>16</v>
      </c>
      <c r="J19" t="s">
        <v>17</v>
      </c>
      <c r="K19" t="s">
        <v>18</v>
      </c>
      <c r="L19" t="s">
        <v>19</v>
      </c>
      <c r="M19" t="s">
        <v>14</v>
      </c>
      <c r="O19" t="s">
        <v>101</v>
      </c>
      <c r="S19" t="s">
        <v>102</v>
      </c>
      <c r="W19" t="s">
        <v>103</v>
      </c>
      <c r="AA19" t="s">
        <v>104</v>
      </c>
      <c r="AE19" t="s">
        <v>105</v>
      </c>
      <c r="AI19" t="s">
        <v>106</v>
      </c>
      <c r="AM19" t="s">
        <v>108</v>
      </c>
      <c r="AQ19" t="s">
        <v>109</v>
      </c>
      <c r="AU19" t="s">
        <v>110</v>
      </c>
      <c r="AY19" t="s">
        <v>107</v>
      </c>
    </row>
    <row r="20" spans="6:53" x14ac:dyDescent="0.2">
      <c r="F20" t="str">
        <f>G2</f>
        <v>LOS NULE</v>
      </c>
      <c r="G20">
        <f t="shared" ref="G20:M20" ca="1" si="35">G14</f>
        <v>4</v>
      </c>
      <c r="H20">
        <f t="shared" ca="1" si="35"/>
        <v>3</v>
      </c>
      <c r="I20">
        <f t="shared" ca="1" si="35"/>
        <v>0</v>
      </c>
      <c r="J20">
        <f t="shared" ca="1" si="35"/>
        <v>1</v>
      </c>
      <c r="K20">
        <f t="shared" ca="1" si="35"/>
        <v>8</v>
      </c>
      <c r="L20">
        <f t="shared" ca="1" si="35"/>
        <v>4</v>
      </c>
      <c r="M20">
        <f t="shared" ca="1" si="35"/>
        <v>10</v>
      </c>
      <c r="O20" t="str">
        <f ca="1">IF($M20&gt;=$M21,$F20,$F21)</f>
        <v>LOS NULE</v>
      </c>
      <c r="P20">
        <f ca="1">VLOOKUP(O20,$F$20:$M$29,8,FALSE)</f>
        <v>10</v>
      </c>
      <c r="S20" t="str">
        <f ca="1">IF($P20&gt;=$P22,$O20,$O22)</f>
        <v>LOS NULE</v>
      </c>
      <c r="T20">
        <f ca="1">VLOOKUP(S20,$O$20:$P$29,2,FALSE)</f>
        <v>10</v>
      </c>
      <c r="W20" t="str">
        <f ca="1">IF($T20&gt;=$T23,$S20,$S23)</f>
        <v>LOS NULE</v>
      </c>
      <c r="X20">
        <f ca="1">VLOOKUP(W20,$S$20:$T$29,2,FALSE)</f>
        <v>10</v>
      </c>
      <c r="AA20" t="str">
        <f ca="1">IF(X20&gt;=X24,W20,W24)</f>
        <v>LOS NULE</v>
      </c>
      <c r="AB20">
        <f ca="1">VLOOKUP(AA20,W20:X29,2,FALSE)</f>
        <v>10</v>
      </c>
      <c r="AE20" t="str">
        <f ca="1">AA20</f>
        <v>LOS NULE</v>
      </c>
      <c r="AF20">
        <f ca="1">VLOOKUP(AE20,AA20:AB29,2,FALSE)</f>
        <v>10</v>
      </c>
      <c r="AI20" t="str">
        <f ca="1">AE20</f>
        <v>LOS NULE</v>
      </c>
      <c r="AJ20">
        <f ca="1">VLOOKUP(AI20,AE20:AF29,2,FALSE)</f>
        <v>10</v>
      </c>
      <c r="AM20" t="str">
        <f ca="1">AI20</f>
        <v>LOS NULE</v>
      </c>
      <c r="AN20">
        <f ca="1">VLOOKUP(AM20,AI20:AJ29,2,FALSE)</f>
        <v>10</v>
      </c>
      <c r="AQ20" t="str">
        <f ca="1">AM20</f>
        <v>LOS NULE</v>
      </c>
      <c r="AR20">
        <f ca="1">VLOOKUP(AQ20,AM20:AN29,2,FALSE)</f>
        <v>10</v>
      </c>
      <c r="AU20" t="str">
        <f ca="1">AQ20</f>
        <v>LOS NULE</v>
      </c>
      <c r="AV20">
        <f ca="1">VLOOKUP(AU20,AQ20:AR29,2,FALSE)</f>
        <v>10</v>
      </c>
      <c r="AY20" t="str">
        <f ca="1">AU20</f>
        <v>LOS NULE</v>
      </c>
      <c r="AZ20">
        <f ca="1">VLOOKUP(AY20,AU20:AV29,2,FALSE)</f>
        <v>10</v>
      </c>
    </row>
    <row r="21" spans="6:53" x14ac:dyDescent="0.2">
      <c r="F21" t="str">
        <f>N2</f>
        <v>MULAX F.C.</v>
      </c>
      <c r="G21">
        <f t="shared" ref="G21:M21" ca="1" si="36">N14</f>
        <v>4</v>
      </c>
      <c r="H21">
        <f t="shared" ca="1" si="36"/>
        <v>2</v>
      </c>
      <c r="I21">
        <f t="shared" ca="1" si="36"/>
        <v>0</v>
      </c>
      <c r="J21">
        <f t="shared" ca="1" si="36"/>
        <v>2</v>
      </c>
      <c r="K21">
        <f t="shared" ca="1" si="36"/>
        <v>20</v>
      </c>
      <c r="L21">
        <f t="shared" ca="1" si="36"/>
        <v>13</v>
      </c>
      <c r="M21">
        <f t="shared" ca="1" si="36"/>
        <v>8</v>
      </c>
      <c r="O21" t="str">
        <f ca="1">IF($M21&lt;=$M20,$F21,$F20)</f>
        <v>MULAX F.C.</v>
      </c>
      <c r="P21">
        <f ca="1">VLOOKUP(O21,$F$20:$M$29,8,FALSE)</f>
        <v>8</v>
      </c>
      <c r="S21" t="str">
        <f ca="1">O21</f>
        <v>MULAX F.C.</v>
      </c>
      <c r="T21">
        <f ca="1">VLOOKUP(S21,$O$20:$P$29,2,FALSE)</f>
        <v>8</v>
      </c>
      <c r="W21" t="str">
        <f ca="1">S21</f>
        <v>MULAX F.C.</v>
      </c>
      <c r="X21">
        <f ca="1">VLOOKUP(W21,$S$20:$T$29,2,FALSE)</f>
        <v>8</v>
      </c>
      <c r="AA21" t="str">
        <f ca="1">W21</f>
        <v>MULAX F.C.</v>
      </c>
      <c r="AB21">
        <f ca="1">VLOOKUP(AA21,W20:X29,2,FALSE)</f>
        <v>8</v>
      </c>
      <c r="AE21" t="str">
        <f ca="1">IF(AB21&gt;=AB22,AA21,AA22)</f>
        <v>MULAX F.C.</v>
      </c>
      <c r="AF21">
        <f ca="1">VLOOKUP(AE21,AA20:AB29,2,FALSE)</f>
        <v>8</v>
      </c>
      <c r="AI21" t="str">
        <f ca="1">IF(AF21&gt;=AF23,AE21,AE23)</f>
        <v>MULAX F.C.</v>
      </c>
      <c r="AJ21">
        <f ca="1">VLOOKUP(AI21,AE20:AF29,2,FALSE)</f>
        <v>8</v>
      </c>
      <c r="AM21" t="str">
        <f ca="1">IF(AJ21&gt;=AJ24,AI21,AI24)</f>
        <v>A LOS DIJES F.C.</v>
      </c>
      <c r="AN21">
        <f ca="1">VLOOKUP(AM21,AI20:AJ29,2,FALSE)</f>
        <v>10</v>
      </c>
      <c r="AQ21" t="str">
        <f ca="1">AM21</f>
        <v>A LOS DIJES F.C.</v>
      </c>
      <c r="AR21">
        <f ca="1">VLOOKUP(AQ21,AM20:AN29,2,FALSE)</f>
        <v>10</v>
      </c>
      <c r="AU21" t="str">
        <f ca="1">AQ21</f>
        <v>A LOS DIJES F.C.</v>
      </c>
      <c r="AV21">
        <f ca="1">VLOOKUP(AU21,AQ20:AR29,2,FALSE)</f>
        <v>10</v>
      </c>
      <c r="AY21" t="str">
        <f ca="1">AU21</f>
        <v>A LOS DIJES F.C.</v>
      </c>
      <c r="AZ21">
        <f ca="1">VLOOKUP(AY21,AU20:AV29,2,FALSE)</f>
        <v>10</v>
      </c>
    </row>
    <row r="22" spans="6:53" x14ac:dyDescent="0.2">
      <c r="F22" t="str">
        <f>U2</f>
        <v>ÙLTIMO INTENTO</v>
      </c>
      <c r="G22">
        <f t="shared" ref="G22:M22" ca="1" si="37">U14</f>
        <v>4</v>
      </c>
      <c r="H22">
        <f t="shared" ca="1" si="37"/>
        <v>2</v>
      </c>
      <c r="I22">
        <f t="shared" ca="1" si="37"/>
        <v>0</v>
      </c>
      <c r="J22">
        <f t="shared" ca="1" si="37"/>
        <v>2</v>
      </c>
      <c r="K22">
        <f t="shared" ca="1" si="37"/>
        <v>10</v>
      </c>
      <c r="L22">
        <f t="shared" ca="1" si="37"/>
        <v>17</v>
      </c>
      <c r="M22">
        <f t="shared" ca="1" si="37"/>
        <v>8</v>
      </c>
      <c r="O22" t="str">
        <f>F22</f>
        <v>ÙLTIMO INTENTO</v>
      </c>
      <c r="P22">
        <f ca="1">VLOOKUP(O22,$F$20:$M$29,8,FALSE)</f>
        <v>8</v>
      </c>
      <c r="S22" t="str">
        <f ca="1">IF($P22&lt;=$P20,$O22,$O20)</f>
        <v>ÙLTIMO INTENTO</v>
      </c>
      <c r="T22">
        <f ca="1">VLOOKUP(S22,$O$20:$P$29,2,FALSE)</f>
        <v>8</v>
      </c>
      <c r="W22" t="str">
        <f ca="1">S22</f>
        <v>ÙLTIMO INTENTO</v>
      </c>
      <c r="X22">
        <f ca="1">VLOOKUP(W22,$S$20:$T$29,2,FALSE)</f>
        <v>8</v>
      </c>
      <c r="AA22" t="str">
        <f ca="1">W22</f>
        <v>ÙLTIMO INTENTO</v>
      </c>
      <c r="AB22">
        <f ca="1">VLOOKUP(AA22,W20:X29,2,FALSE)</f>
        <v>8</v>
      </c>
      <c r="AE22" t="str">
        <f ca="1">IF(AB22&lt;=AB21,AA22,AA21)</f>
        <v>ÙLTIMO INTENTO</v>
      </c>
      <c r="AF22">
        <f ca="1">VLOOKUP(AE22,AA20:AB29,2,FALSE)</f>
        <v>8</v>
      </c>
      <c r="AI22" t="str">
        <f ca="1">AE22</f>
        <v>ÙLTIMO INTENTO</v>
      </c>
      <c r="AJ22">
        <f ca="1">VLOOKUP(AI22,AE20:AF29,2,FALSE)</f>
        <v>8</v>
      </c>
      <c r="AM22" t="str">
        <f ca="1">AI22</f>
        <v>ÙLTIMO INTENTO</v>
      </c>
      <c r="AN22">
        <f ca="1">VLOOKUP(AM22,AI20:AJ29,2,FALSE)</f>
        <v>8</v>
      </c>
      <c r="AQ22" t="str">
        <f ca="1">IF(AN22&gt;=AN23,AM22,AM23)</f>
        <v>ÙLTIMO INTENTO</v>
      </c>
      <c r="AR22">
        <f ca="1">VLOOKUP(AQ22,AM20:AN29,2,FALSE)</f>
        <v>8</v>
      </c>
      <c r="AU22" t="str">
        <f ca="1">IF(AR22&gt;=AR24,AQ22,AQ24)</f>
        <v>ÙLTIMO INTENTO</v>
      </c>
      <c r="AV22">
        <f ca="1">VLOOKUP(AU22,AQ20:AR29,2,FALSE)</f>
        <v>8</v>
      </c>
      <c r="AY22" t="str">
        <f ca="1">AU22</f>
        <v>ÙLTIMO INTENTO</v>
      </c>
      <c r="AZ22">
        <f ca="1">VLOOKUP(AY22,AU20:AV29,2,FALSE)</f>
        <v>8</v>
      </c>
    </row>
    <row r="23" spans="6:53" x14ac:dyDescent="0.2">
      <c r="F23" t="str">
        <f>AB2</f>
        <v>LA TOCO Y LA METO</v>
      </c>
      <c r="G23">
        <f t="shared" ref="G23:M23" ca="1" si="38">AB14</f>
        <v>4</v>
      </c>
      <c r="H23">
        <f t="shared" ca="1" si="38"/>
        <v>0</v>
      </c>
      <c r="I23">
        <f t="shared" ca="1" si="38"/>
        <v>0</v>
      </c>
      <c r="J23">
        <f t="shared" ca="1" si="38"/>
        <v>4</v>
      </c>
      <c r="K23">
        <f t="shared" ca="1" si="38"/>
        <v>9</v>
      </c>
      <c r="L23">
        <f t="shared" ca="1" si="38"/>
        <v>19</v>
      </c>
      <c r="M23">
        <f t="shared" ca="1" si="38"/>
        <v>4</v>
      </c>
      <c r="O23" t="str">
        <f>F23</f>
        <v>LA TOCO Y LA METO</v>
      </c>
      <c r="P23">
        <f ca="1">VLOOKUP(O23,$F$20:$M$29,8,FALSE)</f>
        <v>4</v>
      </c>
      <c r="S23" t="str">
        <f>O23</f>
        <v>LA TOCO Y LA METO</v>
      </c>
      <c r="T23">
        <f ca="1">VLOOKUP(S23,$O$20:$P$29,2,FALSE)</f>
        <v>4</v>
      </c>
      <c r="W23" t="str">
        <f ca="1">IF($T23&lt;=$T20,$S23,$S20)</f>
        <v>LA TOCO Y LA METO</v>
      </c>
      <c r="X23">
        <f ca="1">VLOOKUP(W23,$S$20:$T$29,2,FALSE)</f>
        <v>4</v>
      </c>
      <c r="AA23" t="str">
        <f ca="1">W23</f>
        <v>LA TOCO Y LA METO</v>
      </c>
      <c r="AB23">
        <f ca="1">VLOOKUP(AA23,W20:X29,2,FALSE)</f>
        <v>4</v>
      </c>
      <c r="AE23" t="str">
        <f ca="1">AA23</f>
        <v>LA TOCO Y LA METO</v>
      </c>
      <c r="AF23">
        <f ca="1">VLOOKUP(AE23,AA20:AB29,2,FALSE)</f>
        <v>4</v>
      </c>
      <c r="AI23" t="str">
        <f ca="1">IF(AF23&lt;=AF21,AE23,AE21)</f>
        <v>LA TOCO Y LA METO</v>
      </c>
      <c r="AJ23">
        <f ca="1">VLOOKUP(AI23,AE20:AF29,2,FALSE)</f>
        <v>4</v>
      </c>
      <c r="AM23" t="str">
        <f ca="1">AI23</f>
        <v>LA TOCO Y LA METO</v>
      </c>
      <c r="AN23">
        <f ca="1">VLOOKUP(AM23,AI20:AJ29,2,FALSE)</f>
        <v>4</v>
      </c>
      <c r="AQ23" t="str">
        <f ca="1">IF(AN23&lt;=AN22,AM23,AM22)</f>
        <v>LA TOCO Y LA METO</v>
      </c>
      <c r="AR23">
        <f ca="1">VLOOKUP(AQ23,AM20:AN29,2,FALSE)</f>
        <v>4</v>
      </c>
      <c r="AU23" t="str">
        <f ca="1">AQ23</f>
        <v>LA TOCO Y LA METO</v>
      </c>
      <c r="AV23">
        <f ca="1">VLOOKUP(AU23,AQ20:AR29,2,FALSE)</f>
        <v>4</v>
      </c>
      <c r="AY23" t="str">
        <f ca="1">IF(AV23&gt;=AV24,AU23,AU24)</f>
        <v>MULAX F.C.</v>
      </c>
      <c r="AZ23">
        <f ca="1">VLOOKUP(AY23,AU20:AV29,2,FALSE)</f>
        <v>8</v>
      </c>
    </row>
    <row r="24" spans="6:53" x14ac:dyDescent="0.2">
      <c r="F24" t="str">
        <f>AI2</f>
        <v>A LOS DIJES F.C.</v>
      </c>
      <c r="G24">
        <f ca="1">AI14</f>
        <v>4</v>
      </c>
      <c r="H24">
        <f t="shared" ref="H24:M24" ca="1" si="39">AJ14</f>
        <v>3</v>
      </c>
      <c r="I24">
        <f t="shared" ca="1" si="39"/>
        <v>0</v>
      </c>
      <c r="J24">
        <f t="shared" ca="1" si="39"/>
        <v>1</v>
      </c>
      <c r="K24">
        <f t="shared" ca="1" si="39"/>
        <v>12</v>
      </c>
      <c r="L24">
        <f t="shared" ca="1" si="39"/>
        <v>6</v>
      </c>
      <c r="M24">
        <f t="shared" ca="1" si="39"/>
        <v>10</v>
      </c>
      <c r="O24" t="str">
        <f>F24</f>
        <v>A LOS DIJES F.C.</v>
      </c>
      <c r="P24">
        <f ca="1">VLOOKUP(O24,$F$20:$M$29,8,FALSE)</f>
        <v>10</v>
      </c>
      <c r="S24" t="str">
        <f>O24</f>
        <v>A LOS DIJES F.C.</v>
      </c>
      <c r="T24">
        <f ca="1">VLOOKUP(S24,$O$20:$P$29,2,FALSE)</f>
        <v>10</v>
      </c>
      <c r="W24" t="str">
        <f>S24</f>
        <v>A LOS DIJES F.C.</v>
      </c>
      <c r="X24">
        <f ca="1">VLOOKUP(W24,$S$20:$T$29,2,FALSE)</f>
        <v>10</v>
      </c>
      <c r="AA24" t="str">
        <f ca="1">IF(X24&lt;=X20,W24,W20)</f>
        <v>A LOS DIJES F.C.</v>
      </c>
      <c r="AB24">
        <f ca="1">VLOOKUP(AA24,W20:X29,2,FALSE)</f>
        <v>10</v>
      </c>
      <c r="AE24" t="str">
        <f ca="1">AA24</f>
        <v>A LOS DIJES F.C.</v>
      </c>
      <c r="AF24">
        <f ca="1">VLOOKUP(AE24,AA20:AB29,2,FALSE)</f>
        <v>10</v>
      </c>
      <c r="AI24" t="str">
        <f ca="1">AE24</f>
        <v>A LOS DIJES F.C.</v>
      </c>
      <c r="AJ24">
        <f ca="1">VLOOKUP(AI24,AE20:AF29,2,FALSE)</f>
        <v>10</v>
      </c>
      <c r="AM24" t="str">
        <f ca="1">IF(AJ24&lt;=AJ21,AI24,AI21)</f>
        <v>MULAX F.C.</v>
      </c>
      <c r="AN24">
        <f ca="1">VLOOKUP(AM24,AI20:AJ29,2,FALSE)</f>
        <v>8</v>
      </c>
      <c r="AQ24" t="str">
        <f ca="1">AM24</f>
        <v>MULAX F.C.</v>
      </c>
      <c r="AR24">
        <f ca="1">VLOOKUP(AQ24,AM20:AN29,2,FALSE)</f>
        <v>8</v>
      </c>
      <c r="AU24" t="str">
        <f ca="1">IF(AR24&lt;=AR22,AQ24,AQ22)</f>
        <v>MULAX F.C.</v>
      </c>
      <c r="AV24">
        <f ca="1">VLOOKUP(AU24,AQ20:AR29,2,FALSE)</f>
        <v>8</v>
      </c>
      <c r="AY24" t="str">
        <f ca="1">IF(AV24&lt;=AV23,AU24,AU23)</f>
        <v>LA TOCO Y LA METO</v>
      </c>
      <c r="AZ24">
        <f ca="1">VLOOKUP(AY24,AU20:AV29,2,FALSE)</f>
        <v>4</v>
      </c>
    </row>
    <row r="32" spans="6:53" x14ac:dyDescent="0.2">
      <c r="F32" t="str">
        <f ca="1">AY20</f>
        <v>LOS NULE</v>
      </c>
      <c r="J32">
        <f ca="1">AZ20</f>
        <v>10</v>
      </c>
      <c r="K32">
        <f ca="1">VLOOKUP(AI20,$F$20:$M$29,6,FALSE)</f>
        <v>8</v>
      </c>
      <c r="L32">
        <f ca="1">VLOOKUP(AI20,$F$20:$M$29,7,FALSE)</f>
        <v>4</v>
      </c>
      <c r="M32">
        <f ca="1">K32-L32</f>
        <v>4</v>
      </c>
      <c r="O32" t="str">
        <f ca="1">IF(AND($J32=$J33,$M33&gt;$M32),$F33,$F32)</f>
        <v>A LOS DIJES F.C.</v>
      </c>
      <c r="P32">
        <f ca="1">VLOOKUP(O32,$F$32:$M$41,5,FALSE)</f>
        <v>10</v>
      </c>
      <c r="Q32">
        <f ca="1">VLOOKUP(O32,$F$32:$M$41,8,FALSE)</f>
        <v>7</v>
      </c>
      <c r="S32" t="str">
        <f ca="1">IF(AND(P32=P34,Q34&gt;Q32),O34,O32)</f>
        <v>A LOS DIJES F.C.</v>
      </c>
      <c r="T32">
        <f ca="1">VLOOKUP(S32,$O$32:$Q$41,2,FALSE)</f>
        <v>10</v>
      </c>
      <c r="U32">
        <f ca="1">VLOOKUP(S32,$O$32:$Q$41,3,FALSE)</f>
        <v>7</v>
      </c>
      <c r="W32" t="str">
        <f ca="1">IF(AND(T32=T35,U35&gt;U32),S35,S32)</f>
        <v>A LOS DIJES F.C.</v>
      </c>
      <c r="X32">
        <f ca="1">VLOOKUP(W32,$S$32:$U$41,2,FALSE)</f>
        <v>10</v>
      </c>
      <c r="Y32">
        <f ca="1">VLOOKUP(W32,$S$32:$U$41,3,FALSE)</f>
        <v>7</v>
      </c>
      <c r="AA32" t="str">
        <f ca="1">IF(AND(X32=X36,Y36&gt;Y32),W36,W32)</f>
        <v>A LOS DIJES F.C.</v>
      </c>
      <c r="AB32">
        <f ca="1">VLOOKUP(AA32,W32:Y41,2,FALSE)</f>
        <v>10</v>
      </c>
      <c r="AC32">
        <f ca="1">VLOOKUP(AA32,W32:Y41,3,FALSE)</f>
        <v>7</v>
      </c>
      <c r="AE32" t="str">
        <f ca="1">AA32</f>
        <v>A LOS DIJES F.C.</v>
      </c>
      <c r="AF32">
        <f ca="1">VLOOKUP(AE32,AA32:AC41,2,FALSE)</f>
        <v>10</v>
      </c>
      <c r="AG32">
        <f ca="1">VLOOKUP(AE32,AA32:AC41,3,FALSE)</f>
        <v>7</v>
      </c>
      <c r="AI32" t="str">
        <f ca="1">AE32</f>
        <v>A LOS DIJES F.C.</v>
      </c>
      <c r="AJ32">
        <f ca="1">VLOOKUP(AI32,AE32:AG41,2,FALSE)</f>
        <v>10</v>
      </c>
      <c r="AK32">
        <f ca="1">VLOOKUP(AI32,AE32:AG41,3,FALSE)</f>
        <v>7</v>
      </c>
      <c r="AM32" t="str">
        <f ca="1">AI32</f>
        <v>A LOS DIJES F.C.</v>
      </c>
      <c r="AN32">
        <f ca="1">VLOOKUP(AM32,AI32:AK41,2,FALSE)</f>
        <v>10</v>
      </c>
      <c r="AO32">
        <f ca="1">VLOOKUP(AM32,AI32:AK41,3,FALSE)</f>
        <v>7</v>
      </c>
      <c r="AQ32" t="str">
        <f ca="1">AM32</f>
        <v>A LOS DIJES F.C.</v>
      </c>
      <c r="AR32">
        <f ca="1">VLOOKUP(AQ32,AM32:AO41,2,FALSE)</f>
        <v>10</v>
      </c>
      <c r="AS32">
        <f ca="1">VLOOKUP(AQ32,AM32:AO41,3,FALSE)</f>
        <v>7</v>
      </c>
      <c r="AU32" t="str">
        <f ca="1">AQ32</f>
        <v>A LOS DIJES F.C.</v>
      </c>
      <c r="AV32">
        <f ca="1">VLOOKUP(AU32,AQ32:AS41,2,FALSE)</f>
        <v>10</v>
      </c>
      <c r="AW32">
        <f ca="1">VLOOKUP(AU32,AQ32:AS41,3,FALSE)</f>
        <v>7</v>
      </c>
      <c r="AY32" t="str">
        <f ca="1">AU32</f>
        <v>A LOS DIJES F.C.</v>
      </c>
      <c r="AZ32">
        <f ca="1">VLOOKUP(AY32,AU32:AW41,2,FALSE)</f>
        <v>10</v>
      </c>
      <c r="BA32">
        <f ca="1">VLOOKUP(AY32,AU32:AW41,3,FALSE)</f>
        <v>7</v>
      </c>
    </row>
    <row r="33" spans="6:54" x14ac:dyDescent="0.2">
      <c r="F33" t="str">
        <f ca="1">AY21</f>
        <v>A LOS DIJES F.C.</v>
      </c>
      <c r="J33">
        <f ca="1">AZ21</f>
        <v>10</v>
      </c>
      <c r="K33">
        <f ca="1">VLOOKUP(AI21,$F$20:$M$29,6,FALSE)</f>
        <v>20</v>
      </c>
      <c r="L33">
        <f ca="1">VLOOKUP(AI21,$F$20:$M$29,7,FALSE)</f>
        <v>13</v>
      </c>
      <c r="M33">
        <f ca="1">K33-L33</f>
        <v>7</v>
      </c>
      <c r="O33" t="str">
        <f ca="1">IF(AND($J32=$J33,$M33&gt;$M32),$F32,$F33)</f>
        <v>LOS NULE</v>
      </c>
      <c r="P33">
        <f ca="1">VLOOKUP(O33,$F$32:$M$41,5,FALSE)</f>
        <v>10</v>
      </c>
      <c r="Q33">
        <f ca="1">VLOOKUP(O33,$F$32:$M$41,8,FALSE)</f>
        <v>4</v>
      </c>
      <c r="S33" t="str">
        <f ca="1">O33</f>
        <v>LOS NULE</v>
      </c>
      <c r="T33">
        <f ca="1">VLOOKUP(S33,$O$32:$Q$41,2,FALSE)</f>
        <v>10</v>
      </c>
      <c r="U33">
        <f ca="1">VLOOKUP(S33,$O$32:$Q$41,3,FALSE)</f>
        <v>4</v>
      </c>
      <c r="W33" t="str">
        <f ca="1">S33</f>
        <v>LOS NULE</v>
      </c>
      <c r="X33">
        <f ca="1">VLOOKUP(W33,$S$32:$U$41,2,FALSE)</f>
        <v>10</v>
      </c>
      <c r="Y33">
        <f ca="1">VLOOKUP(W33,$S$32:$U$41,3,FALSE)</f>
        <v>4</v>
      </c>
      <c r="AA33" t="str">
        <f ca="1">W33</f>
        <v>LOS NULE</v>
      </c>
      <c r="AB33">
        <f ca="1">VLOOKUP(AA33,W32:Y41,2,FALSE)</f>
        <v>10</v>
      </c>
      <c r="AC33">
        <f ca="1">VLOOKUP(AA33,W32:Y41,3,FALSE)</f>
        <v>4</v>
      </c>
      <c r="AE33" t="str">
        <f ca="1">IF(AND(AB33=AB34,AC34&gt;AC33),AA34,AA33)</f>
        <v>LOS NULE</v>
      </c>
      <c r="AF33">
        <f ca="1">VLOOKUP(AE33,AA32:AC41,2,FALSE)</f>
        <v>10</v>
      </c>
      <c r="AG33">
        <f ca="1">VLOOKUP(AE33,AA32:AC41,3,FALSE)</f>
        <v>4</v>
      </c>
      <c r="AI33" t="str">
        <f ca="1">IF(AND(AF33=AF35,AG35&gt;AG33),AE35,AE33)</f>
        <v>LOS NULE</v>
      </c>
      <c r="AJ33">
        <f ca="1">VLOOKUP(AI33,AE32:AG41,2,FALSE)</f>
        <v>10</v>
      </c>
      <c r="AK33">
        <f ca="1">VLOOKUP(AI33,AE32:AG41,3,FALSE)</f>
        <v>4</v>
      </c>
      <c r="AM33" t="str">
        <f ca="1">IF(AND(AJ33=AJ36,AK36&gt;AK33),AI36,AI33)</f>
        <v>LOS NULE</v>
      </c>
      <c r="AN33">
        <f ca="1">VLOOKUP(AM33,AI32:AK41,2,FALSE)</f>
        <v>10</v>
      </c>
      <c r="AO33">
        <f ca="1">VLOOKUP(AM33,AI32:AK41,3,FALSE)</f>
        <v>4</v>
      </c>
      <c r="AQ33" t="str">
        <f ca="1">AM33</f>
        <v>LOS NULE</v>
      </c>
      <c r="AR33">
        <f ca="1">VLOOKUP(AQ33,AM32:AO41,2,FALSE)</f>
        <v>10</v>
      </c>
      <c r="AS33">
        <f ca="1">VLOOKUP(AQ33,AM32:AO41,3,FALSE)</f>
        <v>4</v>
      </c>
      <c r="AU33" t="str">
        <f ca="1">AQ33</f>
        <v>LOS NULE</v>
      </c>
      <c r="AV33">
        <f ca="1">VLOOKUP(AU33,AQ32:AS41,2,FALSE)</f>
        <v>10</v>
      </c>
      <c r="AW33">
        <f ca="1">VLOOKUP(AU33,AQ32:AS41,3,FALSE)</f>
        <v>4</v>
      </c>
      <c r="AY33" t="str">
        <f ca="1">AU33</f>
        <v>LOS NULE</v>
      </c>
      <c r="AZ33">
        <f ca="1">VLOOKUP(AY33,AU32:AW41,2,FALSE)</f>
        <v>10</v>
      </c>
      <c r="BA33">
        <f ca="1">VLOOKUP(AY33,AU32:AW41,3,FALSE)</f>
        <v>4</v>
      </c>
    </row>
    <row r="34" spans="6:54" x14ac:dyDescent="0.2">
      <c r="F34" t="str">
        <f ca="1">AY22</f>
        <v>ÙLTIMO INTENTO</v>
      </c>
      <c r="J34">
        <f ca="1">AZ22</f>
        <v>8</v>
      </c>
      <c r="K34">
        <f ca="1">VLOOKUP(AI22,$F$20:$M$29,6,FALSE)</f>
        <v>10</v>
      </c>
      <c r="L34">
        <f ca="1">VLOOKUP(AI22,$F$20:$M$29,7,FALSE)</f>
        <v>17</v>
      </c>
      <c r="M34">
        <f ca="1">K34-L34</f>
        <v>-7</v>
      </c>
      <c r="O34" t="str">
        <f ca="1">F34</f>
        <v>ÙLTIMO INTENTO</v>
      </c>
      <c r="P34">
        <f ca="1">VLOOKUP(O34,$F$32:$M$41,5,FALSE)</f>
        <v>8</v>
      </c>
      <c r="Q34">
        <f ca="1">VLOOKUP(O34,$F$32:$M$41,8,FALSE)</f>
        <v>-7</v>
      </c>
      <c r="S34" t="str">
        <f ca="1">IF(AND($P32=P34,Q34&gt;Q32),O32,O34)</f>
        <v>ÙLTIMO INTENTO</v>
      </c>
      <c r="T34">
        <f ca="1">VLOOKUP(S34,$O$32:$Q$41,2,FALSE)</f>
        <v>8</v>
      </c>
      <c r="U34">
        <f ca="1">VLOOKUP(S34,$O$32:$Q$41,3,FALSE)</f>
        <v>-7</v>
      </c>
      <c r="W34" t="str">
        <f ca="1">S34</f>
        <v>ÙLTIMO INTENTO</v>
      </c>
      <c r="X34">
        <f ca="1">VLOOKUP(W34,$S$32:$U$41,2,FALSE)</f>
        <v>8</v>
      </c>
      <c r="Y34">
        <f ca="1">VLOOKUP(W34,$S$32:$U$41,3,FALSE)</f>
        <v>-7</v>
      </c>
      <c r="AA34" t="str">
        <f ca="1">W34</f>
        <v>ÙLTIMO INTENTO</v>
      </c>
      <c r="AB34">
        <f ca="1">VLOOKUP(AA34,W32:Y41,2,FALSE)</f>
        <v>8</v>
      </c>
      <c r="AC34">
        <f ca="1">VLOOKUP(AA34,W32:Y41,3,FALSE)</f>
        <v>-7</v>
      </c>
      <c r="AE34" t="str">
        <f ca="1">IF(AND(AB33=AB34,AC34&gt;AC33),AA33,AA34)</f>
        <v>ÙLTIMO INTENTO</v>
      </c>
      <c r="AF34">
        <f ca="1">VLOOKUP(AE34,AA32:AC41,2,FALSE)</f>
        <v>8</v>
      </c>
      <c r="AG34">
        <f ca="1">VLOOKUP(AE34,AA32:AC41,3,FALSE)</f>
        <v>-7</v>
      </c>
      <c r="AI34" t="str">
        <f ca="1">AE34</f>
        <v>ÙLTIMO INTENTO</v>
      </c>
      <c r="AJ34">
        <f ca="1">VLOOKUP(AI34,AE32:AG41,2,FALSE)</f>
        <v>8</v>
      </c>
      <c r="AK34">
        <f ca="1">VLOOKUP(AI34,AE32:AG41,3,FALSE)</f>
        <v>-7</v>
      </c>
      <c r="AM34" t="str">
        <f ca="1">AI34</f>
        <v>ÙLTIMO INTENTO</v>
      </c>
      <c r="AN34">
        <f ca="1">VLOOKUP(AM34,AI32:AK41,2,FALSE)</f>
        <v>8</v>
      </c>
      <c r="AO34">
        <f ca="1">VLOOKUP(AM34,AI32:AK41,3,FALSE)</f>
        <v>-7</v>
      </c>
      <c r="AQ34" t="str">
        <f ca="1">IF(AND(AN34=AN35,AO35&gt;AO34),AM35,AM34)</f>
        <v>ÙLTIMO INTENTO</v>
      </c>
      <c r="AR34">
        <f ca="1">VLOOKUP(AQ34,AM32:AO41,2,FALSE)</f>
        <v>8</v>
      </c>
      <c r="AS34">
        <f ca="1">VLOOKUP(AQ34,AM32:AO41,3,FALSE)</f>
        <v>-7</v>
      </c>
      <c r="AU34" t="str">
        <f ca="1">IF(AND(AR34=AR36,AS36&gt;AS34),AQ36,AQ34)</f>
        <v>ÙLTIMO INTENTO</v>
      </c>
      <c r="AV34">
        <f ca="1">VLOOKUP(AU34,AQ32:AS41,2,FALSE)</f>
        <v>8</v>
      </c>
      <c r="AW34">
        <f ca="1">VLOOKUP(AU34,AQ32:AS41,3,FALSE)</f>
        <v>-7</v>
      </c>
      <c r="AY34" t="str">
        <f ca="1">AU34</f>
        <v>ÙLTIMO INTENTO</v>
      </c>
      <c r="AZ34">
        <f ca="1">VLOOKUP(AY34,AU32:AW41,2,FALSE)</f>
        <v>8</v>
      </c>
      <c r="BA34">
        <f ca="1">VLOOKUP(AY34,AU32:AW41,3,FALSE)</f>
        <v>-7</v>
      </c>
    </row>
    <row r="35" spans="6:54" x14ac:dyDescent="0.2">
      <c r="F35" t="str">
        <f ca="1">AY23</f>
        <v>MULAX F.C.</v>
      </c>
      <c r="J35">
        <f ca="1">AZ23</f>
        <v>8</v>
      </c>
      <c r="K35">
        <f ca="1">VLOOKUP(AI23,$F$20:$M$29,6,FALSE)</f>
        <v>9</v>
      </c>
      <c r="L35">
        <f ca="1">VLOOKUP(AI23,$F$20:$M$29,7,FALSE)</f>
        <v>19</v>
      </c>
      <c r="M35">
        <f ca="1">K35-L35</f>
        <v>-10</v>
      </c>
      <c r="O35" t="str">
        <f ca="1">F35</f>
        <v>MULAX F.C.</v>
      </c>
      <c r="P35">
        <f ca="1">VLOOKUP(O35,$F$32:$M$41,5,FALSE)</f>
        <v>8</v>
      </c>
      <c r="Q35">
        <f ca="1">VLOOKUP(O35,$F$32:$M$41,8,FALSE)</f>
        <v>-10</v>
      </c>
      <c r="S35" t="str">
        <f ca="1">O35</f>
        <v>MULAX F.C.</v>
      </c>
      <c r="T35">
        <f ca="1">VLOOKUP(S35,$O$32:$Q$41,2,FALSE)</f>
        <v>8</v>
      </c>
      <c r="U35">
        <f ca="1">VLOOKUP(S35,$O$32:$Q$41,3,FALSE)</f>
        <v>-10</v>
      </c>
      <c r="W35" t="str">
        <f ca="1">IF(AND(T32=T35,U35&gt;U32),S32,S35)</f>
        <v>MULAX F.C.</v>
      </c>
      <c r="X35">
        <f ca="1">VLOOKUP(W35,$S$32:$U$41,2,FALSE)</f>
        <v>8</v>
      </c>
      <c r="Y35">
        <f ca="1">VLOOKUP(W35,$S$32:$U$41,3,FALSE)</f>
        <v>-10</v>
      </c>
      <c r="AA35" t="str">
        <f ca="1">W35</f>
        <v>MULAX F.C.</v>
      </c>
      <c r="AB35">
        <f ca="1">VLOOKUP(AA35,W32:Y41,2,FALSE)</f>
        <v>8</v>
      </c>
      <c r="AC35">
        <f ca="1">VLOOKUP(AA35,W32:Y41,3,FALSE)</f>
        <v>-10</v>
      </c>
      <c r="AE35" t="str">
        <f ca="1">AA35</f>
        <v>MULAX F.C.</v>
      </c>
      <c r="AF35">
        <f ca="1">VLOOKUP(AE35,AA32:AC41,2,FALSE)</f>
        <v>8</v>
      </c>
      <c r="AG35">
        <f ca="1">VLOOKUP(AE35,AA32:AC41,3,FALSE)</f>
        <v>-10</v>
      </c>
      <c r="AI35" t="str">
        <f ca="1">IF(AND(AF33=AF35,AG35&gt;AG33),AE33,AE35)</f>
        <v>MULAX F.C.</v>
      </c>
      <c r="AJ35">
        <f ca="1">VLOOKUP(AI35,AE32:AG41,2,FALSE)</f>
        <v>8</v>
      </c>
      <c r="AK35">
        <f ca="1">VLOOKUP(AI35,AE32:AG41,3,FALSE)</f>
        <v>-10</v>
      </c>
      <c r="AM35" t="str">
        <f ca="1">AI35</f>
        <v>MULAX F.C.</v>
      </c>
      <c r="AN35">
        <f ca="1">VLOOKUP(AM35,AI32:AK41,2,FALSE)</f>
        <v>8</v>
      </c>
      <c r="AO35">
        <f ca="1">VLOOKUP(AM35,AI32:AK41,3,FALSE)</f>
        <v>-10</v>
      </c>
      <c r="AQ35" t="str">
        <f ca="1">IF(AND(AN34=AN35,AO35&gt;AO34),AM34,AM35)</f>
        <v>MULAX F.C.</v>
      </c>
      <c r="AR35">
        <f ca="1">VLOOKUP(AQ35,AM32:AO41,2,FALSE)</f>
        <v>8</v>
      </c>
      <c r="AS35">
        <f ca="1">VLOOKUP(AQ35,AM32:AO41,3,FALSE)</f>
        <v>-10</v>
      </c>
      <c r="AU35" t="str">
        <f ca="1">AQ35</f>
        <v>MULAX F.C.</v>
      </c>
      <c r="AV35">
        <f ca="1">VLOOKUP(AU35,AQ32:AS41,2,FALSE)</f>
        <v>8</v>
      </c>
      <c r="AW35">
        <f ca="1">VLOOKUP(AU35,AQ32:AS41,3,FALSE)</f>
        <v>-10</v>
      </c>
      <c r="AY35" t="str">
        <f ca="1">IF(AND(AV35=AV36,AW36&gt;AW35),AU36,AU35)</f>
        <v>MULAX F.C.</v>
      </c>
      <c r="AZ35">
        <f ca="1">VLOOKUP(AY35,AU32:AW41,2,FALSE)</f>
        <v>8</v>
      </c>
      <c r="BA35">
        <f ca="1">VLOOKUP(AY35,AU32:AW41,3,FALSE)</f>
        <v>-10</v>
      </c>
    </row>
    <row r="36" spans="6:54" x14ac:dyDescent="0.2">
      <c r="F36" t="str">
        <f ca="1">AY24</f>
        <v>LA TOCO Y LA METO</v>
      </c>
      <c r="J36">
        <f ca="1">AZ24</f>
        <v>4</v>
      </c>
      <c r="K36">
        <f ca="1">VLOOKUP(AI24,$F$20:$M$29,6,FALSE)</f>
        <v>12</v>
      </c>
      <c r="L36">
        <f ca="1">VLOOKUP(AI24,$F$20:$M$29,7,FALSE)</f>
        <v>6</v>
      </c>
      <c r="M36">
        <f ca="1">K36-L36</f>
        <v>6</v>
      </c>
      <c r="O36" t="str">
        <f ca="1">F36</f>
        <v>LA TOCO Y LA METO</v>
      </c>
      <c r="P36">
        <f ca="1">VLOOKUP(O36,$F$32:$M$41,5,FALSE)</f>
        <v>4</v>
      </c>
      <c r="Q36">
        <f ca="1">VLOOKUP(O36,$F$32:$M$41,8,FALSE)</f>
        <v>6</v>
      </c>
      <c r="S36" t="str">
        <f ca="1">O36</f>
        <v>LA TOCO Y LA METO</v>
      </c>
      <c r="T36">
        <f ca="1">VLOOKUP(S36,$O$32:$Q$41,2,FALSE)</f>
        <v>4</v>
      </c>
      <c r="U36">
        <f ca="1">VLOOKUP(S36,$O$32:$Q$41,3,FALSE)</f>
        <v>6</v>
      </c>
      <c r="W36" t="str">
        <f ca="1">S36</f>
        <v>LA TOCO Y LA METO</v>
      </c>
      <c r="X36">
        <f ca="1">VLOOKUP(W36,$S$32:$U$41,2,FALSE)</f>
        <v>4</v>
      </c>
      <c r="Y36">
        <f ca="1">VLOOKUP(W36,$S$32:$U$41,3,FALSE)</f>
        <v>6</v>
      </c>
      <c r="AA36" t="str">
        <f ca="1">IF(AND(X32=X36,Y36&gt;Y32),W32,W36)</f>
        <v>LA TOCO Y LA METO</v>
      </c>
      <c r="AB36">
        <f ca="1">VLOOKUP(AA36,W32:Y41,2,FALSE)</f>
        <v>4</v>
      </c>
      <c r="AC36">
        <f ca="1">VLOOKUP(AA36,W32:Y41,3,FALSE)</f>
        <v>6</v>
      </c>
      <c r="AE36" t="str">
        <f ca="1">AA36</f>
        <v>LA TOCO Y LA METO</v>
      </c>
      <c r="AF36">
        <f ca="1">VLOOKUP(AE36,AA32:AC41,2,FALSE)</f>
        <v>4</v>
      </c>
      <c r="AG36">
        <f ca="1">VLOOKUP(AE36,AA32:AC41,3,FALSE)</f>
        <v>6</v>
      </c>
      <c r="AI36" t="str">
        <f ca="1">AE36</f>
        <v>LA TOCO Y LA METO</v>
      </c>
      <c r="AJ36">
        <f ca="1">VLOOKUP(AI36,AE32:AG41,2,FALSE)</f>
        <v>4</v>
      </c>
      <c r="AK36">
        <f ca="1">VLOOKUP(AI36,AE32:AG41,3,FALSE)</f>
        <v>6</v>
      </c>
      <c r="AM36" t="str">
        <f ca="1">IF(AND(AJ33=AJ36,AK36&gt;AK33),AI33,AI36)</f>
        <v>LA TOCO Y LA METO</v>
      </c>
      <c r="AN36">
        <f ca="1">VLOOKUP(AM36,AI32:AK41,2,FALSE)</f>
        <v>4</v>
      </c>
      <c r="AO36">
        <f ca="1">VLOOKUP(AM36,AI32:AK41,3,FALSE)</f>
        <v>6</v>
      </c>
      <c r="AQ36" t="str">
        <f ca="1">AM36</f>
        <v>LA TOCO Y LA METO</v>
      </c>
      <c r="AR36">
        <f ca="1">VLOOKUP(AQ36,AM32:AO41,2,FALSE)</f>
        <v>4</v>
      </c>
      <c r="AS36">
        <f ca="1">VLOOKUP(AQ36,AM32:AO41,3,FALSE)</f>
        <v>6</v>
      </c>
      <c r="AU36" t="str">
        <f ca="1">IF(AND(AR34=AR36,AS36&gt;AS34),AQ34,AQ36)</f>
        <v>LA TOCO Y LA METO</v>
      </c>
      <c r="AV36">
        <f ca="1">VLOOKUP(AU36,AQ32:AS41,2,FALSE)</f>
        <v>4</v>
      </c>
      <c r="AW36">
        <f ca="1">VLOOKUP(AU36,AQ32:AS41,3,FALSE)</f>
        <v>6</v>
      </c>
      <c r="AY36" t="str">
        <f ca="1">IF(AND(AV35=AV36,AW36&gt;AW35),AU35,AU36)</f>
        <v>LA TOCO Y LA METO</v>
      </c>
      <c r="AZ36">
        <f ca="1">VLOOKUP(AY36,AU32:AW41,2,FALSE)</f>
        <v>4</v>
      </c>
      <c r="BA36">
        <f ca="1">VLOOKUP(AY36,AU32:AW41,3,FALSE)</f>
        <v>6</v>
      </c>
    </row>
    <row r="44" spans="6:54" x14ac:dyDescent="0.2">
      <c r="F44" t="str">
        <f ca="1">AY32</f>
        <v>A LOS DIJES F.C.</v>
      </c>
      <c r="J44">
        <f ca="1">VLOOKUP(F44,$F$20:$M$29,8,FALSE)</f>
        <v>10</v>
      </c>
      <c r="K44">
        <f ca="1">VLOOKUP(F44,$F$20:$M$29,6,FALSE)</f>
        <v>12</v>
      </c>
      <c r="L44">
        <f ca="1">VLOOKUP(F44,$F$20:$M$29,7,FALSE)</f>
        <v>6</v>
      </c>
      <c r="M44">
        <f ca="1">K44-L44</f>
        <v>6</v>
      </c>
      <c r="O44" t="str">
        <f ca="1">IF(AND(J44=J45,M44=M45,K45&gt;K44),F45,F44)</f>
        <v>A LOS DIJES F.C.</v>
      </c>
      <c r="P44">
        <f ca="1">VLOOKUP(O44,$F$44:$M$53,5,FALSE)</f>
        <v>10</v>
      </c>
      <c r="Q44">
        <f ca="1">VLOOKUP(O44,$F$44:$M$53,8,FALSE)</f>
        <v>6</v>
      </c>
      <c r="R44">
        <f ca="1">VLOOKUP(O44,$F$44:$M$53,6,FALSE)</f>
        <v>12</v>
      </c>
      <c r="S44" t="str">
        <f ca="1">IF(AND(P44=P46,Q44=Q46,R46&gt;R44),O46,O44)</f>
        <v>A LOS DIJES F.C.</v>
      </c>
      <c r="T44">
        <f ca="1">VLOOKUP(S44,$O$44:$R$53,2,FALSE)</f>
        <v>10</v>
      </c>
      <c r="U44">
        <f ca="1">VLOOKUP(S44,$O$44:$R$53,3,FALSE)</f>
        <v>6</v>
      </c>
      <c r="V44">
        <f ca="1">VLOOKUP(S44,$O$44:$R$53,4,FALSE)</f>
        <v>12</v>
      </c>
      <c r="W44" t="str">
        <f ca="1">IF(AND(T44=T47,U44=U47,V47&gt;V44),S47,S44)</f>
        <v>A LOS DIJES F.C.</v>
      </c>
      <c r="X44">
        <f ca="1">VLOOKUP(W44,$S$44:$V$53,2,FALSE)</f>
        <v>10</v>
      </c>
      <c r="Y44">
        <f ca="1">VLOOKUP(W44,$S$44:$V$53,3,FALSE)</f>
        <v>6</v>
      </c>
      <c r="Z44">
        <f ca="1">VLOOKUP(W44,$S$44:$V$53,4,FALSE)</f>
        <v>12</v>
      </c>
      <c r="AA44" t="str">
        <f ca="1">IF(AND(X44=X48,Y44=Y48,Z48&gt;Z44),W48,W44)</f>
        <v>A LOS DIJES F.C.</v>
      </c>
      <c r="AB44">
        <f ca="1">VLOOKUP(AA44,W44:Z53,2,FALSE)</f>
        <v>10</v>
      </c>
      <c r="AC44">
        <f ca="1">VLOOKUP(AA44,W44:Z53,3,FALSE)</f>
        <v>6</v>
      </c>
      <c r="AD44">
        <f ca="1">VLOOKUP(AA44,W44:Z53,4,FALSE)</f>
        <v>12</v>
      </c>
      <c r="AE44" t="str">
        <f ca="1">AA44</f>
        <v>A LOS DIJES F.C.</v>
      </c>
      <c r="AF44">
        <f ca="1">VLOOKUP(AE44,AA44:AD53,2,FALSE)</f>
        <v>10</v>
      </c>
      <c r="AG44">
        <f ca="1">VLOOKUP(AE44,AA44:AD53,3,FALSE)</f>
        <v>6</v>
      </c>
      <c r="AH44">
        <f ca="1">VLOOKUP(AE44,AA44:AD53,4,FALSE)</f>
        <v>12</v>
      </c>
      <c r="AI44" t="str">
        <f ca="1">AE44</f>
        <v>A LOS DIJES F.C.</v>
      </c>
      <c r="AJ44">
        <f ca="1">VLOOKUP(AI44,AE44:AH53,2,FALSE)</f>
        <v>10</v>
      </c>
      <c r="AK44">
        <f ca="1">VLOOKUP(AI44,AE44:AH53,3,FALSE)</f>
        <v>6</v>
      </c>
      <c r="AL44">
        <f ca="1">VLOOKUP(AI44,AE44:AH53,4,FALSE)</f>
        <v>12</v>
      </c>
      <c r="AM44" t="str">
        <f ca="1">AI44</f>
        <v>A LOS DIJES F.C.</v>
      </c>
      <c r="AN44">
        <f ca="1">VLOOKUP(AM44,AI44:AL53,2,FALSE)</f>
        <v>10</v>
      </c>
      <c r="AO44">
        <f ca="1">VLOOKUP(AM44,AI44:AL53,3,FALSE)</f>
        <v>6</v>
      </c>
      <c r="AP44">
        <f ca="1">VLOOKUP(AM44,AI44:AL53,4,FALSE)</f>
        <v>12</v>
      </c>
      <c r="AQ44" t="str">
        <f ca="1">AM44</f>
        <v>A LOS DIJES F.C.</v>
      </c>
      <c r="AR44">
        <f ca="1">VLOOKUP(AQ44,AM44:AP53,2,FALSE)</f>
        <v>10</v>
      </c>
      <c r="AS44">
        <f ca="1">VLOOKUP(AQ44,AM44:AP53,3,FALSE)</f>
        <v>6</v>
      </c>
      <c r="AT44">
        <f ca="1">VLOOKUP(AQ44,AM44:AP53,4,FALSE)</f>
        <v>12</v>
      </c>
      <c r="AU44" t="str">
        <f ca="1">AQ44</f>
        <v>A LOS DIJES F.C.</v>
      </c>
      <c r="AV44">
        <f ca="1">VLOOKUP(AU44,AQ44:AT53,2,FALSE)</f>
        <v>10</v>
      </c>
      <c r="AW44">
        <f ca="1">VLOOKUP(AU44,AQ44:AT53,3,FALSE)</f>
        <v>6</v>
      </c>
      <c r="AX44">
        <f ca="1">VLOOKUP(AU44,AQ44:AT53,4,FALSE)</f>
        <v>12</v>
      </c>
      <c r="AY44" t="str">
        <f ca="1">AU44</f>
        <v>A LOS DIJES F.C.</v>
      </c>
      <c r="AZ44">
        <f ca="1">VLOOKUP(AY44,AU44:AX53,2,FALSE)</f>
        <v>10</v>
      </c>
      <c r="BA44">
        <f ca="1">VLOOKUP(AY44,AU44:AX53,3,FALSE)</f>
        <v>6</v>
      </c>
      <c r="BB44">
        <f ca="1">VLOOKUP(AY44,AU44:AX53,4,FALSE)</f>
        <v>12</v>
      </c>
    </row>
    <row r="45" spans="6:54" x14ac:dyDescent="0.2">
      <c r="F45" t="str">
        <f ca="1">AY33</f>
        <v>LOS NULE</v>
      </c>
      <c r="J45">
        <f ca="1">VLOOKUP(F45,$F$20:$M$29,8,FALSE)</f>
        <v>10</v>
      </c>
      <c r="K45">
        <f ca="1">VLOOKUP(F45,$F$20:$M$29,6,FALSE)</f>
        <v>8</v>
      </c>
      <c r="L45">
        <f ca="1">VLOOKUP(F45,$F$20:$M$29,7,FALSE)</f>
        <v>4</v>
      </c>
      <c r="M45">
        <f ca="1">K45-L45</f>
        <v>4</v>
      </c>
      <c r="O45" t="str">
        <f ca="1">IF(AND(J44=J45,M44=M45,K45&gt;K44),F44,F45)</f>
        <v>LOS NULE</v>
      </c>
      <c r="P45">
        <f ca="1">VLOOKUP(O45,$F$44:$M$53,5,FALSE)</f>
        <v>10</v>
      </c>
      <c r="Q45">
        <f ca="1">VLOOKUP(O45,$F$44:$M$53,8,FALSE)</f>
        <v>4</v>
      </c>
      <c r="R45">
        <f ca="1">VLOOKUP(O45,$F$44:$M$53,6,FALSE)</f>
        <v>8</v>
      </c>
      <c r="S45" t="str">
        <f ca="1">O45</f>
        <v>LOS NULE</v>
      </c>
      <c r="T45">
        <f ca="1">VLOOKUP(S45,$O$44:$R$53,2,FALSE)</f>
        <v>10</v>
      </c>
      <c r="U45">
        <f ca="1">VLOOKUP(S45,$O$44:$R$53,3,FALSE)</f>
        <v>4</v>
      </c>
      <c r="V45">
        <f ca="1">VLOOKUP(S45,$O$44:$R$53,4,FALSE)</f>
        <v>8</v>
      </c>
      <c r="W45" t="str">
        <f ca="1">S45</f>
        <v>LOS NULE</v>
      </c>
      <c r="X45">
        <f ca="1">VLOOKUP(W45,$S$44:$V$53,2,FALSE)</f>
        <v>10</v>
      </c>
      <c r="Y45">
        <f ca="1">VLOOKUP(W45,$S$44:$V$53,3,FALSE)</f>
        <v>4</v>
      </c>
      <c r="Z45">
        <f ca="1">VLOOKUP(W45,$S$44:$V$53,4,FALSE)</f>
        <v>8</v>
      </c>
      <c r="AA45" t="str">
        <f ca="1">W45</f>
        <v>LOS NULE</v>
      </c>
      <c r="AB45">
        <f ca="1">VLOOKUP(AA45,W44:Z53,2,FALSE)</f>
        <v>10</v>
      </c>
      <c r="AC45">
        <f ca="1">VLOOKUP(AA45,W44:Z53,3,FALSE)</f>
        <v>4</v>
      </c>
      <c r="AD45">
        <f ca="1">VLOOKUP(AA45,W44:Z53,4,FALSE)</f>
        <v>8</v>
      </c>
      <c r="AE45" t="str">
        <f ca="1">IF(AND(AB45=AB46,AC45=AC46,AD46&gt;AD45),AA46,AA45)</f>
        <v>LOS NULE</v>
      </c>
      <c r="AF45">
        <f ca="1">VLOOKUP(AE45,AA44:AD53,2,FALSE)</f>
        <v>10</v>
      </c>
      <c r="AG45">
        <f ca="1">VLOOKUP(AE45,AA44:AD53,3,FALSE)</f>
        <v>4</v>
      </c>
      <c r="AH45">
        <f ca="1">VLOOKUP(AE45,AA44:AD53,4,FALSE)</f>
        <v>8</v>
      </c>
      <c r="AI45" t="str">
        <f ca="1">IF(AND(AF45=AF47,AG45=AG47,AH47&gt;AH45),AE47,AE45)</f>
        <v>LOS NULE</v>
      </c>
      <c r="AJ45">
        <f ca="1">VLOOKUP(AI45,AE44:AH53,2,FALSE)</f>
        <v>10</v>
      </c>
      <c r="AK45">
        <f ca="1">VLOOKUP(AI45,AE44:AH53,3,FALSE)</f>
        <v>4</v>
      </c>
      <c r="AL45">
        <f ca="1">VLOOKUP(AI45,AE44:AH53,4,FALSE)</f>
        <v>8</v>
      </c>
      <c r="AM45" t="str">
        <f ca="1">IF(AND(AJ45=AJ48,AK45=AK48,AL48&gt;AL45),AI48,AI45)</f>
        <v>LOS NULE</v>
      </c>
      <c r="AN45">
        <f ca="1">VLOOKUP(AM45,AI44:AL53,2,FALSE)</f>
        <v>10</v>
      </c>
      <c r="AO45">
        <f ca="1">VLOOKUP(AM45,AI44:AL53,3,FALSE)</f>
        <v>4</v>
      </c>
      <c r="AP45">
        <f ca="1">VLOOKUP(AM45,AI44:AL53,4,FALSE)</f>
        <v>8</v>
      </c>
      <c r="AQ45" t="str">
        <f ca="1">AM45</f>
        <v>LOS NULE</v>
      </c>
      <c r="AR45">
        <f ca="1">VLOOKUP(AQ45,AM44:AP53,2,FALSE)</f>
        <v>10</v>
      </c>
      <c r="AS45">
        <f ca="1">VLOOKUP(AQ45,AM44:AP53,3,FALSE)</f>
        <v>4</v>
      </c>
      <c r="AT45">
        <f ca="1">VLOOKUP(AQ45,AM44:AP53,4,FALSE)</f>
        <v>8</v>
      </c>
      <c r="AU45" t="str">
        <f ca="1">AQ45</f>
        <v>LOS NULE</v>
      </c>
      <c r="AV45">
        <f ca="1">VLOOKUP(AU45,AQ44:AT53,2,FALSE)</f>
        <v>10</v>
      </c>
      <c r="AW45">
        <f ca="1">VLOOKUP(AU45,AQ44:AT53,3,FALSE)</f>
        <v>4</v>
      </c>
      <c r="AX45">
        <f ca="1">VLOOKUP(AU45,AQ44:AT53,4,FALSE)</f>
        <v>8</v>
      </c>
      <c r="AY45" t="str">
        <f ca="1">AU45</f>
        <v>LOS NULE</v>
      </c>
      <c r="AZ45">
        <f ca="1">VLOOKUP(AY45,AU44:AX53,2,FALSE)</f>
        <v>10</v>
      </c>
      <c r="BA45">
        <f ca="1">VLOOKUP(AY45,AU44:AX53,3,FALSE)</f>
        <v>4</v>
      </c>
      <c r="BB45">
        <f ca="1">VLOOKUP(AY45,AU44:AX53,4,FALSE)</f>
        <v>8</v>
      </c>
    </row>
    <row r="46" spans="6:54" x14ac:dyDescent="0.2">
      <c r="F46" t="str">
        <f ca="1">AY34</f>
        <v>ÙLTIMO INTENTO</v>
      </c>
      <c r="J46">
        <f ca="1">VLOOKUP(F46,$F$20:$M$29,8,FALSE)</f>
        <v>8</v>
      </c>
      <c r="K46">
        <f ca="1">VLOOKUP(F46,$F$20:$M$29,6,FALSE)</f>
        <v>10</v>
      </c>
      <c r="L46">
        <f ca="1">VLOOKUP(F46,$F$20:$M$29,7,FALSE)</f>
        <v>17</v>
      </c>
      <c r="M46">
        <f ca="1">K46-L46</f>
        <v>-7</v>
      </c>
      <c r="O46" t="str">
        <f ca="1">F46</f>
        <v>ÙLTIMO INTENTO</v>
      </c>
      <c r="P46">
        <f ca="1">VLOOKUP(O46,$F$44:$M$53,5,FALSE)</f>
        <v>8</v>
      </c>
      <c r="Q46">
        <f ca="1">VLOOKUP(O46,$F$44:$M$53,8,FALSE)</f>
        <v>-7</v>
      </c>
      <c r="R46">
        <f ca="1">VLOOKUP(O46,$F$44:$M$53,6,FALSE)</f>
        <v>10</v>
      </c>
      <c r="S46" t="str">
        <f ca="1">IF(AND(P44=P46,Q44=Q46,R46&gt;R44),O44,O46)</f>
        <v>ÙLTIMO INTENTO</v>
      </c>
      <c r="T46">
        <f ca="1">VLOOKUP(S46,$O$44:$R$53,2,FALSE)</f>
        <v>8</v>
      </c>
      <c r="U46">
        <f ca="1">VLOOKUP(S46,$O$44:$R$53,3,FALSE)</f>
        <v>-7</v>
      </c>
      <c r="V46">
        <f ca="1">VLOOKUP(S46,$O$44:$R$53,4,FALSE)</f>
        <v>10</v>
      </c>
      <c r="W46" t="str">
        <f ca="1">S46</f>
        <v>ÙLTIMO INTENTO</v>
      </c>
      <c r="X46">
        <f ca="1">VLOOKUP(W46,$S$44:$V$53,2,FALSE)</f>
        <v>8</v>
      </c>
      <c r="Y46">
        <f ca="1">VLOOKUP(W46,$S$44:$V$53,3,FALSE)</f>
        <v>-7</v>
      </c>
      <c r="Z46">
        <f ca="1">VLOOKUP(W46,$S$44:$V$53,4,FALSE)</f>
        <v>10</v>
      </c>
      <c r="AA46" t="str">
        <f ca="1">W46</f>
        <v>ÙLTIMO INTENTO</v>
      </c>
      <c r="AB46">
        <f ca="1">VLOOKUP(AA46,W44:Z53,2,FALSE)</f>
        <v>8</v>
      </c>
      <c r="AC46">
        <f ca="1">VLOOKUP(AA46,W44:Z53,3,FALSE)</f>
        <v>-7</v>
      </c>
      <c r="AD46">
        <f ca="1">VLOOKUP(AA46,W44:Z53,4,FALSE)</f>
        <v>10</v>
      </c>
      <c r="AE46" t="str">
        <f ca="1">IF(AND(AB45=AB46,AC45=AC46,AD46&gt;AD45),AA45,AA46)</f>
        <v>ÙLTIMO INTENTO</v>
      </c>
      <c r="AF46">
        <f ca="1">VLOOKUP(AE46,AA44:AD53,2,FALSE)</f>
        <v>8</v>
      </c>
      <c r="AG46">
        <f ca="1">VLOOKUP(AE46,AA44:AD53,3,FALSE)</f>
        <v>-7</v>
      </c>
      <c r="AH46">
        <f ca="1">VLOOKUP(AE46,AA44:AD53,4,FALSE)</f>
        <v>10</v>
      </c>
      <c r="AI46" t="str">
        <f ca="1">AE46</f>
        <v>ÙLTIMO INTENTO</v>
      </c>
      <c r="AJ46">
        <f ca="1">VLOOKUP(AI46,AE44:AH53,2,FALSE)</f>
        <v>8</v>
      </c>
      <c r="AK46">
        <f ca="1">VLOOKUP(AI46,AE44:AH53,3,FALSE)</f>
        <v>-7</v>
      </c>
      <c r="AL46">
        <f ca="1">VLOOKUP(AI46,AE44:AH53,4,FALSE)</f>
        <v>10</v>
      </c>
      <c r="AM46" t="str">
        <f ca="1">AI46</f>
        <v>ÙLTIMO INTENTO</v>
      </c>
      <c r="AN46">
        <f ca="1">VLOOKUP(AM46,AI44:AL53,2,FALSE)</f>
        <v>8</v>
      </c>
      <c r="AO46">
        <f ca="1">VLOOKUP(AM46,AI44:AL53,3,FALSE)</f>
        <v>-7</v>
      </c>
      <c r="AP46">
        <f ca="1">VLOOKUP(AM46,AI44:AL53,4,FALSE)</f>
        <v>10</v>
      </c>
      <c r="AQ46" t="str">
        <f ca="1">IF(AND(AN46=AN47,AO46=AO47,AP47&gt;AP46),AM47,AM46)</f>
        <v>ÙLTIMO INTENTO</v>
      </c>
      <c r="AR46">
        <f ca="1">VLOOKUP(AQ46,AM44:AP53,2,FALSE)</f>
        <v>8</v>
      </c>
      <c r="AS46">
        <f ca="1">VLOOKUP(AQ46,AM44:AP53,3,FALSE)</f>
        <v>-7</v>
      </c>
      <c r="AT46">
        <f ca="1">VLOOKUP(AQ46,AM44:AP53,4,FALSE)</f>
        <v>10</v>
      </c>
      <c r="AU46" t="str">
        <f ca="1">IF(AND(AR46=AR48,AS46=AS48,AT48&gt;AT46),AQ48,AQ46)</f>
        <v>ÙLTIMO INTENTO</v>
      </c>
      <c r="AV46">
        <f ca="1">VLOOKUP(AU46,AQ44:AT53,2,FALSE)</f>
        <v>8</v>
      </c>
      <c r="AW46">
        <f ca="1">VLOOKUP(AU46,AQ44:AT53,3,FALSE)</f>
        <v>-7</v>
      </c>
      <c r="AX46">
        <f ca="1">VLOOKUP(AU46,AQ44:AT53,4,FALSE)</f>
        <v>10</v>
      </c>
      <c r="AY46" t="str">
        <f ca="1">AU46</f>
        <v>ÙLTIMO INTENTO</v>
      </c>
      <c r="AZ46">
        <f ca="1">VLOOKUP(AY46,AU44:AX53,2,FALSE)</f>
        <v>8</v>
      </c>
      <c r="BA46">
        <f ca="1">VLOOKUP(AY46,AU44:AX53,3,FALSE)</f>
        <v>-7</v>
      </c>
      <c r="BB46">
        <f ca="1">VLOOKUP(AY46,AU44:AX53,4,FALSE)</f>
        <v>10</v>
      </c>
    </row>
    <row r="47" spans="6:54" x14ac:dyDescent="0.2">
      <c r="F47" t="str">
        <f ca="1">AY35</f>
        <v>MULAX F.C.</v>
      </c>
      <c r="J47">
        <f ca="1">VLOOKUP(F47,$F$20:$M$29,8,FALSE)</f>
        <v>8</v>
      </c>
      <c r="K47">
        <f ca="1">VLOOKUP(F47,$F$20:$M$29,6,FALSE)</f>
        <v>20</v>
      </c>
      <c r="L47">
        <f ca="1">VLOOKUP(F47,$F$20:$M$29,7,FALSE)</f>
        <v>13</v>
      </c>
      <c r="M47">
        <f ca="1">K47-L47</f>
        <v>7</v>
      </c>
      <c r="O47" t="str">
        <f ca="1">F47</f>
        <v>MULAX F.C.</v>
      </c>
      <c r="P47">
        <f ca="1">VLOOKUP(O47,$F$44:$M$53,5,FALSE)</f>
        <v>8</v>
      </c>
      <c r="Q47">
        <f ca="1">VLOOKUP(O47,$F$44:$M$53,8,FALSE)</f>
        <v>7</v>
      </c>
      <c r="R47">
        <f ca="1">VLOOKUP(O47,$F$44:$M$53,6,FALSE)</f>
        <v>20</v>
      </c>
      <c r="S47" t="str">
        <f ca="1">O47</f>
        <v>MULAX F.C.</v>
      </c>
      <c r="T47">
        <f ca="1">VLOOKUP(S47,$O$44:$R$53,2,FALSE)</f>
        <v>8</v>
      </c>
      <c r="U47">
        <f ca="1">VLOOKUP(S47,$O$44:$R$53,3,FALSE)</f>
        <v>7</v>
      </c>
      <c r="V47">
        <f ca="1">VLOOKUP(S47,$O$44:$R$53,4,FALSE)</f>
        <v>20</v>
      </c>
      <c r="W47" t="str">
        <f ca="1">IF(AND(T44=T47,U44=U47,V47&gt;V44),S44,S47)</f>
        <v>MULAX F.C.</v>
      </c>
      <c r="X47">
        <f ca="1">VLOOKUP(W47,$S$44:$V$53,2,FALSE)</f>
        <v>8</v>
      </c>
      <c r="Y47">
        <f ca="1">VLOOKUP(W47,$S$44:$V$53,3,FALSE)</f>
        <v>7</v>
      </c>
      <c r="Z47">
        <f ca="1">VLOOKUP(W47,$S$44:$V$53,4,FALSE)</f>
        <v>20</v>
      </c>
      <c r="AA47" t="str">
        <f ca="1">W47</f>
        <v>MULAX F.C.</v>
      </c>
      <c r="AB47">
        <f ca="1">VLOOKUP(AA47,W44:Z53,2,FALSE)</f>
        <v>8</v>
      </c>
      <c r="AC47">
        <f ca="1">VLOOKUP(AA47,W44:Z53,3,FALSE)</f>
        <v>7</v>
      </c>
      <c r="AD47">
        <f ca="1">VLOOKUP(AA47,W44:Z53,4,FALSE)</f>
        <v>20</v>
      </c>
      <c r="AE47" t="str">
        <f ca="1">AA47</f>
        <v>MULAX F.C.</v>
      </c>
      <c r="AF47">
        <f ca="1">VLOOKUP(AE47,AA44:AD53,2,FALSE)</f>
        <v>8</v>
      </c>
      <c r="AG47">
        <f ca="1">VLOOKUP(AE47,AA44:AD53,3,FALSE)</f>
        <v>7</v>
      </c>
      <c r="AH47">
        <f ca="1">VLOOKUP(AE47,AA44:AD53,4,FALSE)</f>
        <v>20</v>
      </c>
      <c r="AI47" t="str">
        <f ca="1">IF(AND(AF45=AF47,AG45=AG47,AH47&gt;AH45),AE45,AE47)</f>
        <v>MULAX F.C.</v>
      </c>
      <c r="AJ47">
        <f ca="1">VLOOKUP(AI47,AE44:AH53,2,FALSE)</f>
        <v>8</v>
      </c>
      <c r="AK47">
        <f ca="1">VLOOKUP(AI47,AE44:AH53,3,FALSE)</f>
        <v>7</v>
      </c>
      <c r="AL47">
        <f ca="1">VLOOKUP(AI47,AE44:AH53,4,FALSE)</f>
        <v>20</v>
      </c>
      <c r="AM47" t="str">
        <f ca="1">AI47</f>
        <v>MULAX F.C.</v>
      </c>
      <c r="AN47">
        <f ca="1">VLOOKUP(AM47,AI44:AL53,2,FALSE)</f>
        <v>8</v>
      </c>
      <c r="AO47">
        <f ca="1">VLOOKUP(AM47,AI44:AL53,3,FALSE)</f>
        <v>7</v>
      </c>
      <c r="AP47">
        <f ca="1">VLOOKUP(AM47,AI44:AL53,4,FALSE)</f>
        <v>20</v>
      </c>
      <c r="AQ47" t="str">
        <f ca="1">IF(AND(AN46=AN47,AO46=AO47,AP47&gt;AP46),AM46,AM47)</f>
        <v>MULAX F.C.</v>
      </c>
      <c r="AR47">
        <f ca="1">VLOOKUP(AQ47,AM44:AP53,2,FALSE)</f>
        <v>8</v>
      </c>
      <c r="AS47">
        <f ca="1">VLOOKUP(AQ47,AM44:AP53,3,FALSE)</f>
        <v>7</v>
      </c>
      <c r="AT47">
        <f ca="1">VLOOKUP(AQ47,AM44:AP53,4,FALSE)</f>
        <v>20</v>
      </c>
      <c r="AU47" t="str">
        <f ca="1">AQ47</f>
        <v>MULAX F.C.</v>
      </c>
      <c r="AV47">
        <f ca="1">VLOOKUP(AU47,AQ44:AT53,2,FALSE)</f>
        <v>8</v>
      </c>
      <c r="AW47">
        <f ca="1">VLOOKUP(AU47,AQ44:AT53,3,FALSE)</f>
        <v>7</v>
      </c>
      <c r="AX47">
        <f ca="1">VLOOKUP(AU47,AQ44:AT53,4,FALSE)</f>
        <v>20</v>
      </c>
      <c r="AY47" t="str">
        <f ca="1">IF(AND(AV47=AV48,AW47=AW48,AX48&gt;AX47),AU48,AU47)</f>
        <v>MULAX F.C.</v>
      </c>
      <c r="AZ47">
        <f ca="1">VLOOKUP(AY47,AU44:AX53,2,FALSE)</f>
        <v>8</v>
      </c>
      <c r="BA47">
        <f ca="1">VLOOKUP(AY47,AU44:AX53,3,FALSE)</f>
        <v>7</v>
      </c>
      <c r="BB47">
        <f ca="1">VLOOKUP(AY47,AU44:AX53,4,FALSE)</f>
        <v>20</v>
      </c>
    </row>
    <row r="48" spans="6:54" x14ac:dyDescent="0.2">
      <c r="F48" t="str">
        <f ca="1">AY36</f>
        <v>LA TOCO Y LA METO</v>
      </c>
      <c r="J48">
        <f ca="1">VLOOKUP(F48,$F$20:$M$29,8,FALSE)</f>
        <v>4</v>
      </c>
      <c r="K48">
        <f ca="1">VLOOKUP(F48,$F$20:$M$29,6,FALSE)</f>
        <v>9</v>
      </c>
      <c r="L48">
        <f ca="1">VLOOKUP(F48,$F$20:$M$29,7,FALSE)</f>
        <v>19</v>
      </c>
      <c r="M48">
        <f ca="1">K48-L48</f>
        <v>-10</v>
      </c>
      <c r="O48" t="str">
        <f ca="1">F48</f>
        <v>LA TOCO Y LA METO</v>
      </c>
      <c r="P48">
        <f ca="1">VLOOKUP(O48,$F$44:$M$53,5,FALSE)</f>
        <v>4</v>
      </c>
      <c r="Q48">
        <f ca="1">VLOOKUP(O48,$F$44:$M$53,8,FALSE)</f>
        <v>-10</v>
      </c>
      <c r="R48">
        <f ca="1">VLOOKUP(O48,$F$44:$M$53,6,FALSE)</f>
        <v>9</v>
      </c>
      <c r="S48" t="str">
        <f ca="1">O48</f>
        <v>LA TOCO Y LA METO</v>
      </c>
      <c r="T48">
        <f ca="1">VLOOKUP(S48,$O$44:$R$53,2,FALSE)</f>
        <v>4</v>
      </c>
      <c r="U48">
        <f ca="1">VLOOKUP(S48,$O$44:$R$53,3,FALSE)</f>
        <v>-10</v>
      </c>
      <c r="V48">
        <f ca="1">VLOOKUP(S48,$O$44:$R$53,4,FALSE)</f>
        <v>9</v>
      </c>
      <c r="W48" t="str">
        <f ca="1">S48</f>
        <v>LA TOCO Y LA METO</v>
      </c>
      <c r="X48">
        <f ca="1">VLOOKUP(W48,$S$44:$V$53,2,FALSE)</f>
        <v>4</v>
      </c>
      <c r="Y48">
        <f ca="1">VLOOKUP(W48,$S$44:$V$53,3,FALSE)</f>
        <v>-10</v>
      </c>
      <c r="Z48">
        <f ca="1">VLOOKUP(W48,$S$44:$V$53,4,FALSE)</f>
        <v>9</v>
      </c>
      <c r="AA48" t="str">
        <f ca="1">IF(AND(X44=X48,Y44=Y48,Z48&gt;Z44),W44,W48)</f>
        <v>LA TOCO Y LA METO</v>
      </c>
      <c r="AB48">
        <f ca="1">VLOOKUP(AA48,W44:Z53,2,FALSE)</f>
        <v>4</v>
      </c>
      <c r="AC48">
        <f ca="1">VLOOKUP(AA48,W44:Z53,3,FALSE)</f>
        <v>-10</v>
      </c>
      <c r="AD48">
        <f ca="1">VLOOKUP(AA48,W44:Z53,4,FALSE)</f>
        <v>9</v>
      </c>
      <c r="AE48" t="str">
        <f ca="1">AA48</f>
        <v>LA TOCO Y LA METO</v>
      </c>
      <c r="AF48">
        <f ca="1">VLOOKUP(AE48,AA44:AD53,2,FALSE)</f>
        <v>4</v>
      </c>
      <c r="AG48">
        <f ca="1">VLOOKUP(AE48,AA44:AD53,3,FALSE)</f>
        <v>-10</v>
      </c>
      <c r="AH48">
        <f ca="1">VLOOKUP(AE48,AA44:AD53,4,FALSE)</f>
        <v>9</v>
      </c>
      <c r="AI48" t="str">
        <f ca="1">AE48</f>
        <v>LA TOCO Y LA METO</v>
      </c>
      <c r="AJ48">
        <f ca="1">VLOOKUP(AI48,AE44:AH53,2,FALSE)</f>
        <v>4</v>
      </c>
      <c r="AK48">
        <f ca="1">VLOOKUP(AI48,AE44:AH53,3,FALSE)</f>
        <v>-10</v>
      </c>
      <c r="AL48">
        <f ca="1">VLOOKUP(AI48,AE44:AH53,4,FALSE)</f>
        <v>9</v>
      </c>
      <c r="AM48" t="str">
        <f ca="1">IF(AND(AJ45=AJ48,AK45=AK48,AL48&gt;AL45),AI45,AI48)</f>
        <v>LA TOCO Y LA METO</v>
      </c>
      <c r="AN48">
        <f ca="1">VLOOKUP(AM48,AI44:AL53,2,FALSE)</f>
        <v>4</v>
      </c>
      <c r="AO48">
        <f ca="1">VLOOKUP(AM48,AI44:AL53,3,FALSE)</f>
        <v>-10</v>
      </c>
      <c r="AP48">
        <f ca="1">VLOOKUP(AM48,AI44:AL53,4,FALSE)</f>
        <v>9</v>
      </c>
      <c r="AQ48" t="str">
        <f ca="1">AM48</f>
        <v>LA TOCO Y LA METO</v>
      </c>
      <c r="AR48">
        <f ca="1">VLOOKUP(AQ48,AM44:AP53,2,FALSE)</f>
        <v>4</v>
      </c>
      <c r="AS48">
        <f ca="1">VLOOKUP(AQ48,AM44:AP53,3,FALSE)</f>
        <v>-10</v>
      </c>
      <c r="AT48">
        <f ca="1">VLOOKUP(AQ48,AM44:AP53,4,FALSE)</f>
        <v>9</v>
      </c>
      <c r="AU48" t="str">
        <f ca="1">IF(AND(AR46=AR48,AS46=AS48,AT48&gt;AT46),AQ46,AQ48)</f>
        <v>LA TOCO Y LA METO</v>
      </c>
      <c r="AV48">
        <f ca="1">VLOOKUP(AU48,AQ44:AT53,2,FALSE)</f>
        <v>4</v>
      </c>
      <c r="AW48">
        <f ca="1">VLOOKUP(AU48,AQ44:AT53,3,FALSE)</f>
        <v>-10</v>
      </c>
      <c r="AX48">
        <f ca="1">VLOOKUP(AU48,AQ44:AT53,4,FALSE)</f>
        <v>9</v>
      </c>
      <c r="AY48" t="str">
        <f ca="1">IF(AND(AV47=AV48,AW47=AW48,AX48&gt;AX47),AU47,AU48)</f>
        <v>LA TOCO Y LA METO</v>
      </c>
      <c r="AZ48">
        <f ca="1">VLOOKUP(AY48,AU44:AX53,2,FALSE)</f>
        <v>4</v>
      </c>
      <c r="BA48">
        <f ca="1">VLOOKUP(AY48,AU44:AX53,3,FALSE)</f>
        <v>-10</v>
      </c>
      <c r="BB48">
        <f ca="1">VLOOKUP(AY48,AU44:AX53,4,FALSE)</f>
        <v>9</v>
      </c>
    </row>
    <row r="55" spans="6:13" x14ac:dyDescent="0.2">
      <c r="F55" t="s">
        <v>37</v>
      </c>
    </row>
    <row r="56" spans="6:13" x14ac:dyDescent="0.2">
      <c r="F56" t="str">
        <f ca="1">AY44</f>
        <v>A LOS DIJES F.C.</v>
      </c>
      <c r="G56">
        <f ca="1">VLOOKUP(F56,$F$20:$M$29,2,FALSE)</f>
        <v>4</v>
      </c>
      <c r="H56">
        <f ca="1">VLOOKUP(F56,$F$20:$M$29,3,FALSE)</f>
        <v>3</v>
      </c>
      <c r="I56">
        <f ca="1">VLOOKUP(F56,$F$20:$M$29,4,FALSE)</f>
        <v>0</v>
      </c>
      <c r="J56">
        <f ca="1">VLOOKUP(F56,$F$20:$M$29,5,FALSE)</f>
        <v>1</v>
      </c>
      <c r="K56">
        <f ca="1">VLOOKUP(F56,$F$20:$M$29,6,FALSE)</f>
        <v>12</v>
      </c>
      <c r="L56">
        <f ca="1">VLOOKUP(F56,$F$20:$M$29,7,FALSE)</f>
        <v>6</v>
      </c>
      <c r="M56">
        <f ca="1">VLOOKUP(F56,$F$20:$M$29,8,FALSE)</f>
        <v>10</v>
      </c>
    </row>
    <row r="57" spans="6:13" x14ac:dyDescent="0.2">
      <c r="F57" t="str">
        <f ca="1">AY45</f>
        <v>LOS NULE</v>
      </c>
      <c r="G57">
        <f ca="1">VLOOKUP(F57,$F$20:$M$29,2,FALSE)</f>
        <v>4</v>
      </c>
      <c r="H57">
        <f ca="1">VLOOKUP(F57,$F$20:$M$29,3,FALSE)</f>
        <v>3</v>
      </c>
      <c r="I57">
        <f ca="1">VLOOKUP(F57,$F$20:$M$29,4,FALSE)</f>
        <v>0</v>
      </c>
      <c r="J57">
        <f ca="1">VLOOKUP(F57,$F$20:$M$29,5,FALSE)</f>
        <v>1</v>
      </c>
      <c r="K57">
        <f ca="1">VLOOKUP(F57,$F$20:$M$29,6,FALSE)</f>
        <v>8</v>
      </c>
      <c r="L57">
        <f ca="1">VLOOKUP(F57,$F$20:$M$29,7,FALSE)</f>
        <v>4</v>
      </c>
      <c r="M57">
        <f ca="1">VLOOKUP(F57,$F$20:$M$29,8,FALSE)</f>
        <v>10</v>
      </c>
    </row>
    <row r="58" spans="6:13" x14ac:dyDescent="0.2">
      <c r="F58" t="str">
        <f ca="1">AY46</f>
        <v>ÙLTIMO INTENTO</v>
      </c>
      <c r="G58">
        <f ca="1">VLOOKUP(F58,$F$20:$M$29,2,FALSE)</f>
        <v>4</v>
      </c>
      <c r="H58">
        <f ca="1">VLOOKUP(F58,$F$20:$M$29,3,FALSE)</f>
        <v>2</v>
      </c>
      <c r="I58">
        <f ca="1">VLOOKUP(F58,$F$20:$M$29,4,FALSE)</f>
        <v>0</v>
      </c>
      <c r="J58">
        <f ca="1">VLOOKUP(F58,$F$20:$M$29,5,FALSE)</f>
        <v>2</v>
      </c>
      <c r="K58">
        <f ca="1">VLOOKUP(F58,$F$20:$M$29,6,FALSE)</f>
        <v>10</v>
      </c>
      <c r="L58">
        <f ca="1">VLOOKUP(F58,$F$20:$M$29,7,FALSE)</f>
        <v>17</v>
      </c>
      <c r="M58">
        <f ca="1">VLOOKUP(F58,$F$20:$M$29,8,FALSE)</f>
        <v>8</v>
      </c>
    </row>
    <row r="59" spans="6:13" x14ac:dyDescent="0.2">
      <c r="F59" t="str">
        <f ca="1">AY47</f>
        <v>MULAX F.C.</v>
      </c>
      <c r="G59">
        <f ca="1">VLOOKUP(F59,$F$20:$M$29,2,FALSE)</f>
        <v>4</v>
      </c>
      <c r="H59">
        <f ca="1">VLOOKUP(F59,$F$20:$M$29,3,FALSE)</f>
        <v>2</v>
      </c>
      <c r="I59">
        <f ca="1">VLOOKUP(F59,$F$20:$M$29,4,FALSE)</f>
        <v>0</v>
      </c>
      <c r="J59">
        <f ca="1">VLOOKUP(F59,$F$20:$M$29,5,FALSE)</f>
        <v>2</v>
      </c>
      <c r="K59">
        <f ca="1">VLOOKUP(F59,$F$20:$M$29,6,FALSE)</f>
        <v>20</v>
      </c>
      <c r="L59">
        <f ca="1">VLOOKUP(F59,$F$20:$M$29,7,FALSE)</f>
        <v>13</v>
      </c>
      <c r="M59">
        <f ca="1">VLOOKUP(F59,$F$20:$M$29,8,FALSE)</f>
        <v>8</v>
      </c>
    </row>
    <row r="60" spans="6:13" x14ac:dyDescent="0.2">
      <c r="F60" t="str">
        <f ca="1">AY48</f>
        <v>LA TOCO Y LA METO</v>
      </c>
      <c r="G60">
        <f ca="1">VLOOKUP(F60,$F$20:$M$29,2,FALSE)</f>
        <v>4</v>
      </c>
      <c r="H60">
        <f ca="1">VLOOKUP(F60,$F$20:$M$29,3,FALSE)</f>
        <v>0</v>
      </c>
      <c r="I60">
        <f ca="1">VLOOKUP(F60,$F$20:$M$29,4,FALSE)</f>
        <v>0</v>
      </c>
      <c r="J60">
        <f ca="1">VLOOKUP(F60,$F$20:$M$29,5,FALSE)</f>
        <v>4</v>
      </c>
      <c r="K60">
        <f ca="1">VLOOKUP(F60,$F$20:$M$29,6,FALSE)</f>
        <v>9</v>
      </c>
      <c r="L60">
        <f ca="1">VLOOKUP(F60,$F$20:$M$29,7,FALSE)</f>
        <v>19</v>
      </c>
      <c r="M60">
        <f ca="1">VLOOKUP(F60,$F$20:$M$29,8,FALSE)</f>
        <v>4</v>
      </c>
    </row>
  </sheetData>
  <mergeCells count="1">
    <mergeCell ref="A2:E2"/>
  </mergeCells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74"/>
  <sheetViews>
    <sheetView workbookViewId="0">
      <selection activeCell="I11" sqref="I11"/>
    </sheetView>
  </sheetViews>
  <sheetFormatPr baseColWidth="10" defaultRowHeight="12.75" x14ac:dyDescent="0.2"/>
  <cols>
    <col min="1" max="1" width="11.42578125" style="395"/>
    <col min="2" max="2" width="14" bestFit="1" customWidth="1"/>
    <col min="5" max="5" width="22.7109375" bestFit="1" customWidth="1"/>
  </cols>
  <sheetData>
    <row r="1" spans="1:38" ht="41.25" x14ac:dyDescent="0.2">
      <c r="A1" s="606" t="s">
        <v>66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375"/>
      <c r="Q1" s="375"/>
      <c r="R1" s="375"/>
      <c r="S1" s="375"/>
      <c r="T1" s="357"/>
      <c r="U1" s="357"/>
      <c r="V1" s="376"/>
      <c r="W1" s="376"/>
      <c r="X1" s="376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</row>
    <row r="2" spans="1:38" ht="41.25" x14ac:dyDescent="0.2">
      <c r="A2" s="763"/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375"/>
      <c r="Q2" s="375"/>
      <c r="R2" s="375"/>
      <c r="S2" s="375"/>
      <c r="T2" s="357"/>
      <c r="U2" s="357"/>
      <c r="V2" s="376"/>
      <c r="W2" s="376"/>
      <c r="X2" s="376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358"/>
      <c r="AJ2" s="358"/>
      <c r="AK2" s="358"/>
      <c r="AL2" s="358"/>
    </row>
    <row r="3" spans="1:38" x14ac:dyDescent="0.2">
      <c r="A3" s="392"/>
      <c r="B3" s="359"/>
      <c r="C3" s="359"/>
      <c r="D3" s="359"/>
      <c r="E3" s="360"/>
      <c r="F3" s="361"/>
      <c r="G3" s="359"/>
      <c r="H3" s="359"/>
      <c r="I3" s="359"/>
      <c r="J3" s="359"/>
      <c r="K3" s="359"/>
      <c r="L3" s="362"/>
      <c r="M3" s="363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</row>
    <row r="4" spans="1:38" ht="13.5" x14ac:dyDescent="0.25">
      <c r="A4" s="392"/>
      <c r="B4" s="359"/>
      <c r="C4" s="359"/>
      <c r="D4" s="359"/>
      <c r="E4" s="364"/>
      <c r="F4" s="363"/>
      <c r="G4" s="359"/>
      <c r="H4" s="359"/>
      <c r="I4" s="359"/>
      <c r="J4" s="359"/>
      <c r="K4" s="359"/>
      <c r="L4" s="377">
        <v>41779</v>
      </c>
      <c r="M4" s="378">
        <v>41779.779311574071</v>
      </c>
      <c r="N4" s="359"/>
      <c r="O4" s="365" t="s">
        <v>54</v>
      </c>
      <c r="P4" s="359"/>
      <c r="Q4" s="359"/>
      <c r="R4" s="359"/>
      <c r="S4" s="359"/>
      <c r="T4" s="359"/>
      <c r="U4" s="359"/>
      <c r="V4" s="359"/>
      <c r="W4" s="359"/>
      <c r="X4" s="359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</row>
    <row r="5" spans="1:38" ht="13.5" x14ac:dyDescent="0.25">
      <c r="A5" s="393"/>
      <c r="B5" s="367" t="s">
        <v>116</v>
      </c>
      <c r="C5" s="367" t="s">
        <v>117</v>
      </c>
      <c r="D5" s="367" t="s">
        <v>118</v>
      </c>
      <c r="E5" s="761" t="s">
        <v>39</v>
      </c>
      <c r="F5" s="761"/>
      <c r="G5" s="762" t="s">
        <v>40</v>
      </c>
      <c r="H5" s="762"/>
      <c r="I5" s="366"/>
      <c r="J5" s="367" t="s">
        <v>55</v>
      </c>
      <c r="K5" s="360"/>
      <c r="L5" s="379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0"/>
    </row>
    <row r="6" spans="1:38" x14ac:dyDescent="0.2">
      <c r="A6" s="394"/>
      <c r="B6" s="387"/>
      <c r="C6" s="387"/>
      <c r="D6" s="387"/>
      <c r="E6" s="368"/>
      <c r="F6" s="368"/>
      <c r="G6" s="368"/>
      <c r="H6" s="368"/>
      <c r="I6" s="368"/>
      <c r="J6" s="368"/>
      <c r="K6" s="359"/>
      <c r="L6" s="359"/>
      <c r="M6" s="359"/>
      <c r="N6" s="359"/>
      <c r="O6" s="359"/>
      <c r="P6" s="359" t="s">
        <v>41</v>
      </c>
      <c r="Q6" s="359">
        <v>0</v>
      </c>
      <c r="R6" s="359"/>
      <c r="S6" s="359"/>
      <c r="T6" s="359"/>
      <c r="U6" s="359"/>
      <c r="V6" s="359"/>
      <c r="W6" s="359"/>
      <c r="X6" s="359"/>
      <c r="Y6" s="356"/>
      <c r="Z6" s="380"/>
      <c r="AA6" s="356"/>
      <c r="AB6" s="356"/>
      <c r="AC6" s="356"/>
      <c r="AD6" s="356"/>
      <c r="AE6" s="356"/>
      <c r="AF6" s="356"/>
      <c r="AG6" s="356"/>
      <c r="AH6" s="356"/>
      <c r="AI6" s="356"/>
      <c r="AJ6" s="356"/>
      <c r="AK6" s="356"/>
      <c r="AL6" s="356"/>
    </row>
    <row r="7" spans="1:38" ht="15" x14ac:dyDescent="0.25">
      <c r="A7" s="394"/>
      <c r="B7" s="387"/>
      <c r="C7" s="387"/>
      <c r="D7" s="387"/>
      <c r="E7" s="396" t="s">
        <v>149</v>
      </c>
      <c r="F7" s="382"/>
      <c r="G7" s="383"/>
      <c r="H7" s="369"/>
      <c r="I7" s="368"/>
      <c r="J7" s="368"/>
      <c r="K7" s="359"/>
      <c r="L7" s="359"/>
      <c r="M7" s="359"/>
      <c r="N7" s="359"/>
      <c r="O7" s="359"/>
      <c r="P7" s="359" t="s">
        <v>42</v>
      </c>
      <c r="Q7" s="359">
        <v>0</v>
      </c>
      <c r="R7" s="359"/>
      <c r="S7" s="359"/>
      <c r="T7" s="359"/>
      <c r="U7" s="359"/>
      <c r="V7" s="359"/>
      <c r="W7" s="359"/>
      <c r="X7" s="359"/>
      <c r="Y7" s="356"/>
      <c r="Z7" s="356"/>
      <c r="AA7" s="356"/>
      <c r="AB7" s="356"/>
      <c r="AC7" s="356"/>
      <c r="AD7" s="356"/>
      <c r="AE7" s="356"/>
      <c r="AF7" s="356"/>
      <c r="AG7" s="356"/>
      <c r="AH7" s="356"/>
      <c r="AI7" s="356"/>
      <c r="AJ7" s="356"/>
      <c r="AK7" s="356"/>
      <c r="AL7" s="356"/>
    </row>
    <row r="8" spans="1:38" ht="15" x14ac:dyDescent="0.25">
      <c r="A8" s="394" t="s">
        <v>242</v>
      </c>
      <c r="B8" s="384" t="s">
        <v>113</v>
      </c>
      <c r="C8" s="398" t="s">
        <v>273</v>
      </c>
      <c r="D8" s="403">
        <v>0.54166666666666663</v>
      </c>
      <c r="E8" s="385" t="s">
        <v>243</v>
      </c>
      <c r="F8" s="368"/>
      <c r="G8" s="370"/>
      <c r="H8" s="371"/>
      <c r="I8" s="420"/>
      <c r="J8" s="386" t="s">
        <v>244</v>
      </c>
      <c r="K8" s="359"/>
      <c r="L8" s="359"/>
      <c r="M8" s="359"/>
      <c r="N8" s="359"/>
      <c r="O8" s="359"/>
      <c r="P8" s="359" t="s">
        <v>43</v>
      </c>
      <c r="Q8" s="359">
        <v>0</v>
      </c>
      <c r="R8" s="359"/>
      <c r="S8" s="359"/>
      <c r="T8" s="359"/>
      <c r="U8" s="359"/>
      <c r="V8" s="359"/>
      <c r="W8" s="359"/>
      <c r="X8" s="359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K8" s="356"/>
      <c r="AL8" s="356"/>
    </row>
    <row r="9" spans="1:38" ht="15" x14ac:dyDescent="0.25">
      <c r="A9" s="394"/>
      <c r="B9" s="387"/>
      <c r="C9" s="387"/>
      <c r="D9" s="387"/>
      <c r="E9" s="399" t="s">
        <v>151</v>
      </c>
      <c r="F9" s="382"/>
      <c r="G9" s="388"/>
      <c r="H9" s="374"/>
      <c r="I9" s="368"/>
      <c r="J9" s="368"/>
      <c r="K9" s="359"/>
      <c r="L9" s="359"/>
      <c r="M9" s="359"/>
      <c r="N9" s="359"/>
      <c r="O9" s="359"/>
      <c r="P9" s="359" t="s">
        <v>44</v>
      </c>
      <c r="Q9" s="359">
        <v>0</v>
      </c>
      <c r="R9" s="359"/>
      <c r="S9" s="359"/>
      <c r="T9" s="359"/>
      <c r="U9" s="359"/>
      <c r="V9" s="359"/>
      <c r="W9" s="359"/>
      <c r="X9" s="359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</row>
    <row r="10" spans="1:38" x14ac:dyDescent="0.2">
      <c r="A10" s="394"/>
      <c r="B10" s="387"/>
      <c r="C10" s="387"/>
      <c r="D10" s="387"/>
      <c r="E10" s="368"/>
      <c r="F10" s="368"/>
      <c r="G10" s="368"/>
      <c r="H10" s="368"/>
      <c r="I10" s="368"/>
      <c r="J10" s="368"/>
      <c r="K10" s="359"/>
      <c r="L10" s="359"/>
      <c r="M10" s="359"/>
      <c r="N10" s="359"/>
      <c r="O10" s="359"/>
      <c r="P10" s="359" t="s">
        <v>29</v>
      </c>
      <c r="Q10" s="359">
        <v>0</v>
      </c>
      <c r="R10" s="359"/>
      <c r="S10" s="359"/>
      <c r="T10" s="359"/>
      <c r="U10" s="359"/>
      <c r="V10" s="359"/>
      <c r="W10" s="359"/>
      <c r="X10" s="359"/>
      <c r="Y10" s="356"/>
      <c r="Z10" s="356"/>
      <c r="AA10" s="356"/>
      <c r="AB10" s="356"/>
      <c r="AC10" s="356"/>
      <c r="AD10" s="356"/>
      <c r="AE10" s="356"/>
      <c r="AF10" s="356"/>
      <c r="AG10" s="356"/>
      <c r="AH10" s="356"/>
      <c r="AI10" s="356"/>
      <c r="AJ10" s="356"/>
      <c r="AK10" s="356"/>
      <c r="AL10" s="356"/>
    </row>
    <row r="11" spans="1:38" x14ac:dyDescent="0.2">
      <c r="A11" s="394"/>
      <c r="B11" s="387"/>
      <c r="C11" s="391"/>
      <c r="D11" s="387"/>
      <c r="E11" s="381" t="s">
        <v>176</v>
      </c>
      <c r="F11" s="382"/>
      <c r="G11" s="383"/>
      <c r="H11" s="369"/>
      <c r="I11" s="368"/>
      <c r="J11" s="368"/>
      <c r="K11" s="359"/>
      <c r="L11" s="359"/>
      <c r="M11" s="359"/>
      <c r="N11" s="359"/>
      <c r="O11" s="359"/>
      <c r="P11" s="359" t="s">
        <v>46</v>
      </c>
      <c r="Q11" s="359">
        <v>0</v>
      </c>
      <c r="R11" s="359"/>
      <c r="S11" s="359"/>
      <c r="T11" s="359"/>
      <c r="U11" s="359"/>
      <c r="V11" s="359"/>
      <c r="W11" s="359"/>
      <c r="X11" s="359"/>
      <c r="Y11" s="356"/>
      <c r="Z11" s="356"/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</row>
    <row r="12" spans="1:38" x14ac:dyDescent="0.2">
      <c r="A12" s="394" t="s">
        <v>246</v>
      </c>
      <c r="B12" s="384" t="s">
        <v>113</v>
      </c>
      <c r="C12" s="391">
        <v>41590</v>
      </c>
      <c r="D12" s="389">
        <v>0.54166666666666663</v>
      </c>
      <c r="E12" s="385" t="s">
        <v>243</v>
      </c>
      <c r="F12" s="368"/>
      <c r="G12" s="370"/>
      <c r="H12" s="371"/>
      <c r="I12" s="372"/>
      <c r="J12" s="386" t="s">
        <v>247</v>
      </c>
      <c r="K12" s="359"/>
      <c r="L12" s="359"/>
      <c r="M12" s="359"/>
      <c r="N12" s="359"/>
      <c r="O12" s="359"/>
      <c r="P12" s="359" t="s">
        <v>28</v>
      </c>
      <c r="Q12" s="359">
        <v>0</v>
      </c>
      <c r="R12" s="359"/>
      <c r="S12" s="359"/>
      <c r="T12" s="359"/>
      <c r="U12" s="359"/>
      <c r="V12" s="359"/>
      <c r="W12" s="359"/>
      <c r="X12" s="359"/>
      <c r="Y12" s="356"/>
      <c r="Z12" s="356"/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</row>
    <row r="13" spans="1:38" ht="15" x14ac:dyDescent="0.2">
      <c r="A13" s="394"/>
      <c r="B13" s="387"/>
      <c r="C13" s="387"/>
      <c r="D13" s="387"/>
      <c r="E13" s="414" t="s">
        <v>159</v>
      </c>
      <c r="F13" s="382"/>
      <c r="G13" s="388"/>
      <c r="H13" s="374"/>
      <c r="I13" s="368"/>
      <c r="J13" s="368"/>
      <c r="K13" s="359"/>
      <c r="L13" s="359"/>
      <c r="M13" s="359"/>
      <c r="N13" s="359"/>
      <c r="O13" s="359"/>
      <c r="P13" s="359" t="s">
        <v>47</v>
      </c>
      <c r="Q13" s="359">
        <v>0</v>
      </c>
      <c r="R13" s="359"/>
      <c r="S13" s="359"/>
      <c r="T13" s="359"/>
      <c r="U13" s="359"/>
      <c r="V13" s="359"/>
      <c r="W13" s="359"/>
      <c r="X13" s="359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</row>
    <row r="14" spans="1:38" x14ac:dyDescent="0.2">
      <c r="A14" s="394"/>
      <c r="B14" s="387"/>
      <c r="C14" s="387"/>
      <c r="D14" s="387"/>
      <c r="E14" s="368"/>
      <c r="F14" s="368"/>
      <c r="G14" s="368"/>
      <c r="H14" s="368"/>
      <c r="I14" s="368"/>
      <c r="J14" s="368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</row>
    <row r="15" spans="1:38" x14ac:dyDescent="0.2">
      <c r="A15" s="394"/>
      <c r="B15" s="387"/>
      <c r="C15" s="387"/>
      <c r="D15" s="387"/>
      <c r="E15" s="381" t="s">
        <v>249</v>
      </c>
      <c r="F15" s="382"/>
      <c r="G15" s="383"/>
      <c r="H15" s="369"/>
      <c r="I15" s="368"/>
      <c r="J15" s="368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59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</row>
    <row r="16" spans="1:38" x14ac:dyDescent="0.2">
      <c r="A16" s="394" t="s">
        <v>250</v>
      </c>
      <c r="B16" s="384" t="s">
        <v>113</v>
      </c>
      <c r="C16" s="391">
        <v>41600</v>
      </c>
      <c r="D16" s="389">
        <v>0.45833333333333331</v>
      </c>
      <c r="E16" s="385" t="s">
        <v>243</v>
      </c>
      <c r="F16" s="368"/>
      <c r="G16" s="370"/>
      <c r="H16" s="371"/>
      <c r="I16" s="372"/>
      <c r="J16" s="386" t="s">
        <v>251</v>
      </c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6"/>
      <c r="Z16" s="356"/>
      <c r="AA16" s="356"/>
      <c r="AB16" s="356"/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</row>
    <row r="17" spans="1:24" x14ac:dyDescent="0.2">
      <c r="A17" s="394"/>
      <c r="B17" s="387"/>
      <c r="C17" s="387"/>
      <c r="D17" s="387"/>
      <c r="E17" s="381" t="s">
        <v>252</v>
      </c>
      <c r="F17" s="382"/>
      <c r="G17" s="388"/>
      <c r="H17" s="374"/>
      <c r="I17" s="368"/>
      <c r="J17" s="368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</row>
    <row r="18" spans="1:24" x14ac:dyDescent="0.2">
      <c r="A18" s="394"/>
      <c r="B18" s="387"/>
      <c r="C18" s="387"/>
      <c r="D18" s="387"/>
      <c r="E18" s="368"/>
      <c r="F18" s="368"/>
      <c r="G18" s="368"/>
      <c r="H18" s="368"/>
      <c r="I18" s="368"/>
      <c r="J18" s="368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</row>
    <row r="19" spans="1:24" x14ac:dyDescent="0.2">
      <c r="A19" s="394"/>
      <c r="B19" s="387"/>
      <c r="C19" s="387"/>
      <c r="D19" s="387"/>
      <c r="E19" s="381" t="s">
        <v>253</v>
      </c>
      <c r="F19" s="382"/>
      <c r="G19" s="383"/>
      <c r="H19" s="369"/>
      <c r="I19" s="368"/>
      <c r="J19" s="368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59"/>
      <c r="X19" s="359"/>
    </row>
    <row r="20" spans="1:24" x14ac:dyDescent="0.2">
      <c r="A20" s="394" t="s">
        <v>254</v>
      </c>
      <c r="B20" s="384" t="s">
        <v>113</v>
      </c>
      <c r="C20" s="391">
        <v>41600</v>
      </c>
      <c r="D20" s="389" t="s">
        <v>114</v>
      </c>
      <c r="E20" s="385" t="s">
        <v>243</v>
      </c>
      <c r="F20" s="368"/>
      <c r="G20" s="370"/>
      <c r="H20" s="371"/>
      <c r="I20" s="372"/>
      <c r="J20" s="386" t="s">
        <v>255</v>
      </c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</row>
    <row r="21" spans="1:24" x14ac:dyDescent="0.2">
      <c r="A21" s="394"/>
      <c r="B21" s="387"/>
      <c r="C21" s="387"/>
      <c r="D21" s="387"/>
      <c r="E21" s="381" t="s">
        <v>256</v>
      </c>
      <c r="F21" s="382"/>
      <c r="G21" s="388"/>
      <c r="H21" s="374"/>
      <c r="I21" s="368"/>
      <c r="J21" s="368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</row>
    <row r="22" spans="1:24" x14ac:dyDescent="0.2">
      <c r="A22" s="394"/>
      <c r="B22" s="387"/>
      <c r="C22" s="387"/>
      <c r="D22" s="387"/>
      <c r="E22" s="368"/>
      <c r="F22" s="368"/>
      <c r="G22" s="368"/>
      <c r="H22" s="368"/>
      <c r="I22" s="368"/>
      <c r="J22" s="368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</row>
    <row r="23" spans="1:24" x14ac:dyDescent="0.2">
      <c r="A23" s="394"/>
      <c r="B23" s="387"/>
      <c r="C23" s="387"/>
      <c r="D23" s="387"/>
      <c r="E23" s="381" t="s">
        <v>257</v>
      </c>
      <c r="F23" s="382"/>
      <c r="G23" s="383"/>
      <c r="H23" s="369"/>
      <c r="I23" s="368"/>
      <c r="J23" s="368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</row>
    <row r="24" spans="1:24" x14ac:dyDescent="0.2">
      <c r="A24" s="394" t="s">
        <v>258</v>
      </c>
      <c r="B24" s="384" t="s">
        <v>113</v>
      </c>
      <c r="C24" s="391">
        <v>41600</v>
      </c>
      <c r="D24" s="389">
        <v>0.54166666666666663</v>
      </c>
      <c r="E24" s="385" t="s">
        <v>243</v>
      </c>
      <c r="F24" s="368"/>
      <c r="G24" s="370"/>
      <c r="H24" s="371"/>
      <c r="I24" s="372"/>
      <c r="J24" s="386" t="s">
        <v>259</v>
      </c>
      <c r="K24" s="359"/>
      <c r="L24" s="359"/>
      <c r="M24" s="359"/>
      <c r="N24" s="359"/>
      <c r="O24" s="359"/>
      <c r="P24" s="359"/>
      <c r="Q24" s="359"/>
      <c r="R24" s="359"/>
      <c r="S24" s="359"/>
      <c r="T24" s="359"/>
      <c r="U24" s="359"/>
      <c r="V24" s="359"/>
      <c r="W24" s="359"/>
      <c r="X24" s="359"/>
    </row>
    <row r="25" spans="1:24" x14ac:dyDescent="0.2">
      <c r="A25" s="394"/>
      <c r="B25" s="387"/>
      <c r="C25" s="387"/>
      <c r="D25" s="387"/>
      <c r="E25" s="381" t="s">
        <v>260</v>
      </c>
      <c r="F25" s="382"/>
      <c r="G25" s="388"/>
      <c r="H25" s="374"/>
      <c r="I25" s="368"/>
      <c r="J25" s="368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</row>
    <row r="26" spans="1:24" x14ac:dyDescent="0.2">
      <c r="A26" s="394"/>
      <c r="B26" s="387"/>
      <c r="C26" s="387"/>
      <c r="D26" s="387"/>
      <c r="E26" s="368"/>
      <c r="F26" s="368"/>
      <c r="G26" s="368"/>
      <c r="H26" s="368"/>
      <c r="I26" s="368"/>
      <c r="J26" s="368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59"/>
      <c r="X26" s="359"/>
    </row>
    <row r="27" spans="1:24" x14ac:dyDescent="0.2">
      <c r="A27" s="394"/>
      <c r="B27" s="387"/>
      <c r="C27" s="387"/>
      <c r="D27" s="387"/>
      <c r="E27" s="381" t="s">
        <v>261</v>
      </c>
      <c r="F27" s="382"/>
      <c r="G27" s="383"/>
      <c r="H27" s="369"/>
      <c r="I27" s="368"/>
      <c r="J27" s="368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359"/>
      <c r="X27" s="359"/>
    </row>
    <row r="28" spans="1:24" x14ac:dyDescent="0.2">
      <c r="A28" s="394" t="s">
        <v>262</v>
      </c>
      <c r="B28" s="384" t="s">
        <v>113</v>
      </c>
      <c r="C28" s="391">
        <v>41604</v>
      </c>
      <c r="D28" s="389">
        <v>0.54166666666666663</v>
      </c>
      <c r="E28" s="385" t="s">
        <v>243</v>
      </c>
      <c r="F28" s="368"/>
      <c r="G28" s="370"/>
      <c r="H28" s="371"/>
      <c r="I28" s="372"/>
      <c r="J28" s="386" t="s">
        <v>263</v>
      </c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359"/>
      <c r="X28" s="359"/>
    </row>
    <row r="29" spans="1:24" x14ac:dyDescent="0.2">
      <c r="A29" s="394"/>
      <c r="B29" s="387"/>
      <c r="C29" s="387"/>
      <c r="D29" s="387"/>
      <c r="E29" s="381" t="s">
        <v>264</v>
      </c>
      <c r="F29" s="382"/>
      <c r="G29" s="388"/>
      <c r="H29" s="374"/>
      <c r="I29" s="368"/>
      <c r="J29" s="368"/>
      <c r="K29" s="359"/>
      <c r="L29" s="359"/>
      <c r="M29" s="359"/>
      <c r="N29" s="359"/>
      <c r="O29" s="359"/>
      <c r="P29" s="359"/>
      <c r="Q29" s="359"/>
      <c r="R29" s="359"/>
      <c r="S29" s="359"/>
      <c r="T29" s="359"/>
      <c r="U29" s="359"/>
      <c r="V29" s="359"/>
      <c r="W29" s="359"/>
      <c r="X29" s="359"/>
    </row>
    <row r="30" spans="1:24" x14ac:dyDescent="0.2">
      <c r="A30" s="394"/>
      <c r="B30" s="387"/>
      <c r="C30" s="387"/>
      <c r="D30" s="387"/>
      <c r="E30" s="368"/>
      <c r="F30" s="368"/>
      <c r="G30" s="368"/>
      <c r="H30" s="368"/>
      <c r="I30" s="368"/>
      <c r="J30" s="368"/>
      <c r="K30" s="359"/>
      <c r="L30" s="359"/>
      <c r="M30" s="359"/>
      <c r="N30" s="359"/>
      <c r="O30" s="359"/>
      <c r="P30" s="359"/>
      <c r="Q30" s="359"/>
      <c r="R30" s="359"/>
      <c r="S30" s="359"/>
      <c r="T30" s="359"/>
      <c r="U30" s="359"/>
      <c r="V30" s="359"/>
      <c r="W30" s="359"/>
      <c r="X30" s="359"/>
    </row>
    <row r="31" spans="1:24" x14ac:dyDescent="0.2">
      <c r="A31" s="394"/>
      <c r="B31" s="387"/>
      <c r="C31" s="387"/>
      <c r="D31" s="387"/>
      <c r="E31" s="381" t="s">
        <v>265</v>
      </c>
      <c r="F31" s="382"/>
      <c r="G31" s="383"/>
      <c r="H31" s="369"/>
      <c r="I31" s="368"/>
      <c r="J31" s="368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59"/>
    </row>
    <row r="32" spans="1:24" x14ac:dyDescent="0.2">
      <c r="A32" s="394" t="s">
        <v>266</v>
      </c>
      <c r="B32" s="384" t="s">
        <v>113</v>
      </c>
      <c r="C32" s="391">
        <v>41604</v>
      </c>
      <c r="D32" s="389">
        <v>0.58333333333333337</v>
      </c>
      <c r="E32" s="385" t="s">
        <v>243</v>
      </c>
      <c r="F32" s="368"/>
      <c r="G32" s="370"/>
      <c r="H32" s="371"/>
      <c r="I32" s="372"/>
      <c r="J32" s="386" t="s">
        <v>267</v>
      </c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</row>
    <row r="33" spans="1:24" x14ac:dyDescent="0.2">
      <c r="A33" s="394"/>
      <c r="B33" s="387"/>
      <c r="C33" s="387"/>
      <c r="D33" s="387"/>
      <c r="E33" s="381" t="s">
        <v>268</v>
      </c>
      <c r="F33" s="382"/>
      <c r="G33" s="388"/>
      <c r="H33" s="374"/>
      <c r="I33" s="368"/>
      <c r="J33" s="368"/>
      <c r="K33" s="359"/>
      <c r="L33" s="359"/>
      <c r="M33" s="359"/>
      <c r="N33" s="359"/>
      <c r="O33" s="359"/>
      <c r="P33" s="359"/>
      <c r="Q33" s="359"/>
      <c r="R33" s="359"/>
      <c r="S33" s="359"/>
      <c r="T33" s="359"/>
      <c r="U33" s="359"/>
      <c r="V33" s="359"/>
      <c r="W33" s="359"/>
      <c r="X33" s="359"/>
    </row>
    <row r="34" spans="1:24" x14ac:dyDescent="0.2">
      <c r="A34" s="394"/>
      <c r="B34" s="387"/>
      <c r="C34" s="387"/>
      <c r="D34" s="387"/>
      <c r="E34" s="368"/>
      <c r="F34" s="368"/>
      <c r="G34" s="368"/>
      <c r="H34" s="368"/>
      <c r="I34" s="368"/>
      <c r="J34" s="368"/>
      <c r="K34" s="359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359"/>
      <c r="X34" s="359"/>
    </row>
    <row r="35" spans="1:24" x14ac:dyDescent="0.2">
      <c r="A35" s="394"/>
      <c r="B35" s="387"/>
      <c r="C35" s="387"/>
      <c r="D35" s="387"/>
      <c r="E35" s="381" t="s">
        <v>269</v>
      </c>
      <c r="F35" s="382"/>
      <c r="G35" s="383"/>
      <c r="H35" s="369"/>
      <c r="I35" s="368"/>
      <c r="J35" s="368"/>
      <c r="K35" s="359"/>
      <c r="L35" s="359"/>
      <c r="M35" s="359"/>
      <c r="N35" s="359"/>
      <c r="O35" s="359"/>
      <c r="P35" s="359"/>
      <c r="Q35" s="359"/>
      <c r="R35" s="359"/>
      <c r="S35" s="359"/>
      <c r="T35" s="359"/>
      <c r="U35" s="359"/>
      <c r="V35" s="359"/>
      <c r="W35" s="359"/>
      <c r="X35" s="359"/>
    </row>
    <row r="36" spans="1:24" x14ac:dyDescent="0.2">
      <c r="A36" s="394" t="s">
        <v>270</v>
      </c>
      <c r="B36" s="384" t="s">
        <v>113</v>
      </c>
      <c r="C36" s="391">
        <v>41604</v>
      </c>
      <c r="D36" s="389">
        <v>0.625</v>
      </c>
      <c r="E36" s="385" t="s">
        <v>243</v>
      </c>
      <c r="F36" s="368"/>
      <c r="G36" s="370"/>
      <c r="H36" s="371"/>
      <c r="I36" s="372"/>
      <c r="J36" s="386" t="s">
        <v>271</v>
      </c>
      <c r="K36" s="359"/>
      <c r="L36" s="359"/>
      <c r="M36" s="359"/>
      <c r="N36" s="359"/>
      <c r="O36" s="359"/>
      <c r="P36" s="359"/>
      <c r="Q36" s="359"/>
      <c r="R36" s="359"/>
      <c r="S36" s="359"/>
      <c r="T36" s="359"/>
      <c r="U36" s="359"/>
      <c r="V36" s="359"/>
      <c r="W36" s="359"/>
      <c r="X36" s="359"/>
    </row>
    <row r="37" spans="1:24" x14ac:dyDescent="0.2">
      <c r="A37" s="394"/>
      <c r="B37" s="387"/>
      <c r="C37" s="387"/>
      <c r="D37" s="387"/>
      <c r="E37" s="381" t="s">
        <v>272</v>
      </c>
      <c r="F37" s="382"/>
      <c r="G37" s="388"/>
      <c r="H37" s="374"/>
      <c r="I37" s="368"/>
      <c r="J37" s="368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</row>
    <row r="38" spans="1:24" x14ac:dyDescent="0.2">
      <c r="A38" s="392"/>
      <c r="B38" s="373"/>
      <c r="C38" s="373"/>
      <c r="D38" s="373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59"/>
      <c r="X38" s="359"/>
    </row>
    <row r="39" spans="1:24" ht="15" x14ac:dyDescent="0.25">
      <c r="A39" s="394"/>
      <c r="B39" s="387"/>
      <c r="C39" s="387"/>
      <c r="D39" s="387"/>
      <c r="E39" s="400" t="s">
        <v>177</v>
      </c>
      <c r="F39" s="382"/>
      <c r="G39" s="383"/>
      <c r="H39" s="369"/>
      <c r="I39" s="368"/>
      <c r="J39" s="368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359"/>
      <c r="V39" s="359"/>
      <c r="W39" s="359"/>
      <c r="X39" s="359"/>
    </row>
    <row r="40" spans="1:24" ht="15" x14ac:dyDescent="0.25">
      <c r="A40" s="394">
        <v>9</v>
      </c>
      <c r="B40" s="384" t="s">
        <v>113</v>
      </c>
      <c r="C40" s="402" t="s">
        <v>274</v>
      </c>
      <c r="D40" s="389" t="s">
        <v>114</v>
      </c>
      <c r="E40" s="385" t="s">
        <v>243</v>
      </c>
      <c r="F40" s="368"/>
      <c r="G40" s="370"/>
      <c r="H40" s="371"/>
      <c r="I40" s="372"/>
      <c r="J40" s="386" t="s">
        <v>244</v>
      </c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</row>
    <row r="41" spans="1:24" ht="15" x14ac:dyDescent="0.25">
      <c r="A41" s="394"/>
      <c r="B41" s="387"/>
      <c r="C41" s="387"/>
      <c r="D41" s="387"/>
      <c r="E41" s="401" t="s">
        <v>174</v>
      </c>
      <c r="F41" s="382"/>
      <c r="G41" s="388"/>
      <c r="H41" s="374"/>
      <c r="I41" s="368"/>
      <c r="J41" s="368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59"/>
      <c r="X41" s="359"/>
    </row>
    <row r="42" spans="1:24" x14ac:dyDescent="0.2">
      <c r="A42" s="394"/>
      <c r="B42" s="387"/>
      <c r="C42" s="387"/>
      <c r="D42" s="387"/>
      <c r="E42" s="368"/>
      <c r="F42" s="368"/>
      <c r="G42" s="368"/>
      <c r="H42" s="368"/>
      <c r="I42" s="368"/>
      <c r="J42" s="368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59"/>
      <c r="X42" s="359"/>
    </row>
    <row r="43" spans="1:24" x14ac:dyDescent="0.2">
      <c r="A43" s="394"/>
      <c r="B43" s="387"/>
      <c r="C43" s="391"/>
      <c r="D43" s="387"/>
      <c r="E43" s="381" t="s">
        <v>245</v>
      </c>
      <c r="F43" s="382"/>
      <c r="G43" s="383"/>
      <c r="H43" s="369"/>
      <c r="I43" s="368"/>
      <c r="J43" s="368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59"/>
      <c r="X43" s="359"/>
    </row>
    <row r="44" spans="1:24" x14ac:dyDescent="0.2">
      <c r="A44" s="394">
        <v>10</v>
      </c>
      <c r="B44" s="384" t="s">
        <v>113</v>
      </c>
      <c r="C44" s="391">
        <v>41590</v>
      </c>
      <c r="D44" s="389">
        <v>0.54166666666666663</v>
      </c>
      <c r="E44" s="385" t="s">
        <v>243</v>
      </c>
      <c r="F44" s="368"/>
      <c r="G44" s="370"/>
      <c r="H44" s="371"/>
      <c r="I44" s="372"/>
      <c r="J44" s="386" t="s">
        <v>247</v>
      </c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59"/>
      <c r="X44" s="359"/>
    </row>
    <row r="45" spans="1:24" x14ac:dyDescent="0.2">
      <c r="A45" s="394"/>
      <c r="B45" s="387"/>
      <c r="C45" s="387"/>
      <c r="D45" s="387"/>
      <c r="E45" s="381" t="s">
        <v>248</v>
      </c>
      <c r="F45" s="382"/>
      <c r="G45" s="388"/>
      <c r="H45" s="374"/>
      <c r="I45" s="368"/>
      <c r="J45" s="368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</row>
    <row r="46" spans="1:24" x14ac:dyDescent="0.2">
      <c r="A46" s="394"/>
      <c r="B46" s="387"/>
      <c r="C46" s="387"/>
      <c r="D46" s="387"/>
      <c r="E46" s="368"/>
      <c r="F46" s="368"/>
      <c r="G46" s="368"/>
      <c r="H46" s="368"/>
      <c r="I46" s="368"/>
      <c r="J46" s="368"/>
      <c r="K46" s="359"/>
      <c r="L46" s="359"/>
      <c r="M46" s="359"/>
      <c r="N46" s="359"/>
      <c r="O46" s="359"/>
      <c r="P46" s="359"/>
      <c r="Q46" s="359"/>
      <c r="R46" s="359"/>
      <c r="S46" s="359"/>
      <c r="T46" s="359"/>
      <c r="U46" s="359"/>
      <c r="V46" s="359"/>
      <c r="W46" s="359"/>
      <c r="X46" s="359"/>
    </row>
    <row r="47" spans="1:24" x14ac:dyDescent="0.2">
      <c r="A47" s="394"/>
      <c r="B47" s="387"/>
      <c r="C47" s="387"/>
      <c r="D47" s="387"/>
      <c r="E47" s="381" t="s">
        <v>249</v>
      </c>
      <c r="F47" s="382"/>
      <c r="G47" s="383"/>
      <c r="H47" s="369"/>
      <c r="I47" s="368"/>
      <c r="J47" s="368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</row>
    <row r="48" spans="1:24" x14ac:dyDescent="0.2">
      <c r="A48" s="394" t="s">
        <v>250</v>
      </c>
      <c r="B48" s="384" t="s">
        <v>113</v>
      </c>
      <c r="C48" s="391">
        <v>41600</v>
      </c>
      <c r="D48" s="389">
        <v>0.45833333333333331</v>
      </c>
      <c r="E48" s="385" t="s">
        <v>243</v>
      </c>
      <c r="F48" s="368"/>
      <c r="G48" s="370"/>
      <c r="H48" s="371"/>
      <c r="I48" s="372"/>
      <c r="J48" s="386" t="s">
        <v>251</v>
      </c>
      <c r="K48" s="359"/>
      <c r="L48" s="359"/>
      <c r="M48" s="359"/>
      <c r="N48" s="359"/>
      <c r="O48" s="359"/>
      <c r="P48" s="359"/>
      <c r="Q48" s="359"/>
      <c r="R48" s="359"/>
      <c r="S48" s="359"/>
      <c r="T48" s="359"/>
      <c r="U48" s="359"/>
      <c r="V48" s="359"/>
      <c r="W48" s="359"/>
      <c r="X48" s="359"/>
    </row>
    <row r="49" spans="1:24" x14ac:dyDescent="0.2">
      <c r="A49" s="394"/>
      <c r="B49" s="387"/>
      <c r="C49" s="387"/>
      <c r="D49" s="387"/>
      <c r="E49" s="381" t="s">
        <v>252</v>
      </c>
      <c r="F49" s="382"/>
      <c r="G49" s="388"/>
      <c r="H49" s="374"/>
      <c r="I49" s="368"/>
      <c r="J49" s="368"/>
      <c r="K49" s="359"/>
      <c r="L49" s="359"/>
      <c r="M49" s="359"/>
      <c r="N49" s="359"/>
      <c r="O49" s="359"/>
      <c r="P49" s="359"/>
      <c r="Q49" s="359"/>
      <c r="R49" s="359"/>
      <c r="S49" s="359"/>
      <c r="T49" s="359"/>
      <c r="U49" s="359"/>
      <c r="V49" s="359"/>
      <c r="W49" s="359"/>
      <c r="X49" s="359"/>
    </row>
    <row r="50" spans="1:24" x14ac:dyDescent="0.2">
      <c r="A50" s="394"/>
      <c r="B50" s="387"/>
      <c r="C50" s="387"/>
      <c r="D50" s="387"/>
      <c r="E50" s="368"/>
      <c r="F50" s="368"/>
      <c r="G50" s="368"/>
      <c r="H50" s="368"/>
      <c r="I50" s="368"/>
      <c r="J50" s="368"/>
      <c r="K50" s="359"/>
      <c r="L50" s="359"/>
      <c r="M50" s="359"/>
      <c r="N50" s="359"/>
      <c r="O50" s="359"/>
      <c r="P50" s="359"/>
      <c r="Q50" s="359"/>
      <c r="R50" s="359"/>
      <c r="S50" s="359"/>
      <c r="T50" s="359"/>
      <c r="U50" s="359"/>
      <c r="V50" s="359"/>
      <c r="W50" s="359"/>
      <c r="X50" s="359"/>
    </row>
    <row r="51" spans="1:24" x14ac:dyDescent="0.2">
      <c r="A51" s="394"/>
      <c r="B51" s="387"/>
      <c r="C51" s="387"/>
      <c r="D51" s="387"/>
      <c r="E51" s="381" t="s">
        <v>253</v>
      </c>
      <c r="F51" s="382"/>
      <c r="G51" s="383"/>
      <c r="H51" s="369"/>
      <c r="I51" s="368"/>
      <c r="J51" s="368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</row>
    <row r="52" spans="1:24" x14ac:dyDescent="0.2">
      <c r="A52" s="394" t="s">
        <v>254</v>
      </c>
      <c r="B52" s="384" t="s">
        <v>113</v>
      </c>
      <c r="C52" s="391">
        <v>41600</v>
      </c>
      <c r="D52" s="389" t="s">
        <v>114</v>
      </c>
      <c r="E52" s="385" t="s">
        <v>243</v>
      </c>
      <c r="F52" s="368"/>
      <c r="G52" s="370"/>
      <c r="H52" s="371"/>
      <c r="I52" s="372"/>
      <c r="J52" s="386" t="s">
        <v>255</v>
      </c>
      <c r="K52" s="359"/>
      <c r="L52" s="359"/>
      <c r="M52" s="359"/>
      <c r="N52" s="359"/>
      <c r="O52" s="359"/>
      <c r="P52" s="359"/>
      <c r="Q52" s="359"/>
      <c r="R52" s="359"/>
      <c r="S52" s="359"/>
      <c r="T52" s="359"/>
      <c r="U52" s="359"/>
      <c r="V52" s="359"/>
      <c r="W52" s="359"/>
      <c r="X52" s="359"/>
    </row>
    <row r="53" spans="1:24" x14ac:dyDescent="0.2">
      <c r="A53" s="394"/>
      <c r="B53" s="387"/>
      <c r="C53" s="387"/>
      <c r="D53" s="387"/>
      <c r="E53" s="381" t="s">
        <v>256</v>
      </c>
      <c r="F53" s="382"/>
      <c r="G53" s="388"/>
      <c r="H53" s="374"/>
      <c r="I53" s="368"/>
      <c r="J53" s="368"/>
      <c r="K53" s="359"/>
      <c r="L53" s="359"/>
      <c r="M53" s="359"/>
      <c r="N53" s="359"/>
      <c r="O53" s="359"/>
      <c r="P53" s="359"/>
      <c r="Q53" s="359"/>
      <c r="R53" s="359"/>
      <c r="S53" s="359"/>
      <c r="T53" s="359"/>
      <c r="U53" s="359"/>
      <c r="V53" s="359"/>
      <c r="W53" s="359"/>
      <c r="X53" s="359"/>
    </row>
    <row r="54" spans="1:24" x14ac:dyDescent="0.2">
      <c r="A54" s="394"/>
      <c r="B54" s="387"/>
      <c r="C54" s="387"/>
      <c r="D54" s="387"/>
      <c r="E54" s="368"/>
      <c r="F54" s="368"/>
      <c r="G54" s="368"/>
      <c r="H54" s="368"/>
      <c r="I54" s="368"/>
      <c r="J54" s="368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</row>
    <row r="55" spans="1:24" x14ac:dyDescent="0.2">
      <c r="A55" s="394"/>
      <c r="B55" s="387"/>
      <c r="C55" s="387"/>
      <c r="D55" s="387"/>
      <c r="E55" s="381" t="s">
        <v>257</v>
      </c>
      <c r="F55" s="382"/>
      <c r="G55" s="383"/>
      <c r="H55" s="369"/>
      <c r="I55" s="368"/>
      <c r="J55" s="368"/>
      <c r="K55" s="359"/>
      <c r="L55" s="359"/>
      <c r="M55" s="359"/>
      <c r="N55" s="359"/>
      <c r="O55" s="359"/>
      <c r="P55" s="359"/>
      <c r="Q55" s="359"/>
      <c r="R55" s="359"/>
      <c r="S55" s="359"/>
      <c r="T55" s="359"/>
      <c r="U55" s="359"/>
      <c r="V55" s="359"/>
      <c r="W55" s="359"/>
      <c r="X55" s="359"/>
    </row>
    <row r="56" spans="1:24" x14ac:dyDescent="0.2">
      <c r="A56" s="394" t="s">
        <v>258</v>
      </c>
      <c r="B56" s="384" t="s">
        <v>113</v>
      </c>
      <c r="C56" s="391">
        <v>41600</v>
      </c>
      <c r="D56" s="389">
        <v>0.54166666666666663</v>
      </c>
      <c r="E56" s="385" t="s">
        <v>243</v>
      </c>
      <c r="F56" s="368"/>
      <c r="G56" s="370"/>
      <c r="H56" s="371"/>
      <c r="I56" s="372"/>
      <c r="J56" s="386" t="s">
        <v>259</v>
      </c>
      <c r="K56" s="359"/>
      <c r="L56" s="359"/>
      <c r="M56" s="359"/>
      <c r="N56" s="359"/>
      <c r="O56" s="359"/>
      <c r="P56" s="359"/>
      <c r="Q56" s="359"/>
      <c r="R56" s="359"/>
      <c r="S56" s="359"/>
      <c r="T56" s="359"/>
      <c r="U56" s="359"/>
      <c r="V56" s="359"/>
      <c r="W56" s="359"/>
      <c r="X56" s="359"/>
    </row>
    <row r="57" spans="1:24" x14ac:dyDescent="0.2">
      <c r="A57" s="394"/>
      <c r="B57" s="387"/>
      <c r="C57" s="387"/>
      <c r="D57" s="387"/>
      <c r="E57" s="381" t="s">
        <v>260</v>
      </c>
      <c r="F57" s="382"/>
      <c r="G57" s="388"/>
      <c r="H57" s="374"/>
      <c r="I57" s="368"/>
      <c r="J57" s="368"/>
      <c r="K57" s="359"/>
      <c r="L57" s="359"/>
      <c r="M57" s="359"/>
      <c r="N57" s="359"/>
      <c r="O57" s="359"/>
      <c r="P57" s="359"/>
      <c r="Q57" s="359"/>
      <c r="R57" s="359"/>
      <c r="S57" s="359"/>
      <c r="T57" s="359"/>
      <c r="U57" s="359"/>
      <c r="V57" s="359"/>
      <c r="W57" s="359"/>
      <c r="X57" s="359"/>
    </row>
    <row r="58" spans="1:24" x14ac:dyDescent="0.2">
      <c r="A58" s="394"/>
      <c r="B58" s="387"/>
      <c r="C58" s="387"/>
      <c r="D58" s="387"/>
      <c r="E58" s="368"/>
      <c r="F58" s="368"/>
      <c r="G58" s="368"/>
      <c r="H58" s="368"/>
      <c r="I58" s="368"/>
      <c r="J58" s="368"/>
      <c r="K58" s="359"/>
      <c r="L58" s="359"/>
      <c r="M58" s="359"/>
      <c r="N58" s="359"/>
      <c r="O58" s="359"/>
      <c r="P58" s="359"/>
      <c r="Q58" s="359"/>
      <c r="R58" s="359"/>
      <c r="S58" s="359"/>
      <c r="T58" s="359"/>
      <c r="U58" s="359"/>
      <c r="V58" s="359"/>
      <c r="W58" s="359"/>
      <c r="X58" s="359"/>
    </row>
    <row r="59" spans="1:24" x14ac:dyDescent="0.2">
      <c r="A59" s="394"/>
      <c r="B59" s="387"/>
      <c r="C59" s="387"/>
      <c r="D59" s="387"/>
      <c r="E59" s="368"/>
      <c r="F59" s="368"/>
      <c r="G59" s="368"/>
      <c r="H59" s="368"/>
      <c r="I59" s="368"/>
      <c r="J59" s="368"/>
      <c r="K59" s="359"/>
      <c r="L59" s="359"/>
      <c r="M59" s="359"/>
      <c r="N59" s="359"/>
      <c r="O59" s="359"/>
      <c r="P59" s="359"/>
      <c r="Q59" s="359"/>
      <c r="R59" s="359"/>
      <c r="S59" s="359"/>
      <c r="T59" s="359"/>
      <c r="U59" s="359"/>
      <c r="V59" s="359"/>
      <c r="W59" s="359"/>
      <c r="X59" s="359"/>
    </row>
    <row r="60" spans="1:24" x14ac:dyDescent="0.2">
      <c r="A60" s="394"/>
      <c r="B60" s="387"/>
      <c r="C60" s="387"/>
      <c r="D60" s="387"/>
      <c r="E60" s="368"/>
      <c r="F60" s="368"/>
      <c r="G60" s="368"/>
      <c r="H60" s="368"/>
      <c r="I60" s="368"/>
      <c r="J60" s="368"/>
      <c r="K60" s="359"/>
      <c r="L60" s="359"/>
      <c r="M60" s="359"/>
      <c r="N60" s="359"/>
      <c r="O60" s="359"/>
      <c r="P60" s="359"/>
      <c r="Q60" s="359"/>
      <c r="R60" s="359"/>
      <c r="S60" s="359"/>
      <c r="T60" s="359"/>
      <c r="U60" s="359"/>
      <c r="V60" s="359"/>
      <c r="W60" s="359"/>
      <c r="X60" s="359"/>
    </row>
    <row r="61" spans="1:24" x14ac:dyDescent="0.2">
      <c r="A61" s="394"/>
      <c r="B61" s="387"/>
      <c r="C61" s="387"/>
      <c r="D61" s="387"/>
      <c r="E61" s="381" t="s">
        <v>261</v>
      </c>
      <c r="F61" s="382"/>
      <c r="G61" s="383"/>
      <c r="H61" s="369"/>
      <c r="I61" s="368"/>
      <c r="J61" s="368"/>
      <c r="K61" s="359"/>
      <c r="L61" s="359"/>
      <c r="M61" s="359"/>
      <c r="N61" s="359"/>
      <c r="O61" s="359"/>
      <c r="P61" s="359"/>
      <c r="Q61" s="359"/>
      <c r="R61" s="359"/>
      <c r="S61" s="359"/>
      <c r="T61" s="359"/>
      <c r="U61" s="359"/>
      <c r="V61" s="359"/>
      <c r="W61" s="359"/>
      <c r="X61" s="359"/>
    </row>
    <row r="62" spans="1:24" x14ac:dyDescent="0.2">
      <c r="A62" s="394" t="s">
        <v>262</v>
      </c>
      <c r="B62" s="384" t="s">
        <v>113</v>
      </c>
      <c r="C62" s="391">
        <v>41604</v>
      </c>
      <c r="D62" s="389">
        <v>0.54166666666666663</v>
      </c>
      <c r="E62" s="385" t="s">
        <v>243</v>
      </c>
      <c r="F62" s="368"/>
      <c r="G62" s="370"/>
      <c r="H62" s="371"/>
      <c r="I62" s="372"/>
      <c r="J62" s="386" t="s">
        <v>263</v>
      </c>
      <c r="K62" s="359"/>
      <c r="L62" s="359"/>
      <c r="M62" s="359"/>
      <c r="N62" s="359"/>
      <c r="O62" s="359"/>
      <c r="P62" s="359"/>
      <c r="Q62" s="359"/>
      <c r="R62" s="359"/>
      <c r="S62" s="359"/>
      <c r="T62" s="359"/>
      <c r="U62" s="359"/>
      <c r="V62" s="359"/>
      <c r="W62" s="359"/>
      <c r="X62" s="359"/>
    </row>
    <row r="63" spans="1:24" x14ac:dyDescent="0.2">
      <c r="A63" s="394"/>
      <c r="B63" s="387"/>
      <c r="C63" s="387"/>
      <c r="D63" s="387"/>
      <c r="E63" s="381" t="s">
        <v>264</v>
      </c>
      <c r="F63" s="382"/>
      <c r="G63" s="388"/>
      <c r="H63" s="374"/>
      <c r="I63" s="368"/>
      <c r="J63" s="368"/>
      <c r="K63" s="359"/>
      <c r="L63" s="359"/>
      <c r="M63" s="359"/>
      <c r="N63" s="359"/>
      <c r="O63" s="359"/>
      <c r="P63" s="359"/>
      <c r="Q63" s="359"/>
      <c r="R63" s="359"/>
      <c r="S63" s="359"/>
      <c r="T63" s="359"/>
      <c r="U63" s="359"/>
      <c r="V63" s="359"/>
      <c r="W63" s="359"/>
      <c r="X63" s="359"/>
    </row>
    <row r="64" spans="1:24" x14ac:dyDescent="0.2">
      <c r="A64" s="394"/>
      <c r="B64" s="387"/>
      <c r="C64" s="387"/>
      <c r="D64" s="387"/>
      <c r="E64" s="368"/>
      <c r="F64" s="368"/>
      <c r="G64" s="368"/>
      <c r="H64" s="368"/>
      <c r="I64" s="368"/>
      <c r="J64" s="368"/>
      <c r="K64" s="359"/>
      <c r="L64" s="359"/>
      <c r="M64" s="359"/>
      <c r="N64" s="359"/>
      <c r="O64" s="359"/>
      <c r="P64" s="359"/>
      <c r="Q64" s="359"/>
      <c r="R64" s="359"/>
      <c r="S64" s="359"/>
      <c r="T64" s="359"/>
      <c r="U64" s="359"/>
      <c r="V64" s="359"/>
      <c r="W64" s="359"/>
      <c r="X64" s="359"/>
    </row>
    <row r="65" spans="1:24" x14ac:dyDescent="0.2">
      <c r="A65" s="394"/>
      <c r="B65" s="387"/>
      <c r="C65" s="387"/>
      <c r="D65" s="387"/>
      <c r="E65" s="381" t="s">
        <v>265</v>
      </c>
      <c r="F65" s="382"/>
      <c r="G65" s="383"/>
      <c r="H65" s="369"/>
      <c r="I65" s="368"/>
      <c r="J65" s="368"/>
      <c r="K65" s="359"/>
      <c r="L65" s="359"/>
      <c r="M65" s="359"/>
      <c r="N65" s="359"/>
      <c r="O65" s="359"/>
      <c r="P65" s="359"/>
      <c r="Q65" s="359"/>
      <c r="R65" s="359"/>
      <c r="S65" s="359"/>
      <c r="T65" s="359"/>
      <c r="U65" s="359"/>
      <c r="V65" s="359"/>
      <c r="W65" s="359"/>
      <c r="X65" s="359"/>
    </row>
    <row r="66" spans="1:24" x14ac:dyDescent="0.2">
      <c r="A66" s="394" t="s">
        <v>266</v>
      </c>
      <c r="B66" s="384" t="s">
        <v>113</v>
      </c>
      <c r="C66" s="391">
        <v>41604</v>
      </c>
      <c r="D66" s="389">
        <v>0.58333333333333337</v>
      </c>
      <c r="E66" s="385" t="s">
        <v>243</v>
      </c>
      <c r="F66" s="368"/>
      <c r="G66" s="370"/>
      <c r="H66" s="371"/>
      <c r="I66" s="372"/>
      <c r="J66" s="386" t="s">
        <v>267</v>
      </c>
      <c r="K66" s="359"/>
      <c r="L66" s="359"/>
      <c r="M66" s="359"/>
      <c r="N66" s="359"/>
      <c r="O66" s="359"/>
      <c r="P66" s="359"/>
      <c r="Q66" s="359"/>
      <c r="R66" s="359"/>
      <c r="S66" s="359"/>
      <c r="T66" s="359"/>
      <c r="U66" s="359"/>
      <c r="V66" s="359"/>
      <c r="W66" s="359"/>
      <c r="X66" s="359"/>
    </row>
    <row r="67" spans="1:24" x14ac:dyDescent="0.2">
      <c r="A67" s="394"/>
      <c r="B67" s="387"/>
      <c r="C67" s="387"/>
      <c r="D67" s="387"/>
      <c r="E67" s="381" t="s">
        <v>268</v>
      </c>
      <c r="F67" s="382"/>
      <c r="G67" s="388"/>
      <c r="H67" s="374"/>
      <c r="I67" s="368"/>
      <c r="J67" s="368"/>
      <c r="K67" s="359"/>
      <c r="L67" s="359"/>
      <c r="M67" s="359"/>
      <c r="N67" s="359"/>
      <c r="O67" s="359"/>
      <c r="P67" s="359"/>
      <c r="Q67" s="359"/>
      <c r="R67" s="359"/>
      <c r="S67" s="359"/>
      <c r="T67" s="359"/>
      <c r="U67" s="359"/>
      <c r="V67" s="359"/>
      <c r="W67" s="359"/>
      <c r="X67" s="359"/>
    </row>
    <row r="68" spans="1:24" x14ac:dyDescent="0.2">
      <c r="A68" s="394"/>
      <c r="B68" s="387"/>
      <c r="C68" s="387"/>
      <c r="D68" s="387"/>
      <c r="E68" s="368"/>
      <c r="F68" s="368"/>
      <c r="G68" s="368"/>
      <c r="H68" s="368"/>
      <c r="I68" s="368"/>
      <c r="J68" s="368"/>
      <c r="K68" s="359"/>
      <c r="L68" s="359"/>
      <c r="M68" s="359"/>
      <c r="N68" s="359"/>
      <c r="O68" s="359"/>
      <c r="P68" s="359"/>
      <c r="Q68" s="359"/>
      <c r="R68" s="359"/>
      <c r="S68" s="359"/>
      <c r="T68" s="359"/>
      <c r="U68" s="359"/>
      <c r="V68" s="359"/>
      <c r="W68" s="359"/>
      <c r="X68" s="359"/>
    </row>
    <row r="69" spans="1:24" x14ac:dyDescent="0.2">
      <c r="A69" s="394"/>
      <c r="B69" s="387"/>
      <c r="C69" s="387"/>
      <c r="D69" s="387"/>
      <c r="E69" s="381" t="s">
        <v>269</v>
      </c>
      <c r="F69" s="382"/>
      <c r="G69" s="383"/>
      <c r="H69" s="369"/>
      <c r="I69" s="368"/>
      <c r="J69" s="368"/>
      <c r="K69" s="359"/>
      <c r="L69" s="359"/>
      <c r="M69" s="359"/>
      <c r="N69" s="359"/>
      <c r="O69" s="359"/>
      <c r="P69" s="359"/>
      <c r="Q69" s="359"/>
      <c r="R69" s="359"/>
      <c r="S69" s="359"/>
      <c r="T69" s="359"/>
      <c r="U69" s="359"/>
      <c r="V69" s="359"/>
      <c r="W69" s="359"/>
      <c r="X69" s="359"/>
    </row>
    <row r="70" spans="1:24" x14ac:dyDescent="0.2">
      <c r="A70" s="394" t="s">
        <v>270</v>
      </c>
      <c r="B70" s="384" t="s">
        <v>113</v>
      </c>
      <c r="C70" s="391">
        <v>41604</v>
      </c>
      <c r="D70" s="389">
        <v>0.625</v>
      </c>
      <c r="E70" s="385" t="s">
        <v>243</v>
      </c>
      <c r="F70" s="368"/>
      <c r="G70" s="370"/>
      <c r="H70" s="371"/>
      <c r="I70" s="372"/>
      <c r="J70" s="386" t="s">
        <v>271</v>
      </c>
      <c r="K70" s="359"/>
      <c r="L70" s="359"/>
      <c r="M70" s="359"/>
      <c r="N70" s="359"/>
      <c r="O70" s="359"/>
      <c r="P70" s="359"/>
      <c r="Q70" s="359"/>
      <c r="R70" s="359"/>
      <c r="S70" s="359"/>
      <c r="T70" s="359"/>
      <c r="U70" s="359"/>
      <c r="V70" s="359"/>
      <c r="W70" s="359"/>
      <c r="X70" s="359"/>
    </row>
    <row r="71" spans="1:24" x14ac:dyDescent="0.2">
      <c r="A71" s="394"/>
      <c r="B71" s="387"/>
      <c r="C71" s="387"/>
      <c r="D71" s="387"/>
      <c r="E71" s="381" t="s">
        <v>272</v>
      </c>
      <c r="F71" s="382"/>
      <c r="G71" s="388"/>
      <c r="H71" s="374"/>
      <c r="I71" s="368"/>
      <c r="J71" s="368"/>
      <c r="K71" s="359"/>
      <c r="L71" s="359"/>
      <c r="M71" s="359"/>
      <c r="N71" s="359"/>
      <c r="O71" s="359"/>
      <c r="P71" s="359"/>
      <c r="Q71" s="359"/>
      <c r="R71" s="359"/>
      <c r="S71" s="359"/>
      <c r="T71" s="359"/>
      <c r="U71" s="359"/>
      <c r="V71" s="359"/>
      <c r="W71" s="359"/>
      <c r="X71" s="359"/>
    </row>
    <row r="72" spans="1:24" x14ac:dyDescent="0.2">
      <c r="A72" s="392"/>
      <c r="B72" s="359"/>
      <c r="C72" s="359"/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359"/>
      <c r="O72" s="359"/>
      <c r="P72" s="359"/>
      <c r="Q72" s="359"/>
      <c r="R72" s="359"/>
      <c r="S72" s="359"/>
      <c r="T72" s="359"/>
      <c r="U72" s="359"/>
      <c r="V72" s="359"/>
      <c r="W72" s="359"/>
      <c r="X72" s="359"/>
    </row>
    <row r="73" spans="1:24" x14ac:dyDescent="0.2">
      <c r="A73" s="392"/>
      <c r="B73" s="359"/>
      <c r="C73" s="359"/>
      <c r="D73" s="359"/>
      <c r="E73" s="359"/>
      <c r="F73" s="359"/>
      <c r="G73" s="359"/>
      <c r="H73" s="359"/>
      <c r="I73" s="359"/>
      <c r="J73" s="359"/>
      <c r="K73" s="359"/>
      <c r="L73" s="359"/>
      <c r="M73" s="359"/>
      <c r="N73" s="359"/>
      <c r="O73" s="359"/>
      <c r="P73" s="359"/>
      <c r="Q73" s="359"/>
      <c r="R73" s="359"/>
      <c r="S73" s="359"/>
      <c r="T73" s="359"/>
      <c r="U73" s="359"/>
      <c r="V73" s="359"/>
      <c r="W73" s="359"/>
      <c r="X73" s="359"/>
    </row>
    <row r="74" spans="1:24" x14ac:dyDescent="0.2">
      <c r="A74" s="392"/>
      <c r="B74" s="359"/>
      <c r="C74" s="359"/>
      <c r="D74" s="359"/>
      <c r="E74" s="359"/>
      <c r="F74" s="359"/>
      <c r="G74" s="359"/>
      <c r="H74" s="359"/>
      <c r="I74" s="359"/>
      <c r="J74" s="359"/>
      <c r="K74" s="359"/>
      <c r="L74" s="359"/>
      <c r="M74" s="359"/>
      <c r="N74" s="359"/>
      <c r="O74" s="359"/>
      <c r="P74" s="359"/>
      <c r="Q74" s="359"/>
      <c r="R74" s="359"/>
      <c r="S74" s="359"/>
      <c r="T74" s="359"/>
      <c r="U74" s="359"/>
      <c r="V74" s="359"/>
      <c r="W74" s="359"/>
      <c r="X74" s="359"/>
    </row>
    <row r="75" spans="1:24" x14ac:dyDescent="0.2">
      <c r="A75" s="392"/>
      <c r="B75" s="359"/>
      <c r="C75" s="359"/>
      <c r="D75" s="359"/>
      <c r="E75" s="359"/>
      <c r="F75" s="359"/>
      <c r="G75" s="359"/>
      <c r="H75" s="359"/>
      <c r="I75" s="359"/>
      <c r="J75" s="359"/>
      <c r="K75" s="359"/>
      <c r="L75" s="359"/>
      <c r="M75" s="359"/>
      <c r="N75" s="359"/>
      <c r="O75" s="359"/>
      <c r="P75" s="359"/>
      <c r="Q75" s="359"/>
      <c r="R75" s="359"/>
      <c r="S75" s="359"/>
      <c r="T75" s="359"/>
      <c r="U75" s="359"/>
      <c r="V75" s="359"/>
      <c r="W75" s="359"/>
      <c r="X75" s="359"/>
    </row>
    <row r="76" spans="1:24" x14ac:dyDescent="0.2">
      <c r="A76" s="392"/>
      <c r="B76" s="359"/>
      <c r="C76" s="359"/>
      <c r="D76" s="359"/>
      <c r="E76" s="359"/>
      <c r="F76" s="359"/>
      <c r="G76" s="359"/>
      <c r="H76" s="359"/>
      <c r="I76" s="359"/>
      <c r="J76" s="359"/>
      <c r="K76" s="359"/>
      <c r="L76" s="359"/>
      <c r="M76" s="359"/>
      <c r="N76" s="359"/>
      <c r="O76" s="359"/>
      <c r="P76" s="359"/>
      <c r="Q76" s="359"/>
      <c r="R76" s="359"/>
      <c r="S76" s="359"/>
      <c r="T76" s="359"/>
      <c r="U76" s="359"/>
      <c r="V76" s="359"/>
      <c r="W76" s="359"/>
      <c r="X76" s="359"/>
    </row>
    <row r="77" spans="1:24" x14ac:dyDescent="0.2">
      <c r="A77" s="392"/>
      <c r="B77" s="359"/>
      <c r="C77" s="359"/>
      <c r="D77" s="359"/>
      <c r="E77" s="359"/>
      <c r="F77" s="359"/>
      <c r="G77" s="359"/>
      <c r="H77" s="359"/>
      <c r="I77" s="359"/>
      <c r="J77" s="359"/>
      <c r="K77" s="359"/>
      <c r="L77" s="359"/>
      <c r="M77" s="359"/>
      <c r="N77" s="359"/>
      <c r="O77" s="359"/>
      <c r="P77" s="359"/>
      <c r="Q77" s="359"/>
      <c r="R77" s="359"/>
      <c r="S77" s="359"/>
      <c r="T77" s="359"/>
      <c r="U77" s="359"/>
      <c r="V77" s="359"/>
      <c r="W77" s="359"/>
      <c r="X77" s="359"/>
    </row>
    <row r="78" spans="1:24" x14ac:dyDescent="0.2">
      <c r="A78" s="392"/>
      <c r="B78" s="359"/>
      <c r="C78" s="359"/>
      <c r="D78" s="359"/>
      <c r="E78" s="359"/>
      <c r="F78" s="359"/>
      <c r="G78" s="359"/>
      <c r="H78" s="359"/>
      <c r="I78" s="359"/>
      <c r="J78" s="359"/>
      <c r="K78" s="359"/>
      <c r="L78" s="359"/>
      <c r="M78" s="359"/>
      <c r="N78" s="359"/>
      <c r="O78" s="359"/>
      <c r="P78" s="359"/>
      <c r="Q78" s="359"/>
      <c r="R78" s="359"/>
      <c r="S78" s="359"/>
      <c r="T78" s="359"/>
      <c r="U78" s="359"/>
      <c r="V78" s="359"/>
      <c r="W78" s="359"/>
      <c r="X78" s="359"/>
    </row>
    <row r="79" spans="1:24" x14ac:dyDescent="0.2">
      <c r="A79" s="392"/>
      <c r="B79" s="359"/>
      <c r="C79" s="359"/>
      <c r="D79" s="359"/>
      <c r="E79" s="359"/>
      <c r="F79" s="359"/>
      <c r="G79" s="359"/>
      <c r="H79" s="359"/>
      <c r="I79" s="359"/>
      <c r="J79" s="359"/>
      <c r="K79" s="359"/>
      <c r="L79" s="359"/>
      <c r="M79" s="359"/>
      <c r="N79" s="359"/>
      <c r="O79" s="359"/>
      <c r="P79" s="359"/>
      <c r="Q79" s="359"/>
      <c r="R79" s="359"/>
      <c r="S79" s="359"/>
      <c r="T79" s="359"/>
      <c r="U79" s="359"/>
      <c r="V79" s="359"/>
      <c r="W79" s="359"/>
      <c r="X79" s="359"/>
    </row>
    <row r="80" spans="1:24" x14ac:dyDescent="0.2">
      <c r="A80" s="392"/>
      <c r="B80" s="359"/>
      <c r="C80" s="359"/>
      <c r="D80" s="359"/>
      <c r="E80" s="359"/>
      <c r="F80" s="359"/>
      <c r="G80" s="359"/>
      <c r="H80" s="359"/>
      <c r="I80" s="359"/>
      <c r="J80" s="359"/>
      <c r="K80" s="359"/>
      <c r="L80" s="359"/>
      <c r="M80" s="359"/>
      <c r="N80" s="359"/>
      <c r="O80" s="359"/>
      <c r="P80" s="359"/>
      <c r="Q80" s="359"/>
      <c r="R80" s="359"/>
      <c r="S80" s="359"/>
      <c r="T80" s="359"/>
      <c r="U80" s="359"/>
      <c r="V80" s="359"/>
      <c r="W80" s="359"/>
      <c r="X80" s="359"/>
    </row>
    <row r="81" spans="1:24" x14ac:dyDescent="0.2">
      <c r="A81" s="392"/>
      <c r="B81" s="359"/>
      <c r="C81" s="359"/>
      <c r="D81" s="359"/>
      <c r="E81" s="359"/>
      <c r="F81" s="359"/>
      <c r="G81" s="359"/>
      <c r="H81" s="359"/>
      <c r="I81" s="359"/>
      <c r="J81" s="359"/>
      <c r="K81" s="359"/>
      <c r="L81" s="359"/>
      <c r="M81" s="359"/>
      <c r="N81" s="359"/>
      <c r="O81" s="359"/>
      <c r="P81" s="359"/>
      <c r="Q81" s="359"/>
      <c r="R81" s="359"/>
      <c r="S81" s="359"/>
      <c r="T81" s="359"/>
      <c r="U81" s="359"/>
      <c r="V81" s="359"/>
      <c r="W81" s="359"/>
      <c r="X81" s="359"/>
    </row>
    <row r="82" spans="1:24" x14ac:dyDescent="0.2">
      <c r="A82" s="392"/>
      <c r="B82" s="359"/>
      <c r="C82" s="359"/>
      <c r="D82" s="359"/>
      <c r="E82" s="359"/>
      <c r="F82" s="359"/>
      <c r="G82" s="359"/>
      <c r="H82" s="359"/>
      <c r="I82" s="359"/>
      <c r="J82" s="359"/>
      <c r="K82" s="359"/>
      <c r="L82" s="359"/>
      <c r="M82" s="359"/>
      <c r="N82" s="359"/>
      <c r="O82" s="359"/>
      <c r="P82" s="359"/>
      <c r="Q82" s="359"/>
      <c r="R82" s="359"/>
      <c r="S82" s="359"/>
      <c r="T82" s="359"/>
      <c r="U82" s="359"/>
      <c r="V82" s="359"/>
      <c r="W82" s="359"/>
      <c r="X82" s="359"/>
    </row>
    <row r="83" spans="1:24" x14ac:dyDescent="0.2">
      <c r="A83" s="392"/>
      <c r="B83" s="359"/>
      <c r="C83" s="359"/>
      <c r="D83" s="359"/>
      <c r="E83" s="359"/>
      <c r="F83" s="359"/>
      <c r="G83" s="359"/>
      <c r="H83" s="359"/>
      <c r="I83" s="359"/>
      <c r="J83" s="359"/>
      <c r="K83" s="359"/>
      <c r="L83" s="359"/>
      <c r="M83" s="359"/>
      <c r="N83" s="359"/>
      <c r="O83" s="359"/>
      <c r="P83" s="359"/>
      <c r="Q83" s="359"/>
      <c r="R83" s="359"/>
      <c r="S83" s="359"/>
      <c r="T83" s="359"/>
      <c r="U83" s="359"/>
      <c r="V83" s="359"/>
      <c r="W83" s="359"/>
      <c r="X83" s="359"/>
    </row>
    <row r="84" spans="1:24" x14ac:dyDescent="0.2">
      <c r="A84" s="392"/>
      <c r="B84" s="359"/>
      <c r="C84" s="359"/>
      <c r="D84" s="359"/>
      <c r="E84" s="359"/>
      <c r="F84" s="359"/>
      <c r="G84" s="359"/>
      <c r="H84" s="359"/>
      <c r="I84" s="359"/>
      <c r="J84" s="359"/>
      <c r="K84" s="359"/>
      <c r="L84" s="359"/>
      <c r="M84" s="359"/>
      <c r="N84" s="359"/>
      <c r="O84" s="359"/>
      <c r="P84" s="359"/>
      <c r="Q84" s="359"/>
      <c r="R84" s="359"/>
      <c r="S84" s="359"/>
      <c r="T84" s="359"/>
      <c r="U84" s="359"/>
      <c r="V84" s="359"/>
      <c r="W84" s="359"/>
      <c r="X84" s="359"/>
    </row>
    <row r="85" spans="1:24" x14ac:dyDescent="0.2">
      <c r="A85" s="392"/>
      <c r="B85" s="359"/>
      <c r="C85" s="359"/>
      <c r="D85" s="359"/>
      <c r="E85" s="359"/>
      <c r="F85" s="359"/>
      <c r="G85" s="359"/>
      <c r="H85" s="359"/>
      <c r="I85" s="359"/>
      <c r="J85" s="359"/>
      <c r="K85" s="359"/>
      <c r="L85" s="359"/>
      <c r="M85" s="359"/>
      <c r="N85" s="359"/>
      <c r="O85" s="359"/>
      <c r="P85" s="359"/>
      <c r="Q85" s="359"/>
      <c r="R85" s="359"/>
      <c r="S85" s="359"/>
      <c r="T85" s="359"/>
      <c r="U85" s="359"/>
      <c r="V85" s="359"/>
      <c r="W85" s="359"/>
      <c r="X85" s="359"/>
    </row>
    <row r="86" spans="1:24" x14ac:dyDescent="0.2">
      <c r="A86" s="392"/>
      <c r="B86" s="359"/>
      <c r="C86" s="359"/>
      <c r="D86" s="359"/>
      <c r="E86" s="359"/>
      <c r="F86" s="359"/>
      <c r="G86" s="359"/>
      <c r="H86" s="359"/>
      <c r="I86" s="359"/>
      <c r="J86" s="359"/>
      <c r="K86" s="359"/>
      <c r="L86" s="359"/>
      <c r="M86" s="359"/>
      <c r="N86" s="359"/>
      <c r="O86" s="359"/>
      <c r="P86" s="359"/>
      <c r="Q86" s="359"/>
      <c r="R86" s="359"/>
      <c r="S86" s="359"/>
      <c r="T86" s="359"/>
      <c r="U86" s="359"/>
      <c r="V86" s="359"/>
      <c r="W86" s="359"/>
      <c r="X86" s="359"/>
    </row>
    <row r="87" spans="1:24" x14ac:dyDescent="0.2">
      <c r="A87" s="392"/>
      <c r="B87" s="359"/>
      <c r="C87" s="359"/>
      <c r="D87" s="359"/>
      <c r="E87" s="359"/>
      <c r="F87" s="359"/>
      <c r="G87" s="359"/>
      <c r="H87" s="359"/>
      <c r="I87" s="359"/>
      <c r="J87" s="359"/>
      <c r="K87" s="359"/>
      <c r="L87" s="359"/>
      <c r="M87" s="359"/>
      <c r="N87" s="359"/>
      <c r="O87" s="359"/>
      <c r="P87" s="359"/>
      <c r="Q87" s="359"/>
      <c r="R87" s="359"/>
      <c r="S87" s="359"/>
      <c r="T87" s="359"/>
      <c r="U87" s="359"/>
      <c r="V87" s="359"/>
      <c r="W87" s="359"/>
      <c r="X87" s="359"/>
    </row>
    <row r="88" spans="1:24" x14ac:dyDescent="0.2">
      <c r="A88" s="392"/>
      <c r="B88" s="359"/>
      <c r="C88" s="359"/>
      <c r="D88" s="359"/>
      <c r="E88" s="359"/>
      <c r="F88" s="359"/>
      <c r="G88" s="359"/>
      <c r="H88" s="359"/>
      <c r="I88" s="359"/>
      <c r="J88" s="359"/>
      <c r="K88" s="359"/>
      <c r="L88" s="359"/>
      <c r="M88" s="359"/>
      <c r="N88" s="359"/>
      <c r="O88" s="359"/>
      <c r="P88" s="359"/>
      <c r="Q88" s="359"/>
      <c r="R88" s="359"/>
      <c r="S88" s="359"/>
      <c r="T88" s="359"/>
      <c r="U88" s="359"/>
      <c r="V88" s="359"/>
      <c r="W88" s="359"/>
      <c r="X88" s="359"/>
    </row>
    <row r="89" spans="1:24" x14ac:dyDescent="0.2">
      <c r="A89" s="392"/>
      <c r="B89" s="359"/>
      <c r="C89" s="359"/>
      <c r="D89" s="359"/>
      <c r="E89" s="359"/>
      <c r="F89" s="359"/>
      <c r="G89" s="359"/>
      <c r="H89" s="359"/>
      <c r="I89" s="359"/>
      <c r="J89" s="359"/>
      <c r="K89" s="359"/>
      <c r="L89" s="359"/>
      <c r="M89" s="359"/>
      <c r="N89" s="359"/>
      <c r="O89" s="359"/>
      <c r="P89" s="359"/>
      <c r="Q89" s="359"/>
      <c r="R89" s="359"/>
      <c r="S89" s="359"/>
      <c r="T89" s="359"/>
      <c r="U89" s="359"/>
      <c r="V89" s="359"/>
      <c r="W89" s="359"/>
      <c r="X89" s="359"/>
    </row>
    <row r="90" spans="1:24" x14ac:dyDescent="0.2">
      <c r="A90" s="392"/>
      <c r="B90" s="359"/>
      <c r="C90" s="359"/>
      <c r="D90" s="359"/>
      <c r="E90" s="359"/>
      <c r="F90" s="359"/>
      <c r="G90" s="359"/>
      <c r="H90" s="359"/>
      <c r="I90" s="359"/>
      <c r="J90" s="359"/>
      <c r="K90" s="359"/>
      <c r="L90" s="359"/>
      <c r="M90" s="359"/>
      <c r="N90" s="359"/>
      <c r="O90" s="359"/>
      <c r="P90" s="359"/>
      <c r="Q90" s="359"/>
      <c r="R90" s="359"/>
      <c r="S90" s="359"/>
      <c r="T90" s="359"/>
      <c r="U90" s="359"/>
      <c r="V90" s="359"/>
      <c r="W90" s="359"/>
      <c r="X90" s="359"/>
    </row>
    <row r="91" spans="1:24" x14ac:dyDescent="0.2">
      <c r="A91" s="392"/>
      <c r="B91" s="359"/>
      <c r="C91" s="359"/>
      <c r="D91" s="359"/>
      <c r="E91" s="359"/>
      <c r="F91" s="359"/>
      <c r="G91" s="359"/>
      <c r="H91" s="359"/>
      <c r="I91" s="359"/>
      <c r="J91" s="359"/>
      <c r="K91" s="359"/>
      <c r="L91" s="359"/>
      <c r="M91" s="359"/>
      <c r="N91" s="359"/>
      <c r="O91" s="359"/>
      <c r="P91" s="359"/>
      <c r="Q91" s="359"/>
      <c r="R91" s="359"/>
      <c r="S91" s="359"/>
      <c r="T91" s="359"/>
      <c r="U91" s="359"/>
      <c r="V91" s="359"/>
      <c r="W91" s="359"/>
      <c r="X91" s="359"/>
    </row>
    <row r="92" spans="1:24" x14ac:dyDescent="0.2">
      <c r="A92" s="392"/>
      <c r="B92" s="359"/>
      <c r="C92" s="359"/>
      <c r="D92" s="359"/>
      <c r="E92" s="359"/>
      <c r="F92" s="359"/>
      <c r="G92" s="359"/>
      <c r="H92" s="359"/>
      <c r="I92" s="359"/>
      <c r="J92" s="359"/>
      <c r="K92" s="359"/>
      <c r="L92" s="359"/>
      <c r="M92" s="359"/>
      <c r="N92" s="359"/>
      <c r="O92" s="359"/>
      <c r="P92" s="359"/>
      <c r="Q92" s="359"/>
      <c r="R92" s="359"/>
      <c r="S92" s="359"/>
      <c r="T92" s="359"/>
      <c r="U92" s="359"/>
      <c r="V92" s="359"/>
      <c r="W92" s="359"/>
      <c r="X92" s="359"/>
    </row>
    <row r="93" spans="1:24" x14ac:dyDescent="0.2">
      <c r="A93" s="392"/>
      <c r="B93" s="359"/>
      <c r="C93" s="359"/>
      <c r="D93" s="359"/>
      <c r="E93" s="359"/>
      <c r="F93" s="359"/>
      <c r="G93" s="359"/>
      <c r="H93" s="359"/>
      <c r="I93" s="359"/>
      <c r="J93" s="359"/>
      <c r="K93" s="359"/>
      <c r="L93" s="359"/>
      <c r="M93" s="359"/>
      <c r="N93" s="359"/>
      <c r="O93" s="359"/>
      <c r="P93" s="359"/>
      <c r="Q93" s="359"/>
      <c r="R93" s="359"/>
      <c r="S93" s="359"/>
      <c r="T93" s="359"/>
      <c r="U93" s="359"/>
      <c r="V93" s="359"/>
      <c r="W93" s="359"/>
      <c r="X93" s="359"/>
    </row>
    <row r="94" spans="1:24" x14ac:dyDescent="0.2">
      <c r="A94" s="392"/>
      <c r="B94" s="359"/>
      <c r="C94" s="359"/>
      <c r="D94" s="359"/>
      <c r="E94" s="359"/>
      <c r="F94" s="359"/>
      <c r="G94" s="359"/>
      <c r="H94" s="359"/>
      <c r="I94" s="359"/>
      <c r="J94" s="359"/>
      <c r="K94" s="359"/>
      <c r="L94" s="359"/>
      <c r="M94" s="359"/>
      <c r="N94" s="359"/>
      <c r="O94" s="359"/>
      <c r="P94" s="359"/>
      <c r="Q94" s="359"/>
      <c r="R94" s="359"/>
      <c r="S94" s="359"/>
      <c r="T94" s="359"/>
      <c r="U94" s="359"/>
      <c r="V94" s="359"/>
      <c r="W94" s="359"/>
      <c r="X94" s="359"/>
    </row>
    <row r="95" spans="1:24" x14ac:dyDescent="0.2">
      <c r="A95" s="392"/>
      <c r="B95" s="359"/>
      <c r="C95" s="359"/>
      <c r="D95" s="359"/>
      <c r="E95" s="359"/>
      <c r="F95" s="359"/>
      <c r="G95" s="359"/>
      <c r="H95" s="359"/>
      <c r="I95" s="359"/>
      <c r="J95" s="359"/>
      <c r="K95" s="359"/>
      <c r="L95" s="359"/>
      <c r="M95" s="359"/>
      <c r="N95" s="359"/>
      <c r="O95" s="359"/>
      <c r="P95" s="359"/>
      <c r="Q95" s="359"/>
      <c r="R95" s="359"/>
      <c r="S95" s="359"/>
      <c r="T95" s="359"/>
      <c r="U95" s="359"/>
      <c r="V95" s="359"/>
      <c r="W95" s="359"/>
      <c r="X95" s="359"/>
    </row>
    <row r="96" spans="1:24" x14ac:dyDescent="0.2">
      <c r="A96" s="392"/>
      <c r="B96" s="359"/>
      <c r="C96" s="359"/>
      <c r="D96" s="359"/>
      <c r="E96" s="359"/>
      <c r="F96" s="359"/>
      <c r="G96" s="359"/>
      <c r="H96" s="359"/>
      <c r="I96" s="359"/>
      <c r="J96" s="359"/>
      <c r="K96" s="359"/>
      <c r="L96" s="359"/>
      <c r="M96" s="359"/>
      <c r="N96" s="359"/>
      <c r="O96" s="359"/>
      <c r="P96" s="359"/>
      <c r="Q96" s="359"/>
      <c r="R96" s="359"/>
      <c r="S96" s="359"/>
      <c r="T96" s="359"/>
      <c r="U96" s="359"/>
      <c r="V96" s="359"/>
      <c r="W96" s="359"/>
      <c r="X96" s="359"/>
    </row>
    <row r="97" spans="1:24" x14ac:dyDescent="0.2">
      <c r="A97" s="392"/>
      <c r="B97" s="359"/>
      <c r="C97" s="359"/>
      <c r="D97" s="359"/>
      <c r="E97" s="359"/>
      <c r="F97" s="359"/>
      <c r="G97" s="359"/>
      <c r="H97" s="359"/>
      <c r="I97" s="359"/>
      <c r="J97" s="359"/>
      <c r="K97" s="359"/>
      <c r="L97" s="359"/>
      <c r="M97" s="359"/>
      <c r="N97" s="359"/>
      <c r="O97" s="359"/>
      <c r="P97" s="359"/>
      <c r="Q97" s="359"/>
      <c r="R97" s="359"/>
      <c r="S97" s="359"/>
      <c r="T97" s="359"/>
      <c r="U97" s="359"/>
      <c r="V97" s="359"/>
      <c r="W97" s="359"/>
      <c r="X97" s="359"/>
    </row>
    <row r="98" spans="1:24" x14ac:dyDescent="0.2">
      <c r="A98" s="392"/>
      <c r="B98" s="359"/>
      <c r="C98" s="359"/>
      <c r="D98" s="359"/>
      <c r="E98" s="359"/>
      <c r="F98" s="359"/>
      <c r="G98" s="359"/>
      <c r="H98" s="359"/>
      <c r="I98" s="359"/>
      <c r="J98" s="359"/>
      <c r="K98" s="359"/>
      <c r="L98" s="359"/>
      <c r="M98" s="359"/>
      <c r="N98" s="359"/>
      <c r="O98" s="359"/>
      <c r="P98" s="359"/>
      <c r="Q98" s="359"/>
      <c r="R98" s="359"/>
      <c r="S98" s="359"/>
      <c r="T98" s="359"/>
      <c r="U98" s="359"/>
      <c r="V98" s="359"/>
      <c r="W98" s="359"/>
      <c r="X98" s="359"/>
    </row>
    <row r="99" spans="1:24" x14ac:dyDescent="0.2">
      <c r="A99" s="392"/>
      <c r="B99" s="359"/>
      <c r="C99" s="359"/>
      <c r="D99" s="359"/>
      <c r="E99" s="359"/>
      <c r="F99" s="359"/>
      <c r="G99" s="359"/>
      <c r="H99" s="359"/>
      <c r="I99" s="359"/>
      <c r="J99" s="359"/>
      <c r="K99" s="359"/>
      <c r="L99" s="359"/>
      <c r="M99" s="359"/>
      <c r="N99" s="359"/>
      <c r="O99" s="359"/>
      <c r="P99" s="359"/>
      <c r="Q99" s="359"/>
      <c r="R99" s="359"/>
      <c r="S99" s="359"/>
      <c r="T99" s="359"/>
      <c r="U99" s="359"/>
      <c r="V99" s="359"/>
      <c r="W99" s="359"/>
      <c r="X99" s="359"/>
    </row>
    <row r="100" spans="1:24" x14ac:dyDescent="0.2">
      <c r="A100" s="392"/>
      <c r="B100" s="359"/>
      <c r="C100" s="359"/>
      <c r="D100" s="359"/>
      <c r="E100" s="359"/>
      <c r="F100" s="359"/>
      <c r="G100" s="359"/>
      <c r="H100" s="359"/>
      <c r="I100" s="359"/>
      <c r="J100" s="359"/>
      <c r="K100" s="359"/>
      <c r="L100" s="359"/>
      <c r="M100" s="359"/>
      <c r="N100" s="359"/>
      <c r="O100" s="359"/>
      <c r="P100" s="359"/>
      <c r="Q100" s="359"/>
      <c r="R100" s="359"/>
      <c r="S100" s="359"/>
      <c r="T100" s="359"/>
      <c r="U100" s="359"/>
      <c r="V100" s="359"/>
      <c r="W100" s="359"/>
      <c r="X100" s="359"/>
    </row>
    <row r="101" spans="1:24" x14ac:dyDescent="0.2">
      <c r="A101" s="392"/>
      <c r="B101" s="359"/>
      <c r="C101" s="359"/>
      <c r="D101" s="359"/>
      <c r="E101" s="359"/>
      <c r="F101" s="359"/>
      <c r="G101" s="359"/>
      <c r="H101" s="359"/>
      <c r="I101" s="359"/>
      <c r="J101" s="359"/>
      <c r="K101" s="359"/>
      <c r="L101" s="359"/>
      <c r="M101" s="359"/>
      <c r="N101" s="359"/>
      <c r="O101" s="359"/>
      <c r="P101" s="359"/>
      <c r="Q101" s="359"/>
      <c r="R101" s="359"/>
      <c r="S101" s="359"/>
      <c r="T101" s="359"/>
      <c r="U101" s="359"/>
      <c r="V101" s="359"/>
      <c r="W101" s="359"/>
      <c r="X101" s="359"/>
    </row>
    <row r="102" spans="1:24" x14ac:dyDescent="0.2">
      <c r="A102" s="392"/>
      <c r="B102" s="359"/>
      <c r="C102" s="359"/>
      <c r="D102" s="359"/>
      <c r="E102" s="359"/>
      <c r="F102" s="359"/>
      <c r="G102" s="359"/>
      <c r="H102" s="359"/>
      <c r="I102" s="359"/>
      <c r="J102" s="359"/>
      <c r="K102" s="359"/>
      <c r="L102" s="359"/>
      <c r="M102" s="359"/>
      <c r="N102" s="359"/>
      <c r="O102" s="359"/>
      <c r="P102" s="359"/>
      <c r="Q102" s="359"/>
      <c r="R102" s="359"/>
      <c r="S102" s="359"/>
      <c r="T102" s="359"/>
      <c r="U102" s="359"/>
      <c r="V102" s="359"/>
      <c r="W102" s="359"/>
      <c r="X102" s="359"/>
    </row>
    <row r="103" spans="1:24" x14ac:dyDescent="0.2">
      <c r="A103" s="392"/>
      <c r="B103" s="359"/>
      <c r="C103" s="359"/>
      <c r="D103" s="359"/>
      <c r="E103" s="359"/>
      <c r="F103" s="359"/>
      <c r="G103" s="359"/>
      <c r="H103" s="359"/>
      <c r="I103" s="359"/>
      <c r="J103" s="359"/>
      <c r="K103" s="359"/>
      <c r="L103" s="359"/>
      <c r="M103" s="359"/>
      <c r="N103" s="359"/>
      <c r="O103" s="359"/>
      <c r="P103" s="359"/>
      <c r="Q103" s="359"/>
      <c r="R103" s="359"/>
      <c r="S103" s="359"/>
      <c r="T103" s="359"/>
      <c r="U103" s="359"/>
      <c r="V103" s="359"/>
      <c r="W103" s="359"/>
      <c r="X103" s="359"/>
    </row>
    <row r="104" spans="1:24" x14ac:dyDescent="0.2">
      <c r="A104" s="392"/>
      <c r="B104" s="359"/>
      <c r="C104" s="359"/>
      <c r="D104" s="359"/>
      <c r="E104" s="359"/>
      <c r="F104" s="359"/>
      <c r="G104" s="359"/>
      <c r="H104" s="359"/>
      <c r="I104" s="359"/>
      <c r="J104" s="359"/>
      <c r="K104" s="359"/>
      <c r="L104" s="359"/>
      <c r="M104" s="359"/>
      <c r="N104" s="359"/>
      <c r="O104" s="359"/>
      <c r="P104" s="359"/>
      <c r="Q104" s="359"/>
      <c r="R104" s="359"/>
      <c r="S104" s="359"/>
      <c r="T104" s="359"/>
      <c r="U104" s="359"/>
      <c r="V104" s="359"/>
      <c r="W104" s="359"/>
      <c r="X104" s="359"/>
    </row>
    <row r="105" spans="1:24" x14ac:dyDescent="0.2">
      <c r="A105" s="392"/>
      <c r="B105" s="359"/>
      <c r="C105" s="359"/>
      <c r="D105" s="359"/>
      <c r="E105" s="359"/>
      <c r="F105" s="359"/>
      <c r="G105" s="359"/>
      <c r="H105" s="359"/>
      <c r="I105" s="359"/>
      <c r="J105" s="359"/>
      <c r="K105" s="359"/>
      <c r="L105" s="359"/>
      <c r="M105" s="359"/>
      <c r="N105" s="359"/>
      <c r="O105" s="359"/>
      <c r="P105" s="359"/>
      <c r="Q105" s="359"/>
      <c r="R105" s="359"/>
      <c r="S105" s="359"/>
      <c r="T105" s="359"/>
      <c r="U105" s="359"/>
      <c r="V105" s="359"/>
      <c r="W105" s="359"/>
      <c r="X105" s="359"/>
    </row>
    <row r="106" spans="1:24" x14ac:dyDescent="0.2">
      <c r="A106" s="392"/>
      <c r="B106" s="359"/>
      <c r="C106" s="359"/>
      <c r="D106" s="359"/>
      <c r="E106" s="359"/>
      <c r="F106" s="359"/>
      <c r="G106" s="359"/>
      <c r="H106" s="359"/>
      <c r="I106" s="359"/>
      <c r="J106" s="359"/>
      <c r="K106" s="359"/>
      <c r="L106" s="359"/>
      <c r="M106" s="359"/>
      <c r="N106" s="359"/>
      <c r="O106" s="359"/>
      <c r="P106" s="359"/>
      <c r="Q106" s="359"/>
      <c r="R106" s="359"/>
      <c r="S106" s="359"/>
      <c r="T106" s="359"/>
      <c r="U106" s="359"/>
      <c r="V106" s="359"/>
      <c r="W106" s="359"/>
      <c r="X106" s="359"/>
    </row>
    <row r="107" spans="1:24" x14ac:dyDescent="0.2">
      <c r="A107" s="392"/>
      <c r="B107" s="359"/>
      <c r="C107" s="359"/>
      <c r="D107" s="359"/>
      <c r="E107" s="359"/>
      <c r="F107" s="359"/>
      <c r="G107" s="359"/>
      <c r="H107" s="359"/>
      <c r="I107" s="359"/>
      <c r="J107" s="359"/>
      <c r="K107" s="359"/>
      <c r="L107" s="359"/>
      <c r="M107" s="359"/>
      <c r="N107" s="359"/>
      <c r="O107" s="359"/>
      <c r="P107" s="359"/>
      <c r="Q107" s="359"/>
      <c r="R107" s="359"/>
      <c r="S107" s="359"/>
      <c r="T107" s="359"/>
      <c r="U107" s="359"/>
      <c r="V107" s="359"/>
      <c r="W107" s="359"/>
      <c r="X107" s="359"/>
    </row>
    <row r="108" spans="1:24" x14ac:dyDescent="0.2">
      <c r="A108" s="392"/>
      <c r="B108" s="359"/>
      <c r="C108" s="359"/>
      <c r="D108" s="359"/>
      <c r="E108" s="359"/>
      <c r="F108" s="359"/>
      <c r="G108" s="359"/>
      <c r="H108" s="359"/>
      <c r="I108" s="359"/>
      <c r="J108" s="359"/>
      <c r="K108" s="359"/>
      <c r="L108" s="359"/>
      <c r="M108" s="359"/>
      <c r="N108" s="359"/>
      <c r="O108" s="359"/>
      <c r="P108" s="359"/>
      <c r="Q108" s="359"/>
      <c r="R108" s="359"/>
      <c r="S108" s="359"/>
      <c r="T108" s="359"/>
      <c r="U108" s="359"/>
      <c r="V108" s="359"/>
      <c r="W108" s="359"/>
      <c r="X108" s="359"/>
    </row>
    <row r="109" spans="1:24" x14ac:dyDescent="0.2">
      <c r="A109" s="392"/>
      <c r="B109" s="359"/>
      <c r="C109" s="359"/>
      <c r="D109" s="359"/>
      <c r="E109" s="359"/>
      <c r="F109" s="359"/>
      <c r="G109" s="359"/>
      <c r="H109" s="359"/>
      <c r="I109" s="359"/>
      <c r="J109" s="359"/>
      <c r="K109" s="359"/>
      <c r="L109" s="359"/>
      <c r="M109" s="359"/>
      <c r="N109" s="359"/>
      <c r="O109" s="359"/>
      <c r="P109" s="359"/>
      <c r="Q109" s="359"/>
      <c r="R109" s="359"/>
      <c r="S109" s="359"/>
      <c r="T109" s="359"/>
      <c r="U109" s="359"/>
      <c r="V109" s="359"/>
      <c r="W109" s="359"/>
      <c r="X109" s="359"/>
    </row>
    <row r="110" spans="1:24" x14ac:dyDescent="0.2">
      <c r="A110" s="392"/>
      <c r="B110" s="359"/>
      <c r="C110" s="359"/>
      <c r="D110" s="359"/>
      <c r="E110" s="359"/>
      <c r="F110" s="359"/>
      <c r="G110" s="359"/>
      <c r="H110" s="359"/>
      <c r="I110" s="359"/>
      <c r="J110" s="359"/>
      <c r="K110" s="359"/>
      <c r="L110" s="359"/>
      <c r="M110" s="359"/>
      <c r="N110" s="359"/>
      <c r="O110" s="359"/>
      <c r="P110" s="359"/>
      <c r="Q110" s="359"/>
      <c r="R110" s="359"/>
      <c r="S110" s="359"/>
      <c r="T110" s="359"/>
      <c r="U110" s="359"/>
      <c r="V110" s="359"/>
      <c r="W110" s="359"/>
      <c r="X110" s="359"/>
    </row>
    <row r="111" spans="1:24" x14ac:dyDescent="0.2">
      <c r="A111" s="392"/>
      <c r="B111" s="359"/>
      <c r="C111" s="359"/>
      <c r="D111" s="359"/>
      <c r="E111" s="359"/>
      <c r="F111" s="359"/>
      <c r="G111" s="359"/>
      <c r="H111" s="359"/>
      <c r="I111" s="359"/>
      <c r="J111" s="359"/>
      <c r="K111" s="359"/>
      <c r="L111" s="359"/>
      <c r="M111" s="359"/>
      <c r="N111" s="359"/>
      <c r="O111" s="359"/>
      <c r="P111" s="359"/>
      <c r="Q111" s="359"/>
      <c r="R111" s="359"/>
      <c r="S111" s="359"/>
      <c r="T111" s="359"/>
      <c r="U111" s="359"/>
      <c r="V111" s="359"/>
      <c r="W111" s="359"/>
      <c r="X111" s="359"/>
    </row>
    <row r="112" spans="1:24" x14ac:dyDescent="0.2">
      <c r="A112" s="392"/>
      <c r="B112" s="359"/>
      <c r="C112" s="359"/>
      <c r="D112" s="359"/>
      <c r="E112" s="359"/>
      <c r="F112" s="359"/>
      <c r="G112" s="359"/>
      <c r="H112" s="359"/>
      <c r="I112" s="359"/>
      <c r="J112" s="359"/>
      <c r="K112" s="359"/>
      <c r="L112" s="359"/>
      <c r="M112" s="359"/>
      <c r="N112" s="359"/>
      <c r="O112" s="359"/>
      <c r="P112" s="359"/>
      <c r="Q112" s="359"/>
      <c r="R112" s="359"/>
      <c r="S112" s="359"/>
      <c r="T112" s="359"/>
      <c r="U112" s="359"/>
      <c r="V112" s="359"/>
      <c r="W112" s="359"/>
      <c r="X112" s="359"/>
    </row>
    <row r="113" spans="1:24" x14ac:dyDescent="0.2">
      <c r="A113" s="392"/>
      <c r="B113" s="359"/>
      <c r="C113" s="359"/>
      <c r="D113" s="359"/>
      <c r="E113" s="359"/>
      <c r="F113" s="359"/>
      <c r="G113" s="359"/>
      <c r="H113" s="359"/>
      <c r="I113" s="359"/>
      <c r="J113" s="359"/>
      <c r="K113" s="359"/>
      <c r="L113" s="359"/>
      <c r="M113" s="359"/>
      <c r="N113" s="359"/>
      <c r="O113" s="359"/>
      <c r="P113" s="359"/>
      <c r="Q113" s="359"/>
      <c r="R113" s="359"/>
      <c r="S113" s="359"/>
      <c r="T113" s="359"/>
      <c r="U113" s="359"/>
      <c r="V113" s="359"/>
      <c r="W113" s="359"/>
      <c r="X113" s="359"/>
    </row>
    <row r="114" spans="1:24" x14ac:dyDescent="0.2">
      <c r="A114" s="392"/>
      <c r="B114" s="359"/>
      <c r="C114" s="359"/>
      <c r="D114" s="359"/>
      <c r="E114" s="359"/>
      <c r="F114" s="359"/>
      <c r="G114" s="359"/>
      <c r="H114" s="359"/>
      <c r="I114" s="359"/>
      <c r="J114" s="359"/>
      <c r="K114" s="359"/>
      <c r="L114" s="359"/>
      <c r="M114" s="359"/>
      <c r="N114" s="359"/>
      <c r="O114" s="359"/>
      <c r="P114" s="359"/>
      <c r="Q114" s="359"/>
      <c r="R114" s="359"/>
      <c r="S114" s="359"/>
      <c r="T114" s="359"/>
      <c r="U114" s="359"/>
      <c r="V114" s="359"/>
      <c r="W114" s="359"/>
      <c r="X114" s="359"/>
    </row>
    <row r="115" spans="1:24" x14ac:dyDescent="0.2">
      <c r="A115" s="392"/>
      <c r="B115" s="359"/>
      <c r="C115" s="359"/>
      <c r="D115" s="359"/>
      <c r="E115" s="359"/>
      <c r="F115" s="359"/>
      <c r="G115" s="359"/>
      <c r="H115" s="359"/>
      <c r="I115" s="359"/>
      <c r="J115" s="359"/>
      <c r="K115" s="359"/>
      <c r="L115" s="359"/>
      <c r="M115" s="359"/>
      <c r="N115" s="359"/>
      <c r="O115" s="359"/>
      <c r="P115" s="359"/>
      <c r="Q115" s="359"/>
      <c r="R115" s="359"/>
      <c r="S115" s="359"/>
      <c r="T115" s="359"/>
      <c r="U115" s="359"/>
      <c r="V115" s="359"/>
      <c r="W115" s="359"/>
      <c r="X115" s="359"/>
    </row>
    <row r="116" spans="1:24" x14ac:dyDescent="0.2">
      <c r="A116" s="392"/>
      <c r="B116" s="359"/>
      <c r="C116" s="359"/>
      <c r="D116" s="359"/>
      <c r="E116" s="359"/>
      <c r="F116" s="359"/>
      <c r="G116" s="359"/>
      <c r="H116" s="359"/>
      <c r="I116" s="359"/>
      <c r="J116" s="359"/>
      <c r="K116" s="359"/>
      <c r="L116" s="359"/>
      <c r="M116" s="359"/>
      <c r="N116" s="359"/>
      <c r="O116" s="359"/>
      <c r="P116" s="359"/>
      <c r="Q116" s="359"/>
      <c r="R116" s="359"/>
      <c r="S116" s="359"/>
      <c r="T116" s="359"/>
      <c r="U116" s="359"/>
      <c r="V116" s="359"/>
      <c r="W116" s="359"/>
      <c r="X116" s="359"/>
    </row>
    <row r="117" spans="1:24" x14ac:dyDescent="0.2">
      <c r="A117" s="392"/>
      <c r="B117" s="359"/>
      <c r="C117" s="359"/>
      <c r="D117" s="359"/>
      <c r="E117" s="359"/>
      <c r="F117" s="359"/>
      <c r="G117" s="359"/>
      <c r="H117" s="359"/>
      <c r="I117" s="359"/>
      <c r="J117" s="359"/>
      <c r="K117" s="359"/>
      <c r="L117" s="359"/>
      <c r="M117" s="359"/>
      <c r="N117" s="359"/>
      <c r="O117" s="359"/>
      <c r="P117" s="359"/>
      <c r="Q117" s="359"/>
      <c r="R117" s="359"/>
      <c r="S117" s="359"/>
      <c r="T117" s="359"/>
      <c r="U117" s="359"/>
      <c r="V117" s="359"/>
      <c r="W117" s="359"/>
      <c r="X117" s="359"/>
    </row>
    <row r="118" spans="1:24" x14ac:dyDescent="0.2">
      <c r="A118" s="392"/>
      <c r="B118" s="359"/>
      <c r="C118" s="359"/>
      <c r="D118" s="359"/>
      <c r="E118" s="359"/>
      <c r="F118" s="359"/>
      <c r="G118" s="359"/>
      <c r="H118" s="359"/>
      <c r="I118" s="359"/>
      <c r="J118" s="359"/>
      <c r="K118" s="359"/>
      <c r="L118" s="359"/>
      <c r="M118" s="359"/>
      <c r="N118" s="359"/>
      <c r="O118" s="359"/>
      <c r="P118" s="359"/>
      <c r="Q118" s="359"/>
      <c r="R118" s="359"/>
      <c r="S118" s="359"/>
      <c r="T118" s="359"/>
      <c r="U118" s="359"/>
      <c r="V118" s="359"/>
      <c r="W118" s="359"/>
      <c r="X118" s="359"/>
    </row>
    <row r="119" spans="1:24" x14ac:dyDescent="0.2">
      <c r="A119" s="392"/>
      <c r="B119" s="359"/>
      <c r="C119" s="359"/>
      <c r="D119" s="359"/>
      <c r="E119" s="359"/>
      <c r="F119" s="359"/>
      <c r="G119" s="359"/>
      <c r="H119" s="359"/>
      <c r="I119" s="359"/>
      <c r="J119" s="359"/>
      <c r="K119" s="359"/>
      <c r="L119" s="359"/>
      <c r="M119" s="359"/>
      <c r="N119" s="359"/>
      <c r="O119" s="359"/>
      <c r="P119" s="359"/>
      <c r="Q119" s="359"/>
      <c r="R119" s="359"/>
      <c r="S119" s="359"/>
      <c r="T119" s="359"/>
      <c r="U119" s="359"/>
      <c r="V119" s="359"/>
      <c r="W119" s="359"/>
      <c r="X119" s="359"/>
    </row>
    <row r="120" spans="1:24" x14ac:dyDescent="0.2">
      <c r="A120" s="392"/>
      <c r="B120" s="359"/>
      <c r="C120" s="359"/>
      <c r="D120" s="359"/>
      <c r="E120" s="359"/>
      <c r="F120" s="359"/>
      <c r="G120" s="359"/>
      <c r="H120" s="359"/>
      <c r="I120" s="359"/>
      <c r="J120" s="359"/>
      <c r="K120" s="359"/>
      <c r="L120" s="359"/>
      <c r="M120" s="359"/>
      <c r="N120" s="359"/>
      <c r="O120" s="359"/>
      <c r="P120" s="359"/>
      <c r="Q120" s="359"/>
      <c r="R120" s="359"/>
      <c r="S120" s="359"/>
      <c r="T120" s="359"/>
      <c r="U120" s="359"/>
      <c r="V120" s="359"/>
      <c r="W120" s="359"/>
      <c r="X120" s="359"/>
    </row>
    <row r="121" spans="1:24" x14ac:dyDescent="0.2">
      <c r="A121" s="392"/>
      <c r="B121" s="359"/>
      <c r="C121" s="359"/>
      <c r="D121" s="359"/>
      <c r="E121" s="359"/>
      <c r="F121" s="359"/>
      <c r="G121" s="359"/>
      <c r="H121" s="359"/>
      <c r="I121" s="359"/>
      <c r="J121" s="359"/>
      <c r="K121" s="359"/>
      <c r="L121" s="359"/>
      <c r="M121" s="359"/>
      <c r="N121" s="359"/>
      <c r="O121" s="359"/>
      <c r="P121" s="359"/>
      <c r="Q121" s="359"/>
      <c r="R121" s="359"/>
      <c r="S121" s="359"/>
      <c r="T121" s="359"/>
      <c r="U121" s="359"/>
      <c r="V121" s="359"/>
      <c r="W121" s="359"/>
      <c r="X121" s="359"/>
    </row>
    <row r="122" spans="1:24" x14ac:dyDescent="0.2">
      <c r="A122" s="392"/>
      <c r="B122" s="359"/>
      <c r="C122" s="359"/>
      <c r="D122" s="359"/>
      <c r="E122" s="359"/>
      <c r="F122" s="359"/>
      <c r="G122" s="359"/>
      <c r="H122" s="359"/>
      <c r="I122" s="359"/>
      <c r="J122" s="359"/>
      <c r="K122" s="359"/>
      <c r="L122" s="359"/>
      <c r="M122" s="359"/>
      <c r="N122" s="359"/>
      <c r="O122" s="359"/>
      <c r="P122" s="359"/>
      <c r="Q122" s="359"/>
      <c r="R122" s="359"/>
      <c r="S122" s="359"/>
      <c r="T122" s="359"/>
      <c r="U122" s="359"/>
      <c r="V122" s="359"/>
      <c r="W122" s="359"/>
      <c r="X122" s="359"/>
    </row>
    <row r="123" spans="1:24" x14ac:dyDescent="0.2">
      <c r="A123" s="392"/>
      <c r="B123" s="359"/>
      <c r="C123" s="359"/>
      <c r="D123" s="359"/>
      <c r="E123" s="359"/>
      <c r="F123" s="359"/>
      <c r="G123" s="359"/>
      <c r="H123" s="359"/>
      <c r="I123" s="359"/>
      <c r="J123" s="359"/>
      <c r="K123" s="359"/>
      <c r="L123" s="359"/>
      <c r="M123" s="359"/>
      <c r="N123" s="359"/>
      <c r="O123" s="359"/>
      <c r="P123" s="359"/>
      <c r="Q123" s="359"/>
      <c r="R123" s="359"/>
      <c r="S123" s="359"/>
      <c r="T123" s="359"/>
      <c r="U123" s="359"/>
      <c r="V123" s="359"/>
      <c r="W123" s="359"/>
      <c r="X123" s="359"/>
    </row>
    <row r="124" spans="1:24" x14ac:dyDescent="0.2">
      <c r="A124" s="392"/>
      <c r="B124" s="359"/>
      <c r="C124" s="359"/>
      <c r="D124" s="359"/>
      <c r="E124" s="359"/>
      <c r="F124" s="359"/>
      <c r="G124" s="359"/>
      <c r="H124" s="359"/>
      <c r="I124" s="359"/>
      <c r="J124" s="359"/>
      <c r="K124" s="359"/>
      <c r="L124" s="359"/>
      <c r="M124" s="359"/>
      <c r="N124" s="359"/>
      <c r="O124" s="359"/>
      <c r="P124" s="359"/>
      <c r="Q124" s="359"/>
      <c r="R124" s="359"/>
      <c r="S124" s="359"/>
      <c r="T124" s="359"/>
      <c r="U124" s="359"/>
      <c r="V124" s="359"/>
      <c r="W124" s="359"/>
      <c r="X124" s="359"/>
    </row>
    <row r="125" spans="1:24" x14ac:dyDescent="0.2">
      <c r="A125" s="392"/>
      <c r="B125" s="359"/>
      <c r="C125" s="359"/>
      <c r="D125" s="359"/>
      <c r="E125" s="359"/>
      <c r="F125" s="359"/>
      <c r="G125" s="359"/>
      <c r="H125" s="359"/>
      <c r="I125" s="359"/>
      <c r="J125" s="359"/>
      <c r="K125" s="359"/>
      <c r="L125" s="359"/>
      <c r="M125" s="359"/>
      <c r="N125" s="359"/>
      <c r="O125" s="359"/>
      <c r="P125" s="359"/>
      <c r="Q125" s="359"/>
      <c r="R125" s="359"/>
      <c r="S125" s="359"/>
      <c r="T125" s="359"/>
      <c r="U125" s="359"/>
      <c r="V125" s="359"/>
      <c r="W125" s="359"/>
      <c r="X125" s="359"/>
    </row>
    <row r="126" spans="1:24" x14ac:dyDescent="0.2">
      <c r="A126" s="392"/>
      <c r="B126" s="359"/>
      <c r="C126" s="359"/>
      <c r="D126" s="359"/>
      <c r="E126" s="359"/>
      <c r="F126" s="359"/>
      <c r="G126" s="359"/>
      <c r="H126" s="359"/>
      <c r="I126" s="359"/>
      <c r="J126" s="359"/>
      <c r="K126" s="359"/>
      <c r="L126" s="359"/>
      <c r="M126" s="359"/>
      <c r="N126" s="359"/>
      <c r="O126" s="359"/>
      <c r="P126" s="359"/>
      <c r="Q126" s="359"/>
      <c r="R126" s="359"/>
      <c r="S126" s="359"/>
      <c r="T126" s="359"/>
      <c r="U126" s="359"/>
      <c r="V126" s="359"/>
      <c r="W126" s="359"/>
      <c r="X126" s="359"/>
    </row>
    <row r="127" spans="1:24" x14ac:dyDescent="0.2">
      <c r="A127" s="392"/>
      <c r="B127" s="359"/>
      <c r="C127" s="359"/>
      <c r="D127" s="359"/>
      <c r="E127" s="359"/>
      <c r="F127" s="359"/>
      <c r="G127" s="359"/>
      <c r="H127" s="359"/>
      <c r="I127" s="359"/>
      <c r="J127" s="359"/>
      <c r="K127" s="359"/>
      <c r="L127" s="359"/>
      <c r="M127" s="359"/>
      <c r="N127" s="359"/>
      <c r="O127" s="359"/>
      <c r="P127" s="359"/>
      <c r="Q127" s="359"/>
      <c r="R127" s="359"/>
      <c r="S127" s="359"/>
      <c r="T127" s="359"/>
      <c r="U127" s="359"/>
      <c r="V127" s="359"/>
      <c r="W127" s="359"/>
      <c r="X127" s="359"/>
    </row>
    <row r="128" spans="1:24" x14ac:dyDescent="0.2">
      <c r="A128" s="392"/>
      <c r="B128" s="359"/>
      <c r="C128" s="359"/>
      <c r="D128" s="359"/>
      <c r="E128" s="359"/>
      <c r="F128" s="359"/>
      <c r="G128" s="359"/>
      <c r="H128" s="359"/>
      <c r="I128" s="359"/>
      <c r="J128" s="359"/>
      <c r="K128" s="359"/>
      <c r="L128" s="359"/>
      <c r="M128" s="359"/>
      <c r="N128" s="359"/>
      <c r="O128" s="359"/>
      <c r="P128" s="359"/>
      <c r="Q128" s="359"/>
      <c r="R128" s="359"/>
      <c r="S128" s="359"/>
      <c r="T128" s="359"/>
      <c r="U128" s="359"/>
      <c r="V128" s="359"/>
      <c r="W128" s="359"/>
      <c r="X128" s="359"/>
    </row>
    <row r="129" spans="1:24" x14ac:dyDescent="0.2">
      <c r="A129" s="392"/>
      <c r="B129" s="359"/>
      <c r="C129" s="359"/>
      <c r="D129" s="359"/>
      <c r="E129" s="359"/>
      <c r="F129" s="359"/>
      <c r="G129" s="359"/>
      <c r="H129" s="359"/>
      <c r="I129" s="359"/>
      <c r="J129" s="359"/>
      <c r="K129" s="359"/>
      <c r="L129" s="359"/>
      <c r="M129" s="359"/>
      <c r="N129" s="359"/>
      <c r="O129" s="359"/>
      <c r="P129" s="359"/>
      <c r="Q129" s="359"/>
      <c r="R129" s="359"/>
      <c r="S129" s="359"/>
      <c r="T129" s="359"/>
      <c r="U129" s="359"/>
      <c r="V129" s="359"/>
      <c r="W129" s="359"/>
      <c r="X129" s="359"/>
    </row>
    <row r="130" spans="1:24" x14ac:dyDescent="0.2">
      <c r="A130" s="392"/>
      <c r="B130" s="359"/>
      <c r="C130" s="359"/>
      <c r="D130" s="359"/>
      <c r="E130" s="359"/>
      <c r="F130" s="359"/>
      <c r="G130" s="359"/>
      <c r="H130" s="359"/>
      <c r="I130" s="359"/>
      <c r="J130" s="359"/>
      <c r="K130" s="359"/>
      <c r="L130" s="359"/>
      <c r="M130" s="359"/>
      <c r="N130" s="359"/>
      <c r="O130" s="359"/>
      <c r="P130" s="359"/>
      <c r="Q130" s="359"/>
      <c r="R130" s="359"/>
      <c r="S130" s="359"/>
      <c r="T130" s="359"/>
      <c r="U130" s="359"/>
      <c r="V130" s="359"/>
      <c r="W130" s="359"/>
      <c r="X130" s="359"/>
    </row>
    <row r="131" spans="1:24" x14ac:dyDescent="0.2">
      <c r="A131" s="392"/>
      <c r="B131" s="359"/>
      <c r="C131" s="359"/>
      <c r="D131" s="359"/>
      <c r="E131" s="359"/>
      <c r="F131" s="359"/>
      <c r="G131" s="359"/>
      <c r="H131" s="359"/>
      <c r="I131" s="359"/>
      <c r="J131" s="359"/>
      <c r="K131" s="359"/>
      <c r="L131" s="359"/>
      <c r="M131" s="359"/>
      <c r="N131" s="359"/>
      <c r="O131" s="359"/>
      <c r="P131" s="359"/>
      <c r="Q131" s="359"/>
      <c r="R131" s="359"/>
      <c r="S131" s="359"/>
      <c r="T131" s="359"/>
      <c r="U131" s="359"/>
      <c r="V131" s="359"/>
      <c r="W131" s="359"/>
      <c r="X131" s="359"/>
    </row>
    <row r="132" spans="1:24" x14ac:dyDescent="0.2">
      <c r="A132" s="392"/>
      <c r="B132" s="359"/>
      <c r="C132" s="359"/>
      <c r="D132" s="359"/>
      <c r="E132" s="359"/>
      <c r="F132" s="359"/>
      <c r="G132" s="359"/>
      <c r="H132" s="359"/>
      <c r="I132" s="359"/>
      <c r="J132" s="359"/>
      <c r="K132" s="359"/>
      <c r="L132" s="359"/>
      <c r="M132" s="359"/>
      <c r="N132" s="359"/>
      <c r="O132" s="359"/>
      <c r="P132" s="359"/>
      <c r="Q132" s="359"/>
      <c r="R132" s="359"/>
      <c r="S132" s="359"/>
      <c r="T132" s="359"/>
      <c r="U132" s="359"/>
      <c r="V132" s="359"/>
      <c r="W132" s="359"/>
      <c r="X132" s="359"/>
    </row>
    <row r="133" spans="1:24" x14ac:dyDescent="0.2">
      <c r="A133" s="392"/>
      <c r="B133" s="359"/>
      <c r="C133" s="359"/>
      <c r="D133" s="359"/>
      <c r="E133" s="359"/>
      <c r="F133" s="359"/>
      <c r="G133" s="359"/>
      <c r="H133" s="359"/>
      <c r="I133" s="359"/>
      <c r="J133" s="359"/>
      <c r="K133" s="359"/>
      <c r="L133" s="359"/>
      <c r="M133" s="359"/>
      <c r="N133" s="359"/>
      <c r="O133" s="359"/>
      <c r="P133" s="359"/>
      <c r="Q133" s="359"/>
      <c r="R133" s="359"/>
      <c r="S133" s="359"/>
      <c r="T133" s="359"/>
      <c r="U133" s="359"/>
      <c r="V133" s="359"/>
      <c r="W133" s="359"/>
      <c r="X133" s="359"/>
    </row>
    <row r="134" spans="1:24" x14ac:dyDescent="0.2">
      <c r="A134" s="392"/>
      <c r="B134" s="359"/>
      <c r="C134" s="359"/>
      <c r="D134" s="359"/>
      <c r="E134" s="359"/>
      <c r="F134" s="359"/>
      <c r="G134" s="359"/>
      <c r="H134" s="359"/>
      <c r="I134" s="359"/>
      <c r="J134" s="359"/>
      <c r="K134" s="359"/>
      <c r="L134" s="359"/>
      <c r="M134" s="359"/>
      <c r="N134" s="359"/>
      <c r="O134" s="359"/>
      <c r="P134" s="359"/>
      <c r="Q134" s="359"/>
      <c r="R134" s="359"/>
      <c r="S134" s="359"/>
      <c r="T134" s="359"/>
      <c r="U134" s="359"/>
      <c r="V134" s="359"/>
      <c r="W134" s="359"/>
      <c r="X134" s="359"/>
    </row>
    <row r="135" spans="1:24" x14ac:dyDescent="0.2">
      <c r="A135" s="392"/>
      <c r="B135" s="359"/>
      <c r="C135" s="359"/>
      <c r="D135" s="359"/>
      <c r="E135" s="359"/>
      <c r="F135" s="359"/>
      <c r="G135" s="359"/>
      <c r="H135" s="359"/>
      <c r="I135" s="359"/>
      <c r="J135" s="359"/>
      <c r="K135" s="359"/>
      <c r="L135" s="359"/>
      <c r="M135" s="359"/>
      <c r="N135" s="359"/>
      <c r="O135" s="359"/>
      <c r="P135" s="359"/>
      <c r="Q135" s="359"/>
      <c r="R135" s="359"/>
      <c r="S135" s="359"/>
      <c r="T135" s="359"/>
      <c r="U135" s="359"/>
      <c r="V135" s="359"/>
      <c r="W135" s="359"/>
      <c r="X135" s="359"/>
    </row>
    <row r="136" spans="1:24" x14ac:dyDescent="0.2">
      <c r="A136" s="392"/>
      <c r="B136" s="359"/>
      <c r="C136" s="359"/>
      <c r="D136" s="359"/>
      <c r="E136" s="359"/>
      <c r="F136" s="359"/>
      <c r="G136" s="359"/>
      <c r="H136" s="359"/>
      <c r="I136" s="359"/>
      <c r="J136" s="359"/>
      <c r="K136" s="359"/>
      <c r="L136" s="359"/>
      <c r="M136" s="359"/>
      <c r="N136" s="359"/>
      <c r="O136" s="359"/>
      <c r="P136" s="359"/>
      <c r="Q136" s="359"/>
      <c r="R136" s="359"/>
      <c r="S136" s="359"/>
      <c r="T136" s="359"/>
      <c r="U136" s="359"/>
      <c r="V136" s="359"/>
      <c r="W136" s="359"/>
      <c r="X136" s="359"/>
    </row>
    <row r="137" spans="1:24" x14ac:dyDescent="0.2">
      <c r="A137" s="392"/>
      <c r="B137" s="359"/>
      <c r="C137" s="359"/>
      <c r="D137" s="359"/>
      <c r="E137" s="359"/>
      <c r="F137" s="359"/>
      <c r="G137" s="359"/>
      <c r="H137" s="359"/>
      <c r="I137" s="359"/>
      <c r="J137" s="359"/>
      <c r="K137" s="359"/>
      <c r="L137" s="359"/>
      <c r="M137" s="359"/>
      <c r="N137" s="359"/>
      <c r="O137" s="359"/>
      <c r="P137" s="359"/>
      <c r="Q137" s="359"/>
      <c r="R137" s="359"/>
      <c r="S137" s="359"/>
      <c r="T137" s="359"/>
      <c r="U137" s="359"/>
      <c r="V137" s="359"/>
      <c r="W137" s="359"/>
      <c r="X137" s="359"/>
    </row>
    <row r="138" spans="1:24" x14ac:dyDescent="0.2">
      <c r="A138" s="392"/>
      <c r="B138" s="359"/>
      <c r="C138" s="359"/>
      <c r="D138" s="359"/>
      <c r="E138" s="359"/>
      <c r="F138" s="359"/>
      <c r="G138" s="359"/>
      <c r="H138" s="359"/>
      <c r="I138" s="359"/>
      <c r="J138" s="359"/>
      <c r="K138" s="359"/>
      <c r="L138" s="359"/>
      <c r="M138" s="359"/>
      <c r="N138" s="359"/>
      <c r="O138" s="359"/>
      <c r="P138" s="359"/>
      <c r="Q138" s="359"/>
      <c r="R138" s="359"/>
      <c r="S138" s="359"/>
      <c r="T138" s="359"/>
      <c r="U138" s="359"/>
      <c r="V138" s="359"/>
      <c r="W138" s="359"/>
      <c r="X138" s="359"/>
    </row>
    <row r="139" spans="1:24" x14ac:dyDescent="0.2">
      <c r="A139" s="392"/>
      <c r="B139" s="359"/>
      <c r="C139" s="359"/>
      <c r="D139" s="359"/>
      <c r="E139" s="359"/>
      <c r="F139" s="359"/>
      <c r="G139" s="359"/>
      <c r="H139" s="359"/>
      <c r="I139" s="359"/>
      <c r="J139" s="359"/>
      <c r="K139" s="359"/>
      <c r="L139" s="359"/>
      <c r="M139" s="359"/>
      <c r="N139" s="359"/>
      <c r="O139" s="359"/>
      <c r="P139" s="359"/>
      <c r="Q139" s="359"/>
      <c r="R139" s="359"/>
      <c r="S139" s="359"/>
      <c r="T139" s="359"/>
      <c r="U139" s="359"/>
      <c r="V139" s="359"/>
      <c r="W139" s="359"/>
      <c r="X139" s="359"/>
    </row>
    <row r="140" spans="1:24" x14ac:dyDescent="0.2">
      <c r="A140" s="392"/>
      <c r="B140" s="359"/>
      <c r="C140" s="359"/>
      <c r="D140" s="359"/>
      <c r="E140" s="359"/>
      <c r="F140" s="359"/>
      <c r="G140" s="359"/>
      <c r="H140" s="359"/>
      <c r="I140" s="359"/>
      <c r="J140" s="359"/>
      <c r="K140" s="359"/>
      <c r="L140" s="359"/>
      <c r="M140" s="359"/>
      <c r="N140" s="359"/>
      <c r="O140" s="359"/>
      <c r="P140" s="359"/>
      <c r="Q140" s="359"/>
      <c r="R140" s="359"/>
      <c r="S140" s="359"/>
      <c r="T140" s="359"/>
      <c r="U140" s="359"/>
      <c r="V140" s="359"/>
      <c r="W140" s="359"/>
      <c r="X140" s="359"/>
    </row>
    <row r="141" spans="1:24" x14ac:dyDescent="0.2">
      <c r="A141" s="392"/>
      <c r="B141" s="359"/>
      <c r="C141" s="359"/>
      <c r="D141" s="359"/>
      <c r="E141" s="359"/>
      <c r="F141" s="359"/>
      <c r="G141" s="359"/>
      <c r="H141" s="359"/>
      <c r="I141" s="359"/>
      <c r="J141" s="359"/>
      <c r="K141" s="359"/>
      <c r="L141" s="359"/>
      <c r="M141" s="359"/>
      <c r="N141" s="359"/>
      <c r="O141" s="359"/>
      <c r="P141" s="359"/>
      <c r="Q141" s="359"/>
      <c r="R141" s="359"/>
      <c r="S141" s="359"/>
      <c r="T141" s="359"/>
      <c r="U141" s="359"/>
      <c r="V141" s="359"/>
      <c r="W141" s="359"/>
      <c r="X141" s="359"/>
    </row>
    <row r="142" spans="1:24" x14ac:dyDescent="0.2">
      <c r="A142" s="392"/>
      <c r="B142" s="359"/>
      <c r="C142" s="359"/>
      <c r="D142" s="359"/>
      <c r="E142" s="359"/>
      <c r="F142" s="359"/>
      <c r="G142" s="359"/>
      <c r="H142" s="359"/>
      <c r="I142" s="359"/>
      <c r="J142" s="359"/>
      <c r="K142" s="359"/>
      <c r="L142" s="359"/>
      <c r="M142" s="359"/>
      <c r="N142" s="359"/>
      <c r="O142" s="359"/>
      <c r="P142" s="359"/>
      <c r="Q142" s="359"/>
      <c r="R142" s="359"/>
      <c r="S142" s="359"/>
      <c r="T142" s="359"/>
      <c r="U142" s="359"/>
      <c r="V142" s="359"/>
      <c r="W142" s="359"/>
      <c r="X142" s="359"/>
    </row>
    <row r="143" spans="1:24" x14ac:dyDescent="0.2">
      <c r="A143" s="392"/>
      <c r="B143" s="359"/>
      <c r="C143" s="359"/>
      <c r="D143" s="359"/>
      <c r="E143" s="359"/>
      <c r="F143" s="359"/>
      <c r="G143" s="359"/>
      <c r="H143" s="359"/>
      <c r="I143" s="359"/>
      <c r="J143" s="359"/>
      <c r="K143" s="359"/>
      <c r="L143" s="359"/>
      <c r="M143" s="359"/>
      <c r="N143" s="359"/>
      <c r="O143" s="359"/>
      <c r="P143" s="359"/>
      <c r="Q143" s="359"/>
      <c r="R143" s="359"/>
      <c r="S143" s="359"/>
      <c r="T143" s="359"/>
      <c r="U143" s="359"/>
      <c r="V143" s="359"/>
      <c r="W143" s="359"/>
      <c r="X143" s="359"/>
    </row>
    <row r="144" spans="1:24" x14ac:dyDescent="0.2">
      <c r="A144" s="392"/>
      <c r="B144" s="359"/>
      <c r="C144" s="359"/>
      <c r="D144" s="359"/>
      <c r="E144" s="359"/>
      <c r="F144" s="359"/>
      <c r="G144" s="359"/>
      <c r="H144" s="359"/>
      <c r="I144" s="359"/>
      <c r="J144" s="359"/>
      <c r="K144" s="359"/>
      <c r="L144" s="359"/>
      <c r="M144" s="359"/>
      <c r="N144" s="359"/>
      <c r="O144" s="359"/>
      <c r="P144" s="359"/>
      <c r="Q144" s="359"/>
      <c r="R144" s="359"/>
      <c r="S144" s="359"/>
      <c r="T144" s="359"/>
      <c r="U144" s="359"/>
      <c r="V144" s="359"/>
      <c r="W144" s="359"/>
      <c r="X144" s="359"/>
    </row>
    <row r="145" spans="1:24" x14ac:dyDescent="0.2">
      <c r="A145" s="392"/>
      <c r="B145" s="359"/>
      <c r="C145" s="359"/>
      <c r="D145" s="359"/>
      <c r="E145" s="359"/>
      <c r="F145" s="359"/>
      <c r="G145" s="359"/>
      <c r="H145" s="359"/>
      <c r="I145" s="359"/>
      <c r="J145" s="359"/>
      <c r="K145" s="359"/>
      <c r="L145" s="359"/>
      <c r="M145" s="359"/>
      <c r="N145" s="359"/>
      <c r="O145" s="359"/>
      <c r="P145" s="359"/>
      <c r="Q145" s="359"/>
      <c r="R145" s="359"/>
      <c r="S145" s="359"/>
      <c r="T145" s="359"/>
      <c r="U145" s="359"/>
      <c r="V145" s="359"/>
      <c r="W145" s="359"/>
      <c r="X145" s="359"/>
    </row>
    <row r="146" spans="1:24" x14ac:dyDescent="0.2">
      <c r="A146" s="392"/>
      <c r="B146" s="359"/>
      <c r="C146" s="359"/>
      <c r="D146" s="359"/>
      <c r="E146" s="359"/>
      <c r="F146" s="359"/>
      <c r="G146" s="359"/>
      <c r="H146" s="359"/>
      <c r="I146" s="359"/>
      <c r="J146" s="359"/>
      <c r="K146" s="359"/>
      <c r="L146" s="359"/>
      <c r="M146" s="359"/>
      <c r="N146" s="359"/>
      <c r="O146" s="359"/>
      <c r="P146" s="359"/>
      <c r="Q146" s="359"/>
      <c r="R146" s="359"/>
      <c r="S146" s="359"/>
      <c r="T146" s="359"/>
      <c r="U146" s="359"/>
      <c r="V146" s="359"/>
      <c r="W146" s="359"/>
      <c r="X146" s="359"/>
    </row>
    <row r="147" spans="1:24" x14ac:dyDescent="0.2">
      <c r="A147" s="392"/>
      <c r="B147" s="359"/>
      <c r="C147" s="359"/>
      <c r="D147" s="359"/>
      <c r="E147" s="359"/>
      <c r="F147" s="359"/>
      <c r="G147" s="359"/>
      <c r="H147" s="359"/>
      <c r="I147" s="359"/>
      <c r="J147" s="359"/>
      <c r="K147" s="359"/>
      <c r="L147" s="359"/>
      <c r="M147" s="359"/>
      <c r="N147" s="359"/>
      <c r="O147" s="359"/>
      <c r="P147" s="359"/>
      <c r="Q147" s="359"/>
      <c r="R147" s="359"/>
      <c r="S147" s="359"/>
      <c r="T147" s="359"/>
      <c r="U147" s="359"/>
      <c r="V147" s="359"/>
      <c r="W147" s="359"/>
      <c r="X147" s="359"/>
    </row>
    <row r="148" spans="1:24" x14ac:dyDescent="0.2">
      <c r="A148" s="392"/>
      <c r="B148" s="359"/>
      <c r="C148" s="359"/>
      <c r="D148" s="359"/>
      <c r="E148" s="359"/>
      <c r="F148" s="359"/>
      <c r="G148" s="359"/>
      <c r="H148" s="359"/>
      <c r="I148" s="359"/>
      <c r="J148" s="359"/>
      <c r="K148" s="359"/>
      <c r="L148" s="359"/>
      <c r="M148" s="359"/>
      <c r="N148" s="359"/>
      <c r="O148" s="359"/>
      <c r="P148" s="359"/>
      <c r="Q148" s="359"/>
      <c r="R148" s="359"/>
      <c r="S148" s="359"/>
      <c r="T148" s="359"/>
      <c r="U148" s="359"/>
      <c r="V148" s="359"/>
      <c r="W148" s="359"/>
      <c r="X148" s="359"/>
    </row>
    <row r="149" spans="1:24" x14ac:dyDescent="0.2">
      <c r="A149" s="392"/>
      <c r="B149" s="359"/>
      <c r="C149" s="359"/>
      <c r="D149" s="359"/>
      <c r="E149" s="359"/>
      <c r="F149" s="359"/>
      <c r="G149" s="359"/>
      <c r="H149" s="359"/>
      <c r="I149" s="359"/>
      <c r="J149" s="359"/>
      <c r="K149" s="359"/>
      <c r="L149" s="359"/>
      <c r="M149" s="359"/>
      <c r="N149" s="359"/>
      <c r="O149" s="359"/>
      <c r="P149" s="359"/>
      <c r="Q149" s="359"/>
      <c r="R149" s="359"/>
      <c r="S149" s="359"/>
      <c r="T149" s="359"/>
      <c r="U149" s="359"/>
      <c r="V149" s="359"/>
      <c r="W149" s="359"/>
      <c r="X149" s="359"/>
    </row>
    <row r="150" spans="1:24" x14ac:dyDescent="0.2">
      <c r="A150" s="392"/>
      <c r="B150" s="359"/>
      <c r="C150" s="359"/>
      <c r="D150" s="359"/>
      <c r="E150" s="359"/>
      <c r="F150" s="359"/>
      <c r="G150" s="359"/>
      <c r="H150" s="359"/>
      <c r="I150" s="359"/>
      <c r="J150" s="359"/>
      <c r="K150" s="359"/>
      <c r="L150" s="359"/>
      <c r="M150" s="359"/>
      <c r="N150" s="359"/>
      <c r="O150" s="359"/>
      <c r="P150" s="359"/>
      <c r="Q150" s="359"/>
      <c r="R150" s="359"/>
      <c r="S150" s="359"/>
      <c r="T150" s="359"/>
      <c r="U150" s="359"/>
      <c r="V150" s="359"/>
      <c r="W150" s="359"/>
      <c r="X150" s="359"/>
    </row>
    <row r="151" spans="1:24" x14ac:dyDescent="0.2">
      <c r="A151" s="392"/>
      <c r="B151" s="359"/>
      <c r="C151" s="359"/>
      <c r="D151" s="359"/>
      <c r="E151" s="359"/>
      <c r="F151" s="359"/>
      <c r="G151" s="359"/>
      <c r="H151" s="359"/>
      <c r="I151" s="359"/>
      <c r="J151" s="359"/>
      <c r="K151" s="359"/>
      <c r="L151" s="359"/>
      <c r="M151" s="359"/>
      <c r="N151" s="359"/>
      <c r="O151" s="359"/>
      <c r="P151" s="359"/>
      <c r="Q151" s="359"/>
      <c r="R151" s="359"/>
      <c r="S151" s="359"/>
      <c r="T151" s="359"/>
      <c r="U151" s="359"/>
      <c r="V151" s="359"/>
      <c r="W151" s="359"/>
      <c r="X151" s="359"/>
    </row>
    <row r="152" spans="1:24" x14ac:dyDescent="0.2">
      <c r="A152" s="392"/>
      <c r="B152" s="359"/>
      <c r="C152" s="359"/>
      <c r="D152" s="359"/>
      <c r="E152" s="359"/>
      <c r="F152" s="359"/>
      <c r="G152" s="359"/>
      <c r="H152" s="359"/>
      <c r="I152" s="359"/>
      <c r="J152" s="359"/>
      <c r="K152" s="359"/>
      <c r="L152" s="359"/>
      <c r="M152" s="359"/>
      <c r="N152" s="359"/>
      <c r="O152" s="359"/>
      <c r="P152" s="359"/>
      <c r="Q152" s="359"/>
      <c r="R152" s="359"/>
      <c r="S152" s="359"/>
      <c r="T152" s="359"/>
      <c r="U152" s="359"/>
      <c r="V152" s="359"/>
      <c r="W152" s="359"/>
      <c r="X152" s="359"/>
    </row>
    <row r="153" spans="1:24" x14ac:dyDescent="0.2">
      <c r="A153" s="392"/>
      <c r="B153" s="359"/>
      <c r="C153" s="359"/>
      <c r="D153" s="359"/>
      <c r="E153" s="359"/>
      <c r="F153" s="359"/>
      <c r="G153" s="359"/>
      <c r="H153" s="359"/>
      <c r="I153" s="359"/>
      <c r="J153" s="359"/>
      <c r="K153" s="359"/>
      <c r="L153" s="359"/>
      <c r="M153" s="359"/>
      <c r="N153" s="359"/>
      <c r="O153" s="359"/>
      <c r="P153" s="359"/>
      <c r="Q153" s="359"/>
      <c r="R153" s="359"/>
      <c r="S153" s="359"/>
      <c r="T153" s="359"/>
      <c r="U153" s="359"/>
      <c r="V153" s="359"/>
      <c r="W153" s="359"/>
      <c r="X153" s="359"/>
    </row>
    <row r="154" spans="1:24" x14ac:dyDescent="0.2">
      <c r="A154" s="392"/>
      <c r="B154" s="359"/>
      <c r="C154" s="359"/>
      <c r="D154" s="359"/>
      <c r="E154" s="359"/>
      <c r="F154" s="359"/>
      <c r="G154" s="359"/>
      <c r="H154" s="359"/>
      <c r="I154" s="359"/>
      <c r="J154" s="359"/>
      <c r="K154" s="359"/>
      <c r="L154" s="359"/>
      <c r="M154" s="359"/>
      <c r="N154" s="359"/>
      <c r="O154" s="359"/>
      <c r="P154" s="359"/>
      <c r="Q154" s="359"/>
      <c r="R154" s="359"/>
      <c r="S154" s="359"/>
      <c r="T154" s="359"/>
      <c r="U154" s="359"/>
      <c r="V154" s="359"/>
      <c r="W154" s="359"/>
      <c r="X154" s="359"/>
    </row>
    <row r="155" spans="1:24" x14ac:dyDescent="0.2">
      <c r="A155" s="392"/>
      <c r="B155" s="359"/>
      <c r="C155" s="359"/>
      <c r="D155" s="359"/>
      <c r="E155" s="359"/>
      <c r="F155" s="359"/>
      <c r="G155" s="359"/>
      <c r="H155" s="359"/>
      <c r="I155" s="359"/>
      <c r="J155" s="359"/>
      <c r="K155" s="359"/>
      <c r="L155" s="359"/>
      <c r="M155" s="359"/>
      <c r="N155" s="359"/>
      <c r="O155" s="359"/>
      <c r="P155" s="359"/>
      <c r="Q155" s="359"/>
      <c r="R155" s="359"/>
      <c r="S155" s="359"/>
      <c r="T155" s="359"/>
      <c r="U155" s="359"/>
      <c r="V155" s="359"/>
      <c r="W155" s="359"/>
      <c r="X155" s="359"/>
    </row>
    <row r="156" spans="1:24" x14ac:dyDescent="0.2">
      <c r="A156" s="392"/>
      <c r="B156" s="359"/>
      <c r="C156" s="359"/>
      <c r="D156" s="359"/>
      <c r="E156" s="359"/>
      <c r="F156" s="359"/>
      <c r="G156" s="359"/>
      <c r="H156" s="359"/>
      <c r="I156" s="359"/>
      <c r="J156" s="359"/>
      <c r="K156" s="359"/>
      <c r="L156" s="359"/>
      <c r="M156" s="359"/>
      <c r="N156" s="359"/>
      <c r="O156" s="359"/>
      <c r="P156" s="359"/>
      <c r="Q156" s="359"/>
      <c r="R156" s="359"/>
      <c r="S156" s="359"/>
      <c r="T156" s="359"/>
      <c r="U156" s="359"/>
      <c r="V156" s="359"/>
      <c r="W156" s="359"/>
      <c r="X156" s="359"/>
    </row>
    <row r="157" spans="1:24" x14ac:dyDescent="0.2">
      <c r="A157" s="392"/>
      <c r="B157" s="359"/>
      <c r="C157" s="359"/>
      <c r="D157" s="359"/>
      <c r="E157" s="359"/>
      <c r="F157" s="359"/>
      <c r="G157" s="359"/>
      <c r="H157" s="359"/>
      <c r="I157" s="359"/>
      <c r="J157" s="359"/>
      <c r="K157" s="359"/>
      <c r="L157" s="359"/>
      <c r="M157" s="359"/>
      <c r="N157" s="359"/>
      <c r="O157" s="359"/>
      <c r="P157" s="359"/>
      <c r="Q157" s="359"/>
      <c r="R157" s="359"/>
      <c r="S157" s="359"/>
      <c r="T157" s="359"/>
      <c r="U157" s="359"/>
      <c r="V157" s="359"/>
      <c r="W157" s="359"/>
      <c r="X157" s="359"/>
    </row>
    <row r="158" spans="1:24" x14ac:dyDescent="0.2">
      <c r="A158" s="392"/>
      <c r="B158" s="359"/>
      <c r="C158" s="359"/>
      <c r="D158" s="359"/>
      <c r="E158" s="359"/>
      <c r="F158" s="359"/>
      <c r="G158" s="359"/>
      <c r="H158" s="359"/>
      <c r="I158" s="359"/>
      <c r="J158" s="359"/>
      <c r="K158" s="359"/>
      <c r="L158" s="359"/>
      <c r="M158" s="359"/>
      <c r="N158" s="359"/>
      <c r="O158" s="359"/>
      <c r="P158" s="359"/>
      <c r="Q158" s="359"/>
      <c r="R158" s="359"/>
      <c r="S158" s="359"/>
      <c r="T158" s="359"/>
      <c r="U158" s="359"/>
      <c r="V158" s="359"/>
      <c r="W158" s="359"/>
      <c r="X158" s="359"/>
    </row>
    <row r="159" spans="1:24" x14ac:dyDescent="0.2">
      <c r="A159" s="392"/>
      <c r="B159" s="359"/>
      <c r="C159" s="359"/>
      <c r="D159" s="359"/>
      <c r="E159" s="359"/>
      <c r="F159" s="359"/>
      <c r="G159" s="359"/>
      <c r="H159" s="359"/>
      <c r="I159" s="359"/>
      <c r="J159" s="359"/>
      <c r="K159" s="359"/>
      <c r="L159" s="359"/>
      <c r="M159" s="359"/>
      <c r="N159" s="359"/>
      <c r="O159" s="359"/>
      <c r="P159" s="359"/>
      <c r="Q159" s="359"/>
      <c r="R159" s="359"/>
      <c r="S159" s="359"/>
      <c r="T159" s="359"/>
      <c r="U159" s="359"/>
      <c r="V159" s="359"/>
      <c r="W159" s="359"/>
      <c r="X159" s="359"/>
    </row>
    <row r="160" spans="1:24" x14ac:dyDescent="0.2">
      <c r="A160" s="392"/>
      <c r="B160" s="359"/>
      <c r="C160" s="359"/>
      <c r="D160" s="359"/>
      <c r="E160" s="359"/>
      <c r="F160" s="359"/>
      <c r="G160" s="359"/>
      <c r="H160" s="359"/>
      <c r="I160" s="359"/>
      <c r="J160" s="359"/>
      <c r="K160" s="359"/>
      <c r="L160" s="359"/>
      <c r="M160" s="359"/>
      <c r="N160" s="359"/>
      <c r="O160" s="359"/>
      <c r="P160" s="359"/>
      <c r="Q160" s="359"/>
      <c r="R160" s="359"/>
      <c r="S160" s="359"/>
      <c r="T160" s="359"/>
      <c r="U160" s="359"/>
      <c r="V160" s="359"/>
      <c r="W160" s="359"/>
      <c r="X160" s="359"/>
    </row>
    <row r="161" spans="1:24" x14ac:dyDescent="0.2">
      <c r="A161" s="392"/>
      <c r="B161" s="359"/>
      <c r="C161" s="359"/>
      <c r="D161" s="359"/>
      <c r="E161" s="359"/>
      <c r="F161" s="359"/>
      <c r="G161" s="359"/>
      <c r="H161" s="359"/>
      <c r="I161" s="359"/>
      <c r="J161" s="359"/>
      <c r="K161" s="359"/>
      <c r="L161" s="359"/>
      <c r="M161" s="359"/>
      <c r="N161" s="359"/>
      <c r="O161" s="359"/>
      <c r="P161" s="359"/>
      <c r="Q161" s="359"/>
      <c r="R161" s="359"/>
      <c r="S161" s="359"/>
      <c r="T161" s="359"/>
      <c r="U161" s="359"/>
      <c r="V161" s="359"/>
      <c r="W161" s="359"/>
      <c r="X161" s="359"/>
    </row>
    <row r="162" spans="1:24" x14ac:dyDescent="0.2">
      <c r="A162" s="392"/>
      <c r="B162" s="359"/>
      <c r="C162" s="359"/>
      <c r="D162" s="359"/>
      <c r="E162" s="359"/>
      <c r="F162" s="359"/>
      <c r="G162" s="359"/>
      <c r="H162" s="359"/>
      <c r="I162" s="359"/>
      <c r="J162" s="359"/>
      <c r="K162" s="359"/>
      <c r="L162" s="359"/>
      <c r="M162" s="359"/>
      <c r="N162" s="359"/>
      <c r="O162" s="359"/>
      <c r="P162" s="359"/>
      <c r="Q162" s="359"/>
      <c r="R162" s="359"/>
      <c r="S162" s="359"/>
      <c r="T162" s="359"/>
      <c r="U162" s="359"/>
      <c r="V162" s="359"/>
      <c r="W162" s="359"/>
      <c r="X162" s="359"/>
    </row>
    <row r="163" spans="1:24" x14ac:dyDescent="0.2">
      <c r="A163" s="392"/>
      <c r="B163" s="359"/>
      <c r="C163" s="359"/>
      <c r="D163" s="359"/>
      <c r="E163" s="359"/>
      <c r="F163" s="359"/>
      <c r="G163" s="359"/>
      <c r="H163" s="359"/>
      <c r="I163" s="359"/>
      <c r="J163" s="359"/>
      <c r="K163" s="359"/>
      <c r="L163" s="359"/>
      <c r="M163" s="359"/>
      <c r="N163" s="359"/>
      <c r="O163" s="359"/>
      <c r="P163" s="359"/>
      <c r="Q163" s="359"/>
      <c r="R163" s="359"/>
      <c r="S163" s="359"/>
      <c r="T163" s="359"/>
      <c r="U163" s="359"/>
      <c r="V163" s="359"/>
      <c r="W163" s="359"/>
      <c r="X163" s="359"/>
    </row>
    <row r="164" spans="1:24" x14ac:dyDescent="0.2">
      <c r="A164" s="392"/>
      <c r="B164" s="359"/>
      <c r="C164" s="359"/>
      <c r="D164" s="359"/>
      <c r="E164" s="359"/>
      <c r="F164" s="359"/>
      <c r="G164" s="359"/>
      <c r="H164" s="359"/>
      <c r="I164" s="359"/>
      <c r="J164" s="359"/>
      <c r="K164" s="359"/>
      <c r="L164" s="359"/>
      <c r="M164" s="359"/>
      <c r="N164" s="359"/>
      <c r="O164" s="359"/>
      <c r="P164" s="359"/>
      <c r="Q164" s="359"/>
      <c r="R164" s="359"/>
      <c r="S164" s="359"/>
      <c r="T164" s="359"/>
      <c r="U164" s="359"/>
      <c r="V164" s="359"/>
      <c r="W164" s="359"/>
      <c r="X164" s="359"/>
    </row>
    <row r="165" spans="1:24" x14ac:dyDescent="0.2">
      <c r="A165" s="392"/>
      <c r="B165" s="359"/>
      <c r="C165" s="359"/>
      <c r="D165" s="359"/>
      <c r="E165" s="359"/>
      <c r="F165" s="359"/>
      <c r="G165" s="359"/>
      <c r="H165" s="359"/>
      <c r="I165" s="359"/>
      <c r="J165" s="359"/>
      <c r="K165" s="359"/>
      <c r="L165" s="359"/>
      <c r="M165" s="359"/>
      <c r="N165" s="359"/>
      <c r="O165" s="359"/>
      <c r="P165" s="359"/>
      <c r="Q165" s="359"/>
      <c r="R165" s="359"/>
      <c r="S165" s="359"/>
      <c r="T165" s="359"/>
      <c r="U165" s="359"/>
      <c r="V165" s="359"/>
      <c r="W165" s="359"/>
      <c r="X165" s="359"/>
    </row>
    <row r="166" spans="1:24" x14ac:dyDescent="0.2">
      <c r="A166" s="392"/>
      <c r="B166" s="359"/>
      <c r="C166" s="359"/>
      <c r="D166" s="359"/>
      <c r="E166" s="359"/>
      <c r="F166" s="359"/>
      <c r="G166" s="359"/>
      <c r="H166" s="359"/>
      <c r="I166" s="359"/>
      <c r="J166" s="359"/>
      <c r="K166" s="359"/>
      <c r="L166" s="359"/>
      <c r="M166" s="359"/>
      <c r="N166" s="359"/>
      <c r="O166" s="359"/>
      <c r="P166" s="359"/>
      <c r="Q166" s="359"/>
      <c r="R166" s="359"/>
      <c r="S166" s="359"/>
      <c r="T166" s="359"/>
      <c r="U166" s="359"/>
      <c r="V166" s="359"/>
      <c r="W166" s="359"/>
      <c r="X166" s="359"/>
    </row>
    <row r="167" spans="1:24" x14ac:dyDescent="0.2">
      <c r="A167" s="392"/>
      <c r="B167" s="359"/>
      <c r="C167" s="359"/>
      <c r="D167" s="359"/>
      <c r="E167" s="359"/>
      <c r="F167" s="359"/>
      <c r="G167" s="359"/>
      <c r="H167" s="359"/>
      <c r="I167" s="359"/>
      <c r="J167" s="359"/>
      <c r="K167" s="359"/>
      <c r="L167" s="359"/>
      <c r="M167" s="359"/>
      <c r="N167" s="359"/>
      <c r="O167" s="359"/>
      <c r="P167" s="359"/>
      <c r="Q167" s="359"/>
      <c r="R167" s="359"/>
      <c r="S167" s="359"/>
      <c r="T167" s="359"/>
      <c r="U167" s="359"/>
      <c r="V167" s="359"/>
      <c r="W167" s="359"/>
      <c r="X167" s="359"/>
    </row>
    <row r="168" spans="1:24" x14ac:dyDescent="0.2">
      <c r="A168" s="392"/>
      <c r="B168" s="359"/>
      <c r="C168" s="359"/>
      <c r="D168" s="359"/>
      <c r="E168" s="359"/>
      <c r="F168" s="359"/>
      <c r="G168" s="359"/>
      <c r="H168" s="359"/>
      <c r="I168" s="359"/>
      <c r="J168" s="359"/>
      <c r="K168" s="359"/>
      <c r="L168" s="359"/>
      <c r="M168" s="359"/>
      <c r="N168" s="359"/>
      <c r="O168" s="359"/>
      <c r="P168" s="359"/>
      <c r="Q168" s="359"/>
      <c r="R168" s="359"/>
      <c r="S168" s="359"/>
      <c r="T168" s="359"/>
      <c r="U168" s="359"/>
      <c r="V168" s="359"/>
      <c r="W168" s="359"/>
      <c r="X168" s="359"/>
    </row>
    <row r="169" spans="1:24" x14ac:dyDescent="0.2">
      <c r="A169" s="392"/>
      <c r="B169" s="359"/>
      <c r="C169" s="359"/>
      <c r="D169" s="359"/>
      <c r="E169" s="359"/>
      <c r="F169" s="359"/>
      <c r="G169" s="359"/>
      <c r="H169" s="359"/>
      <c r="I169" s="359"/>
      <c r="J169" s="359"/>
      <c r="K169" s="359"/>
      <c r="L169" s="359"/>
      <c r="M169" s="359"/>
      <c r="N169" s="359"/>
      <c r="O169" s="359"/>
      <c r="P169" s="359"/>
      <c r="Q169" s="359"/>
      <c r="R169" s="359"/>
      <c r="S169" s="359"/>
      <c r="T169" s="359"/>
      <c r="U169" s="359"/>
      <c r="V169" s="359"/>
      <c r="W169" s="359"/>
      <c r="X169" s="359"/>
    </row>
    <row r="170" spans="1:24" x14ac:dyDescent="0.2">
      <c r="A170" s="392"/>
      <c r="B170" s="359"/>
      <c r="C170" s="359"/>
      <c r="D170" s="359"/>
      <c r="E170" s="359"/>
      <c r="F170" s="359"/>
      <c r="G170" s="359"/>
      <c r="H170" s="359"/>
      <c r="I170" s="359"/>
      <c r="J170" s="359"/>
      <c r="K170" s="359"/>
      <c r="L170" s="359"/>
      <c r="M170" s="359"/>
      <c r="N170" s="359"/>
      <c r="O170" s="359"/>
      <c r="P170" s="359"/>
      <c r="Q170" s="359"/>
      <c r="R170" s="359"/>
      <c r="S170" s="359"/>
      <c r="T170" s="359"/>
      <c r="U170" s="359"/>
      <c r="V170" s="359"/>
      <c r="W170" s="359"/>
      <c r="X170" s="359"/>
    </row>
    <row r="171" spans="1:24" x14ac:dyDescent="0.2">
      <c r="A171" s="392"/>
      <c r="B171" s="359"/>
      <c r="C171" s="359"/>
      <c r="D171" s="359"/>
      <c r="E171" s="359"/>
      <c r="F171" s="359"/>
      <c r="G171" s="359"/>
      <c r="H171" s="359"/>
      <c r="I171" s="359"/>
      <c r="J171" s="359"/>
      <c r="K171" s="359"/>
      <c r="L171" s="359"/>
      <c r="M171" s="359"/>
      <c r="N171" s="359"/>
      <c r="O171" s="359"/>
      <c r="P171" s="359"/>
      <c r="Q171" s="359"/>
      <c r="R171" s="359"/>
      <c r="S171" s="359"/>
      <c r="T171" s="359"/>
      <c r="U171" s="359"/>
      <c r="V171" s="359"/>
      <c r="W171" s="359"/>
      <c r="X171" s="359"/>
    </row>
    <row r="172" spans="1:24" x14ac:dyDescent="0.2">
      <c r="A172" s="392"/>
      <c r="B172" s="359"/>
      <c r="C172" s="359"/>
      <c r="D172" s="359"/>
      <c r="E172" s="359"/>
      <c r="F172" s="359"/>
      <c r="G172" s="359"/>
      <c r="H172" s="359"/>
      <c r="I172" s="359"/>
      <c r="J172" s="359"/>
      <c r="K172" s="359"/>
      <c r="L172" s="359"/>
      <c r="M172" s="359"/>
      <c r="N172" s="359"/>
      <c r="O172" s="359"/>
      <c r="P172" s="359"/>
      <c r="Q172" s="359"/>
      <c r="R172" s="359"/>
      <c r="S172" s="359"/>
      <c r="T172" s="359"/>
      <c r="U172" s="359"/>
      <c r="V172" s="359"/>
      <c r="W172" s="359"/>
      <c r="X172" s="359"/>
    </row>
    <row r="173" spans="1:24" x14ac:dyDescent="0.2">
      <c r="A173" s="392"/>
      <c r="B173" s="359"/>
      <c r="C173" s="359"/>
      <c r="D173" s="359"/>
      <c r="E173" s="359"/>
      <c r="F173" s="359"/>
      <c r="G173" s="359"/>
      <c r="H173" s="359"/>
      <c r="I173" s="359"/>
      <c r="J173" s="359"/>
      <c r="K173" s="359"/>
      <c r="L173" s="359"/>
      <c r="M173" s="359"/>
      <c r="N173" s="359"/>
      <c r="O173" s="359"/>
      <c r="P173" s="359"/>
      <c r="Q173" s="359"/>
      <c r="R173" s="359"/>
      <c r="S173" s="359"/>
      <c r="T173" s="359"/>
      <c r="U173" s="359"/>
      <c r="V173" s="359"/>
      <c r="W173" s="359"/>
      <c r="X173" s="359"/>
    </row>
    <row r="174" spans="1:24" x14ac:dyDescent="0.2">
      <c r="A174" s="392"/>
      <c r="B174" s="359"/>
      <c r="C174" s="359"/>
      <c r="D174" s="359"/>
      <c r="E174" s="359"/>
      <c r="F174" s="359"/>
      <c r="G174" s="359"/>
      <c r="H174" s="359"/>
      <c r="I174" s="359"/>
      <c r="J174" s="359"/>
      <c r="K174" s="359"/>
      <c r="L174" s="359"/>
      <c r="M174" s="359"/>
      <c r="N174" s="359"/>
      <c r="O174" s="359"/>
      <c r="P174" s="359"/>
      <c r="Q174" s="359"/>
      <c r="R174" s="359"/>
      <c r="S174" s="359"/>
      <c r="T174" s="359"/>
      <c r="U174" s="359"/>
      <c r="V174" s="359"/>
      <c r="W174" s="359"/>
      <c r="X174" s="359"/>
    </row>
    <row r="175" spans="1:24" x14ac:dyDescent="0.2">
      <c r="A175" s="392"/>
      <c r="B175" s="359"/>
      <c r="C175" s="359"/>
      <c r="D175" s="359"/>
      <c r="E175" s="359"/>
      <c r="F175" s="359"/>
      <c r="G175" s="359"/>
      <c r="H175" s="359"/>
      <c r="I175" s="359"/>
      <c r="J175" s="359"/>
      <c r="K175" s="359"/>
      <c r="L175" s="359"/>
      <c r="M175" s="359"/>
      <c r="N175" s="359"/>
      <c r="O175" s="359"/>
      <c r="P175" s="359"/>
      <c r="Q175" s="359"/>
      <c r="R175" s="359"/>
      <c r="S175" s="359"/>
      <c r="T175" s="359"/>
      <c r="U175" s="359"/>
      <c r="V175" s="359"/>
      <c r="W175" s="359"/>
      <c r="X175" s="359"/>
    </row>
    <row r="176" spans="1:24" x14ac:dyDescent="0.2">
      <c r="A176" s="392"/>
      <c r="B176" s="359"/>
      <c r="C176" s="359"/>
      <c r="D176" s="359"/>
      <c r="E176" s="359"/>
      <c r="F176" s="359"/>
      <c r="G176" s="359"/>
      <c r="H176" s="359"/>
      <c r="I176" s="359"/>
      <c r="J176" s="359"/>
      <c r="K176" s="359"/>
      <c r="L176" s="359"/>
      <c r="M176" s="359"/>
      <c r="N176" s="359"/>
      <c r="O176" s="359"/>
      <c r="P176" s="359"/>
      <c r="Q176" s="359"/>
      <c r="R176" s="359"/>
      <c r="S176" s="359"/>
      <c r="T176" s="359"/>
      <c r="U176" s="359"/>
      <c r="V176" s="359"/>
      <c r="W176" s="359"/>
      <c r="X176" s="359"/>
    </row>
    <row r="177" spans="1:24" x14ac:dyDescent="0.2">
      <c r="A177" s="392"/>
      <c r="B177" s="359"/>
      <c r="C177" s="359"/>
      <c r="D177" s="359"/>
      <c r="E177" s="359"/>
      <c r="F177" s="359"/>
      <c r="G177" s="359"/>
      <c r="H177" s="359"/>
      <c r="I177" s="359"/>
      <c r="J177" s="359"/>
      <c r="K177" s="359"/>
      <c r="L177" s="359"/>
      <c r="M177" s="359"/>
      <c r="N177" s="359"/>
      <c r="O177" s="359"/>
      <c r="P177" s="359"/>
      <c r="Q177" s="359"/>
      <c r="R177" s="359"/>
      <c r="S177" s="359"/>
      <c r="T177" s="359"/>
      <c r="U177" s="359"/>
      <c r="V177" s="359"/>
      <c r="W177" s="359"/>
      <c r="X177" s="359"/>
    </row>
    <row r="178" spans="1:24" x14ac:dyDescent="0.2">
      <c r="A178" s="392"/>
      <c r="B178" s="359"/>
      <c r="C178" s="359"/>
      <c r="D178" s="359"/>
      <c r="E178" s="359"/>
      <c r="F178" s="359"/>
      <c r="G178" s="359"/>
      <c r="H178" s="359"/>
      <c r="I178" s="359"/>
      <c r="J178" s="359"/>
      <c r="K178" s="359"/>
      <c r="L178" s="359"/>
      <c r="M178" s="359"/>
      <c r="N178" s="359"/>
      <c r="O178" s="359"/>
      <c r="P178" s="359"/>
      <c r="Q178" s="359"/>
      <c r="R178" s="359"/>
      <c r="S178" s="359"/>
      <c r="T178" s="359"/>
      <c r="U178" s="359"/>
      <c r="V178" s="359"/>
      <c r="W178" s="359"/>
      <c r="X178" s="359"/>
    </row>
    <row r="179" spans="1:24" x14ac:dyDescent="0.2">
      <c r="A179" s="392"/>
      <c r="B179" s="359"/>
      <c r="C179" s="359"/>
      <c r="D179" s="359"/>
      <c r="E179" s="359"/>
      <c r="F179" s="359"/>
      <c r="G179" s="359"/>
      <c r="H179" s="359"/>
      <c r="I179" s="359"/>
      <c r="J179" s="359"/>
      <c r="K179" s="359"/>
      <c r="L179" s="359"/>
      <c r="M179" s="359"/>
      <c r="N179" s="359"/>
      <c r="O179" s="359"/>
      <c r="P179" s="359"/>
      <c r="Q179" s="359"/>
      <c r="R179" s="359"/>
      <c r="S179" s="359"/>
      <c r="T179" s="359"/>
      <c r="U179" s="359"/>
      <c r="V179" s="359"/>
      <c r="W179" s="359"/>
      <c r="X179" s="359"/>
    </row>
    <row r="180" spans="1:24" x14ac:dyDescent="0.2">
      <c r="A180" s="392"/>
      <c r="B180" s="359"/>
      <c r="C180" s="359"/>
      <c r="D180" s="359"/>
      <c r="E180" s="359"/>
      <c r="F180" s="359"/>
      <c r="G180" s="359"/>
      <c r="H180" s="359"/>
      <c r="I180" s="359"/>
      <c r="J180" s="359"/>
      <c r="K180" s="359"/>
      <c r="L180" s="359"/>
      <c r="M180" s="359"/>
      <c r="N180" s="359"/>
      <c r="O180" s="359"/>
      <c r="P180" s="359"/>
      <c r="Q180" s="359"/>
      <c r="R180" s="359"/>
      <c r="S180" s="359"/>
      <c r="T180" s="359"/>
      <c r="U180" s="359"/>
      <c r="V180" s="359"/>
      <c r="W180" s="359"/>
      <c r="X180" s="359"/>
    </row>
    <row r="181" spans="1:24" x14ac:dyDescent="0.2">
      <c r="A181" s="392"/>
      <c r="B181" s="359"/>
      <c r="C181" s="359"/>
      <c r="D181" s="359"/>
      <c r="E181" s="359"/>
      <c r="F181" s="359"/>
      <c r="G181" s="359"/>
      <c r="H181" s="359"/>
      <c r="I181" s="359"/>
      <c r="J181" s="359"/>
      <c r="K181" s="359"/>
      <c r="L181" s="359"/>
      <c r="M181" s="359"/>
      <c r="N181" s="359"/>
      <c r="O181" s="359"/>
      <c r="P181" s="359"/>
      <c r="Q181" s="359"/>
      <c r="R181" s="359"/>
      <c r="S181" s="359"/>
      <c r="T181" s="359"/>
      <c r="U181" s="359"/>
      <c r="V181" s="359"/>
      <c r="W181" s="359"/>
      <c r="X181" s="359"/>
    </row>
    <row r="182" spans="1:24" x14ac:dyDescent="0.2">
      <c r="A182" s="392"/>
      <c r="B182" s="359"/>
      <c r="C182" s="359"/>
      <c r="D182" s="359"/>
      <c r="E182" s="359"/>
      <c r="F182" s="359"/>
      <c r="G182" s="359"/>
      <c r="H182" s="359"/>
      <c r="I182" s="359"/>
      <c r="J182" s="359"/>
      <c r="K182" s="359"/>
      <c r="L182" s="359"/>
      <c r="M182" s="359"/>
      <c r="N182" s="359"/>
      <c r="O182" s="359"/>
      <c r="P182" s="359"/>
      <c r="Q182" s="359"/>
      <c r="R182" s="359"/>
      <c r="S182" s="359"/>
      <c r="T182" s="359"/>
      <c r="U182" s="359"/>
      <c r="V182" s="359"/>
      <c r="W182" s="359"/>
      <c r="X182" s="359"/>
    </row>
    <row r="183" spans="1:24" x14ac:dyDescent="0.2">
      <c r="A183" s="392"/>
      <c r="B183" s="359"/>
      <c r="C183" s="359"/>
      <c r="D183" s="359"/>
      <c r="E183" s="359"/>
      <c r="F183" s="359"/>
      <c r="G183" s="359"/>
      <c r="H183" s="359"/>
      <c r="I183" s="359"/>
      <c r="J183" s="359"/>
      <c r="K183" s="359"/>
      <c r="L183" s="359"/>
      <c r="M183" s="359"/>
      <c r="N183" s="359"/>
      <c r="O183" s="359"/>
      <c r="P183" s="359"/>
      <c r="Q183" s="359"/>
      <c r="R183" s="359"/>
      <c r="S183" s="359"/>
      <c r="T183" s="359"/>
      <c r="U183" s="359"/>
      <c r="V183" s="359"/>
      <c r="W183" s="359"/>
      <c r="X183" s="359"/>
    </row>
    <row r="184" spans="1:24" x14ac:dyDescent="0.2">
      <c r="A184" s="392"/>
      <c r="B184" s="359"/>
      <c r="C184" s="359"/>
      <c r="D184" s="359"/>
      <c r="E184" s="359"/>
      <c r="F184" s="359"/>
      <c r="G184" s="359"/>
      <c r="H184" s="359"/>
      <c r="I184" s="359"/>
      <c r="J184" s="359"/>
      <c r="K184" s="359"/>
      <c r="L184" s="359"/>
      <c r="M184" s="359"/>
      <c r="N184" s="359"/>
      <c r="O184" s="359"/>
      <c r="P184" s="359"/>
      <c r="Q184" s="359"/>
      <c r="R184" s="359"/>
      <c r="S184" s="359"/>
      <c r="T184" s="359"/>
      <c r="U184" s="359"/>
      <c r="V184" s="359"/>
      <c r="W184" s="359"/>
      <c r="X184" s="359"/>
    </row>
    <row r="185" spans="1:24" x14ac:dyDescent="0.2">
      <c r="A185" s="392"/>
      <c r="B185" s="359"/>
      <c r="C185" s="359"/>
      <c r="D185" s="359"/>
      <c r="E185" s="359"/>
      <c r="F185" s="359"/>
      <c r="G185" s="359"/>
      <c r="H185" s="359"/>
      <c r="I185" s="359"/>
      <c r="J185" s="359"/>
      <c r="K185" s="359"/>
      <c r="L185" s="359"/>
      <c r="M185" s="359"/>
      <c r="N185" s="359"/>
      <c r="O185" s="359"/>
      <c r="P185" s="359"/>
      <c r="Q185" s="359"/>
      <c r="R185" s="359"/>
      <c r="S185" s="359"/>
      <c r="T185" s="359"/>
      <c r="U185" s="359"/>
      <c r="V185" s="359"/>
      <c r="W185" s="359"/>
      <c r="X185" s="359"/>
    </row>
    <row r="186" spans="1:24" x14ac:dyDescent="0.2">
      <c r="A186" s="392"/>
      <c r="B186" s="359"/>
      <c r="C186" s="359"/>
      <c r="D186" s="359"/>
      <c r="E186" s="359"/>
      <c r="F186" s="359"/>
      <c r="G186" s="359"/>
      <c r="H186" s="359"/>
      <c r="I186" s="359"/>
      <c r="J186" s="359"/>
      <c r="K186" s="359"/>
      <c r="L186" s="359"/>
      <c r="M186" s="359"/>
      <c r="N186" s="359"/>
      <c r="O186" s="359"/>
      <c r="P186" s="359"/>
      <c r="Q186" s="359"/>
      <c r="R186" s="359"/>
      <c r="S186" s="359"/>
      <c r="T186" s="359"/>
      <c r="U186" s="359"/>
      <c r="V186" s="359"/>
      <c r="W186" s="359"/>
      <c r="X186" s="359"/>
    </row>
    <row r="187" spans="1:24" x14ac:dyDescent="0.2">
      <c r="A187" s="392"/>
      <c r="B187" s="359"/>
      <c r="C187" s="359"/>
      <c r="D187" s="359"/>
      <c r="E187" s="359"/>
      <c r="F187" s="359"/>
      <c r="G187" s="359"/>
      <c r="H187" s="359"/>
      <c r="I187" s="359"/>
      <c r="J187" s="359"/>
      <c r="K187" s="359"/>
      <c r="L187" s="359"/>
      <c r="M187" s="359"/>
      <c r="N187" s="359"/>
      <c r="O187" s="359"/>
      <c r="P187" s="359"/>
      <c r="Q187" s="359"/>
      <c r="R187" s="359"/>
      <c r="S187" s="359"/>
      <c r="T187" s="359"/>
      <c r="U187" s="359"/>
      <c r="V187" s="359"/>
      <c r="W187" s="359"/>
      <c r="X187" s="359"/>
    </row>
    <row r="188" spans="1:24" x14ac:dyDescent="0.2">
      <c r="A188" s="392"/>
      <c r="B188" s="359"/>
      <c r="C188" s="359"/>
      <c r="D188" s="359"/>
      <c r="E188" s="359"/>
      <c r="F188" s="359"/>
      <c r="G188" s="359"/>
      <c r="H188" s="359"/>
      <c r="I188" s="359"/>
      <c r="J188" s="359"/>
      <c r="K188" s="359"/>
      <c r="L188" s="359"/>
      <c r="M188" s="359"/>
      <c r="N188" s="359"/>
      <c r="O188" s="359"/>
      <c r="P188" s="359"/>
      <c r="Q188" s="359"/>
      <c r="R188" s="359"/>
      <c r="S188" s="359"/>
      <c r="T188" s="359"/>
      <c r="U188" s="359"/>
      <c r="V188" s="359"/>
      <c r="W188" s="359"/>
      <c r="X188" s="359"/>
    </row>
    <row r="189" spans="1:24" x14ac:dyDescent="0.2">
      <c r="A189" s="392"/>
      <c r="B189" s="359"/>
      <c r="C189" s="359"/>
      <c r="D189" s="359"/>
      <c r="E189" s="359"/>
      <c r="F189" s="359"/>
      <c r="G189" s="359"/>
      <c r="H189" s="359"/>
      <c r="I189" s="359"/>
      <c r="J189" s="359"/>
      <c r="K189" s="359"/>
      <c r="L189" s="359"/>
      <c r="M189" s="359"/>
      <c r="N189" s="359"/>
      <c r="O189" s="359"/>
      <c r="P189" s="359"/>
      <c r="Q189" s="359"/>
      <c r="R189" s="359"/>
      <c r="S189" s="359"/>
      <c r="T189" s="359"/>
      <c r="U189" s="359"/>
      <c r="V189" s="359"/>
      <c r="W189" s="359"/>
      <c r="X189" s="359"/>
    </row>
    <row r="190" spans="1:24" x14ac:dyDescent="0.2">
      <c r="A190" s="392"/>
      <c r="B190" s="359"/>
      <c r="C190" s="359"/>
      <c r="D190" s="359"/>
      <c r="E190" s="359"/>
      <c r="F190" s="359"/>
      <c r="G190" s="359"/>
      <c r="H190" s="359"/>
      <c r="I190" s="359"/>
      <c r="J190" s="359"/>
      <c r="K190" s="359"/>
      <c r="L190" s="359"/>
      <c r="M190" s="359"/>
      <c r="N190" s="359"/>
      <c r="O190" s="359"/>
      <c r="P190" s="359"/>
      <c r="Q190" s="359"/>
      <c r="R190" s="359"/>
      <c r="S190" s="359"/>
      <c r="T190" s="359"/>
      <c r="U190" s="359"/>
      <c r="V190" s="359"/>
      <c r="W190" s="359"/>
      <c r="X190" s="359"/>
    </row>
    <row r="191" spans="1:24" x14ac:dyDescent="0.2">
      <c r="A191" s="392"/>
      <c r="B191" s="359"/>
      <c r="C191" s="359"/>
      <c r="D191" s="359"/>
      <c r="E191" s="359"/>
      <c r="F191" s="359"/>
      <c r="G191" s="359"/>
      <c r="H191" s="359"/>
      <c r="I191" s="359"/>
      <c r="J191" s="359"/>
      <c r="K191" s="359"/>
      <c r="L191" s="359"/>
      <c r="M191" s="359"/>
      <c r="N191" s="359"/>
      <c r="O191" s="359"/>
      <c r="P191" s="359"/>
      <c r="Q191" s="359"/>
      <c r="R191" s="359"/>
      <c r="S191" s="359"/>
      <c r="T191" s="359"/>
      <c r="U191" s="359"/>
      <c r="V191" s="359"/>
      <c r="W191" s="359"/>
      <c r="X191" s="359"/>
    </row>
    <row r="192" spans="1:24" x14ac:dyDescent="0.2">
      <c r="A192" s="392"/>
      <c r="B192" s="359"/>
      <c r="C192" s="359"/>
      <c r="D192" s="359"/>
      <c r="E192" s="359"/>
      <c r="F192" s="359"/>
      <c r="G192" s="359"/>
      <c r="H192" s="359"/>
      <c r="I192" s="359"/>
      <c r="J192" s="359"/>
      <c r="K192" s="359"/>
      <c r="L192" s="359"/>
      <c r="M192" s="359"/>
      <c r="N192" s="359"/>
      <c r="O192" s="359"/>
      <c r="P192" s="359"/>
      <c r="Q192" s="359"/>
      <c r="R192" s="359"/>
      <c r="S192" s="359"/>
      <c r="T192" s="359"/>
      <c r="U192" s="359"/>
      <c r="V192" s="359"/>
      <c r="W192" s="359"/>
      <c r="X192" s="359"/>
    </row>
    <row r="193" spans="1:24" x14ac:dyDescent="0.2">
      <c r="A193" s="392"/>
      <c r="B193" s="359"/>
      <c r="C193" s="359"/>
      <c r="D193" s="359"/>
      <c r="E193" s="359"/>
      <c r="F193" s="359"/>
      <c r="G193" s="359"/>
      <c r="H193" s="359"/>
      <c r="I193" s="359"/>
      <c r="J193" s="359"/>
      <c r="K193" s="359"/>
      <c r="L193" s="359"/>
      <c r="M193" s="359"/>
      <c r="N193" s="359"/>
      <c r="O193" s="359"/>
      <c r="P193" s="359"/>
      <c r="Q193" s="359"/>
      <c r="R193" s="359"/>
      <c r="S193" s="359"/>
      <c r="T193" s="359"/>
      <c r="U193" s="359"/>
      <c r="V193" s="359"/>
      <c r="W193" s="359"/>
      <c r="X193" s="359"/>
    </row>
    <row r="194" spans="1:24" x14ac:dyDescent="0.2">
      <c r="A194" s="392"/>
      <c r="B194" s="359"/>
      <c r="C194" s="359"/>
      <c r="D194" s="359"/>
      <c r="E194" s="359"/>
      <c r="F194" s="359"/>
      <c r="G194" s="359"/>
      <c r="H194" s="359"/>
      <c r="I194" s="359"/>
      <c r="J194" s="359"/>
      <c r="K194" s="359"/>
      <c r="L194" s="359"/>
      <c r="M194" s="359"/>
      <c r="N194" s="359"/>
      <c r="O194" s="359"/>
      <c r="P194" s="359"/>
      <c r="Q194" s="359"/>
      <c r="R194" s="359"/>
      <c r="S194" s="359"/>
      <c r="T194" s="359"/>
      <c r="U194" s="359"/>
      <c r="V194" s="359"/>
      <c r="W194" s="359"/>
      <c r="X194" s="359"/>
    </row>
    <row r="195" spans="1:24" x14ac:dyDescent="0.2">
      <c r="A195" s="392"/>
      <c r="B195" s="359"/>
      <c r="C195" s="359"/>
      <c r="D195" s="359"/>
      <c r="E195" s="359"/>
      <c r="F195" s="359"/>
      <c r="G195" s="359"/>
      <c r="H195" s="359"/>
      <c r="I195" s="359"/>
      <c r="J195" s="359"/>
      <c r="K195" s="359"/>
      <c r="L195" s="359"/>
      <c r="M195" s="359"/>
      <c r="N195" s="359"/>
      <c r="O195" s="359"/>
      <c r="P195" s="359"/>
      <c r="Q195" s="359"/>
      <c r="R195" s="359"/>
      <c r="S195" s="359"/>
      <c r="T195" s="359"/>
      <c r="U195" s="359"/>
      <c r="V195" s="359"/>
      <c r="W195" s="359"/>
      <c r="X195" s="359"/>
    </row>
    <row r="196" spans="1:24" x14ac:dyDescent="0.2">
      <c r="A196" s="392"/>
      <c r="B196" s="359"/>
      <c r="C196" s="359"/>
      <c r="D196" s="359"/>
      <c r="E196" s="359"/>
      <c r="F196" s="359"/>
      <c r="G196" s="359"/>
      <c r="H196" s="359"/>
      <c r="I196" s="359"/>
      <c r="J196" s="359"/>
      <c r="K196" s="359"/>
      <c r="L196" s="359"/>
      <c r="M196" s="359"/>
      <c r="N196" s="359"/>
      <c r="O196" s="359"/>
      <c r="P196" s="359"/>
      <c r="Q196" s="359"/>
      <c r="R196" s="359"/>
      <c r="S196" s="359"/>
      <c r="T196" s="359"/>
      <c r="U196" s="359"/>
      <c r="V196" s="359"/>
      <c r="W196" s="359"/>
      <c r="X196" s="359"/>
    </row>
    <row r="197" spans="1:24" x14ac:dyDescent="0.2">
      <c r="A197" s="392"/>
      <c r="B197" s="359"/>
      <c r="C197" s="359"/>
      <c r="D197" s="359"/>
      <c r="E197" s="359"/>
      <c r="F197" s="359"/>
      <c r="G197" s="359"/>
      <c r="H197" s="359"/>
      <c r="I197" s="359"/>
      <c r="J197" s="359"/>
      <c r="K197" s="359"/>
      <c r="L197" s="359"/>
      <c r="M197" s="359"/>
      <c r="N197" s="359"/>
      <c r="O197" s="359"/>
      <c r="P197" s="359"/>
      <c r="Q197" s="359"/>
      <c r="R197" s="359"/>
      <c r="S197" s="359"/>
      <c r="T197" s="359"/>
      <c r="U197" s="359"/>
      <c r="V197" s="359"/>
      <c r="W197" s="359"/>
      <c r="X197" s="359"/>
    </row>
    <row r="198" spans="1:24" x14ac:dyDescent="0.2">
      <c r="A198" s="392"/>
      <c r="B198" s="359"/>
      <c r="C198" s="359"/>
      <c r="D198" s="359"/>
      <c r="E198" s="359"/>
      <c r="F198" s="359"/>
      <c r="G198" s="359"/>
      <c r="H198" s="359"/>
      <c r="I198" s="359"/>
      <c r="J198" s="359"/>
      <c r="K198" s="359"/>
      <c r="L198" s="359"/>
      <c r="M198" s="359"/>
      <c r="N198" s="359"/>
      <c r="O198" s="359"/>
      <c r="P198" s="359"/>
      <c r="Q198" s="359"/>
      <c r="R198" s="359"/>
      <c r="S198" s="359"/>
      <c r="T198" s="359"/>
      <c r="U198" s="359"/>
      <c r="V198" s="359"/>
      <c r="W198" s="359"/>
      <c r="X198" s="359"/>
    </row>
    <row r="199" spans="1:24" x14ac:dyDescent="0.2">
      <c r="A199" s="392"/>
      <c r="B199" s="359"/>
      <c r="C199" s="359"/>
      <c r="D199" s="359"/>
      <c r="E199" s="359"/>
      <c r="F199" s="359"/>
      <c r="G199" s="359"/>
      <c r="H199" s="359"/>
      <c r="I199" s="359"/>
      <c r="J199" s="359"/>
      <c r="K199" s="359"/>
      <c r="L199" s="359"/>
      <c r="M199" s="359"/>
      <c r="N199" s="359"/>
      <c r="O199" s="359"/>
      <c r="P199" s="359"/>
      <c r="Q199" s="359"/>
      <c r="R199" s="359"/>
      <c r="S199" s="359"/>
      <c r="T199" s="359"/>
      <c r="U199" s="359"/>
      <c r="V199" s="359"/>
      <c r="W199" s="359"/>
      <c r="X199" s="359"/>
    </row>
    <row r="200" spans="1:24" x14ac:dyDescent="0.2">
      <c r="A200" s="392"/>
      <c r="B200" s="359"/>
      <c r="C200" s="359"/>
      <c r="D200" s="359"/>
      <c r="E200" s="359"/>
      <c r="F200" s="359"/>
      <c r="G200" s="359"/>
      <c r="H200" s="359"/>
      <c r="I200" s="359"/>
      <c r="J200" s="359"/>
      <c r="K200" s="359"/>
      <c r="L200" s="359"/>
      <c r="M200" s="359"/>
      <c r="N200" s="359"/>
      <c r="O200" s="359"/>
      <c r="P200" s="359"/>
      <c r="Q200" s="359"/>
      <c r="R200" s="359"/>
      <c r="S200" s="359"/>
      <c r="T200" s="359"/>
      <c r="U200" s="359"/>
      <c r="V200" s="359"/>
      <c r="W200" s="359"/>
      <c r="X200" s="359"/>
    </row>
    <row r="201" spans="1:24" x14ac:dyDescent="0.2">
      <c r="A201" s="392"/>
      <c r="B201" s="359"/>
      <c r="C201" s="359"/>
      <c r="D201" s="359"/>
      <c r="E201" s="359"/>
      <c r="F201" s="359"/>
      <c r="G201" s="359"/>
      <c r="H201" s="359"/>
      <c r="I201" s="359"/>
      <c r="J201" s="359"/>
      <c r="K201" s="359"/>
      <c r="L201" s="359"/>
      <c r="M201" s="359"/>
      <c r="N201" s="359"/>
      <c r="O201" s="359"/>
      <c r="P201" s="359"/>
      <c r="Q201" s="359"/>
      <c r="R201" s="359"/>
      <c r="S201" s="359"/>
      <c r="T201" s="359"/>
      <c r="U201" s="359"/>
      <c r="V201" s="359"/>
      <c r="W201" s="359"/>
      <c r="X201" s="359"/>
    </row>
    <row r="202" spans="1:24" x14ac:dyDescent="0.2">
      <c r="A202" s="392"/>
      <c r="B202" s="359"/>
      <c r="C202" s="359"/>
      <c r="D202" s="359"/>
      <c r="E202" s="359"/>
      <c r="F202" s="359"/>
      <c r="G202" s="359"/>
      <c r="H202" s="359"/>
      <c r="I202" s="359"/>
      <c r="J202" s="359"/>
      <c r="K202" s="359"/>
      <c r="L202" s="359"/>
      <c r="M202" s="359"/>
      <c r="N202" s="359"/>
      <c r="O202" s="359"/>
      <c r="P202" s="359"/>
      <c r="Q202" s="359"/>
      <c r="R202" s="359"/>
      <c r="S202" s="359"/>
      <c r="T202" s="359"/>
      <c r="U202" s="359"/>
      <c r="V202" s="359"/>
      <c r="W202" s="359"/>
      <c r="X202" s="359"/>
    </row>
    <row r="203" spans="1:24" x14ac:dyDescent="0.2">
      <c r="A203" s="392"/>
      <c r="B203" s="359"/>
      <c r="C203" s="359"/>
      <c r="D203" s="359"/>
      <c r="E203" s="359"/>
      <c r="F203" s="359"/>
      <c r="G203" s="359"/>
      <c r="H203" s="359"/>
      <c r="I203" s="359"/>
      <c r="J203" s="359"/>
      <c r="K203" s="359"/>
      <c r="L203" s="359"/>
      <c r="M203" s="359"/>
      <c r="N203" s="359"/>
      <c r="O203" s="359"/>
      <c r="P203" s="359"/>
      <c r="Q203" s="359"/>
      <c r="R203" s="359"/>
      <c r="S203" s="359"/>
      <c r="T203" s="359"/>
      <c r="U203" s="359"/>
      <c r="V203" s="359"/>
      <c r="W203" s="359"/>
      <c r="X203" s="359"/>
    </row>
    <row r="204" spans="1:24" x14ac:dyDescent="0.2">
      <c r="A204" s="392"/>
      <c r="B204" s="359"/>
      <c r="C204" s="359"/>
      <c r="D204" s="359"/>
      <c r="E204" s="359"/>
      <c r="F204" s="359"/>
      <c r="G204" s="359"/>
      <c r="H204" s="359"/>
      <c r="I204" s="359"/>
      <c r="J204" s="359"/>
      <c r="K204" s="359"/>
      <c r="L204" s="359"/>
      <c r="M204" s="359"/>
      <c r="N204" s="359"/>
      <c r="O204" s="359"/>
      <c r="P204" s="359"/>
      <c r="Q204" s="359"/>
      <c r="R204" s="359"/>
      <c r="S204" s="359"/>
      <c r="T204" s="359"/>
      <c r="U204" s="359"/>
      <c r="V204" s="359"/>
      <c r="W204" s="359"/>
      <c r="X204" s="359"/>
    </row>
    <row r="205" spans="1:24" x14ac:dyDescent="0.2">
      <c r="A205" s="392"/>
      <c r="B205" s="359"/>
      <c r="C205" s="359"/>
      <c r="D205" s="359"/>
      <c r="E205" s="359"/>
      <c r="F205" s="359"/>
      <c r="G205" s="359"/>
      <c r="H205" s="359"/>
      <c r="I205" s="359"/>
      <c r="J205" s="359"/>
      <c r="K205" s="359"/>
      <c r="L205" s="359"/>
      <c r="M205" s="359"/>
      <c r="N205" s="359"/>
      <c r="O205" s="359"/>
      <c r="P205" s="359"/>
      <c r="Q205" s="359"/>
      <c r="R205" s="359"/>
      <c r="S205" s="359"/>
      <c r="T205" s="359"/>
      <c r="U205" s="359"/>
      <c r="V205" s="359"/>
      <c r="W205" s="359"/>
      <c r="X205" s="359"/>
    </row>
    <row r="206" spans="1:24" x14ac:dyDescent="0.2">
      <c r="A206" s="392"/>
      <c r="B206" s="359"/>
      <c r="C206" s="359"/>
      <c r="D206" s="359"/>
      <c r="E206" s="359"/>
      <c r="F206" s="359"/>
      <c r="G206" s="359"/>
      <c r="H206" s="359"/>
      <c r="I206" s="359"/>
      <c r="J206" s="359"/>
      <c r="K206" s="359"/>
      <c r="L206" s="359"/>
      <c r="M206" s="359"/>
      <c r="N206" s="359"/>
      <c r="O206" s="359"/>
      <c r="P206" s="359"/>
      <c r="Q206" s="359"/>
      <c r="R206" s="359"/>
      <c r="S206" s="359"/>
      <c r="T206" s="359"/>
      <c r="U206" s="359"/>
      <c r="V206" s="359"/>
      <c r="W206" s="359"/>
      <c r="X206" s="359"/>
    </row>
    <row r="207" spans="1:24" x14ac:dyDescent="0.2">
      <c r="A207" s="392"/>
      <c r="B207" s="359"/>
      <c r="C207" s="359"/>
      <c r="D207" s="359"/>
      <c r="E207" s="359"/>
      <c r="F207" s="359"/>
      <c r="G207" s="359"/>
      <c r="H207" s="359"/>
      <c r="I207" s="359"/>
      <c r="J207" s="359"/>
      <c r="K207" s="359"/>
      <c r="L207" s="359"/>
      <c r="M207" s="359"/>
      <c r="N207" s="359"/>
      <c r="O207" s="359"/>
      <c r="P207" s="359"/>
      <c r="Q207" s="359"/>
      <c r="R207" s="359"/>
      <c r="S207" s="359"/>
      <c r="T207" s="359"/>
      <c r="U207" s="359"/>
      <c r="V207" s="359"/>
      <c r="W207" s="359"/>
      <c r="X207" s="359"/>
    </row>
    <row r="208" spans="1:24" x14ac:dyDescent="0.2">
      <c r="A208" s="392"/>
      <c r="B208" s="359"/>
      <c r="C208" s="359"/>
      <c r="D208" s="359"/>
      <c r="E208" s="359"/>
      <c r="F208" s="359"/>
      <c r="G208" s="359"/>
      <c r="H208" s="359"/>
      <c r="I208" s="359"/>
      <c r="J208" s="359"/>
      <c r="K208" s="359"/>
      <c r="L208" s="359"/>
      <c r="M208" s="359"/>
      <c r="N208" s="359"/>
      <c r="O208" s="359"/>
      <c r="P208" s="359"/>
      <c r="Q208" s="359"/>
      <c r="R208" s="359"/>
      <c r="S208" s="359"/>
      <c r="T208" s="359"/>
      <c r="U208" s="359"/>
      <c r="V208" s="359"/>
      <c r="W208" s="359"/>
      <c r="X208" s="359"/>
    </row>
    <row r="209" spans="1:24" x14ac:dyDescent="0.2">
      <c r="A209" s="392"/>
      <c r="B209" s="359"/>
      <c r="C209" s="359"/>
      <c r="D209" s="359"/>
      <c r="E209" s="359"/>
      <c r="F209" s="359"/>
      <c r="G209" s="359"/>
      <c r="H209" s="359"/>
      <c r="I209" s="359"/>
      <c r="J209" s="359"/>
      <c r="K209" s="359"/>
      <c r="L209" s="359"/>
      <c r="M209" s="359"/>
      <c r="N209" s="359"/>
      <c r="O209" s="359"/>
      <c r="P209" s="359"/>
      <c r="Q209" s="359"/>
      <c r="R209" s="359"/>
      <c r="S209" s="359"/>
      <c r="T209" s="359"/>
      <c r="U209" s="359"/>
      <c r="V209" s="359"/>
      <c r="W209" s="359"/>
      <c r="X209" s="359"/>
    </row>
    <row r="210" spans="1:24" x14ac:dyDescent="0.2">
      <c r="A210" s="392"/>
      <c r="B210" s="359"/>
      <c r="C210" s="359"/>
      <c r="D210" s="359"/>
      <c r="E210" s="359"/>
      <c r="F210" s="359"/>
      <c r="G210" s="359"/>
      <c r="H210" s="359"/>
      <c r="I210" s="359"/>
      <c r="J210" s="359"/>
      <c r="K210" s="359"/>
      <c r="L210" s="359"/>
      <c r="M210" s="359"/>
      <c r="N210" s="359"/>
      <c r="O210" s="359"/>
      <c r="P210" s="359"/>
      <c r="Q210" s="359"/>
      <c r="R210" s="359"/>
      <c r="S210" s="359"/>
      <c r="T210" s="359"/>
      <c r="U210" s="359"/>
      <c r="V210" s="359"/>
      <c r="W210" s="359"/>
      <c r="X210" s="359"/>
    </row>
    <row r="211" spans="1:24" x14ac:dyDescent="0.2">
      <c r="A211" s="392"/>
      <c r="B211" s="359"/>
      <c r="C211" s="359"/>
      <c r="D211" s="359"/>
      <c r="E211" s="359"/>
      <c r="F211" s="359"/>
      <c r="G211" s="359"/>
      <c r="H211" s="359"/>
      <c r="I211" s="359"/>
      <c r="J211" s="359"/>
      <c r="K211" s="359"/>
      <c r="L211" s="359"/>
      <c r="M211" s="359"/>
      <c r="N211" s="359"/>
      <c r="O211" s="359"/>
      <c r="P211" s="359"/>
      <c r="Q211" s="359"/>
      <c r="R211" s="359"/>
      <c r="S211" s="359"/>
      <c r="T211" s="359"/>
      <c r="U211" s="359"/>
      <c r="V211" s="359"/>
      <c r="W211" s="359"/>
      <c r="X211" s="359"/>
    </row>
    <row r="212" spans="1:24" x14ac:dyDescent="0.2">
      <c r="A212" s="392"/>
      <c r="B212" s="359"/>
      <c r="C212" s="359"/>
      <c r="D212" s="359"/>
      <c r="E212" s="359"/>
      <c r="F212" s="359"/>
      <c r="G212" s="359"/>
      <c r="H212" s="359"/>
      <c r="I212" s="359"/>
      <c r="J212" s="359"/>
      <c r="K212" s="359"/>
      <c r="L212" s="359"/>
      <c r="M212" s="359"/>
      <c r="N212" s="359"/>
      <c r="O212" s="359"/>
      <c r="P212" s="359"/>
      <c r="Q212" s="359"/>
      <c r="R212" s="359"/>
      <c r="S212" s="359"/>
      <c r="T212" s="359"/>
      <c r="U212" s="359"/>
      <c r="V212" s="359"/>
      <c r="W212" s="359"/>
      <c r="X212" s="359"/>
    </row>
    <row r="213" spans="1:24" x14ac:dyDescent="0.2">
      <c r="A213" s="392"/>
      <c r="B213" s="359"/>
      <c r="C213" s="359"/>
      <c r="D213" s="359"/>
      <c r="E213" s="359"/>
      <c r="F213" s="359"/>
      <c r="G213" s="359"/>
      <c r="H213" s="359"/>
      <c r="I213" s="359"/>
      <c r="J213" s="359"/>
      <c r="K213" s="359"/>
      <c r="L213" s="359"/>
      <c r="M213" s="359"/>
      <c r="N213" s="359"/>
      <c r="O213" s="359"/>
      <c r="P213" s="359"/>
      <c r="Q213" s="359"/>
      <c r="R213" s="359"/>
      <c r="S213" s="359"/>
      <c r="T213" s="359"/>
      <c r="U213" s="359"/>
      <c r="V213" s="359"/>
      <c r="W213" s="359"/>
      <c r="X213" s="359"/>
    </row>
    <row r="214" spans="1:24" x14ac:dyDescent="0.2">
      <c r="A214" s="392"/>
      <c r="B214" s="359"/>
      <c r="C214" s="359"/>
      <c r="D214" s="359"/>
      <c r="E214" s="359"/>
      <c r="F214" s="359"/>
      <c r="G214" s="359"/>
      <c r="H214" s="359"/>
      <c r="I214" s="359"/>
      <c r="J214" s="359"/>
      <c r="K214" s="359"/>
      <c r="L214" s="359"/>
      <c r="M214" s="359"/>
      <c r="N214" s="359"/>
      <c r="O214" s="359"/>
      <c r="P214" s="359"/>
      <c r="Q214" s="359"/>
      <c r="R214" s="359"/>
      <c r="S214" s="359"/>
      <c r="T214" s="359"/>
      <c r="U214" s="359"/>
      <c r="V214" s="359"/>
      <c r="W214" s="359"/>
      <c r="X214" s="359"/>
    </row>
    <row r="215" spans="1:24" x14ac:dyDescent="0.2">
      <c r="A215" s="392"/>
      <c r="B215" s="359"/>
      <c r="C215" s="359"/>
      <c r="D215" s="359"/>
      <c r="E215" s="359"/>
      <c r="F215" s="359"/>
      <c r="G215" s="359"/>
      <c r="H215" s="359"/>
      <c r="I215" s="359"/>
      <c r="J215" s="359"/>
      <c r="K215" s="359"/>
      <c r="L215" s="359"/>
      <c r="M215" s="359"/>
      <c r="N215" s="359"/>
      <c r="O215" s="359"/>
      <c r="P215" s="359"/>
      <c r="Q215" s="359"/>
      <c r="R215" s="359"/>
      <c r="S215" s="359"/>
      <c r="T215" s="359"/>
      <c r="U215" s="359"/>
      <c r="V215" s="359"/>
      <c r="W215" s="359"/>
      <c r="X215" s="359"/>
    </row>
    <row r="216" spans="1:24" x14ac:dyDescent="0.2">
      <c r="A216" s="392"/>
      <c r="B216" s="359"/>
      <c r="C216" s="359"/>
      <c r="D216" s="359"/>
      <c r="E216" s="359"/>
      <c r="F216" s="359"/>
      <c r="G216" s="359"/>
      <c r="H216" s="359"/>
      <c r="I216" s="359"/>
      <c r="J216" s="359"/>
      <c r="K216" s="359"/>
      <c r="L216" s="359"/>
      <c r="M216" s="359"/>
      <c r="N216" s="359"/>
      <c r="O216" s="359"/>
      <c r="P216" s="359"/>
      <c r="Q216" s="359"/>
      <c r="R216" s="359"/>
      <c r="S216" s="359"/>
      <c r="T216" s="359"/>
      <c r="U216" s="359"/>
      <c r="V216" s="359"/>
      <c r="W216" s="359"/>
      <c r="X216" s="359"/>
    </row>
    <row r="217" spans="1:24" x14ac:dyDescent="0.2">
      <c r="A217" s="392"/>
      <c r="B217" s="359"/>
      <c r="C217" s="359"/>
      <c r="D217" s="359"/>
      <c r="E217" s="359"/>
      <c r="F217" s="359"/>
      <c r="G217" s="359"/>
      <c r="H217" s="359"/>
      <c r="I217" s="359"/>
      <c r="J217" s="359"/>
      <c r="K217" s="359"/>
      <c r="L217" s="359"/>
      <c r="M217" s="359"/>
      <c r="N217" s="359"/>
      <c r="O217" s="359"/>
      <c r="P217" s="359"/>
      <c r="Q217" s="359"/>
      <c r="R217" s="359"/>
      <c r="S217" s="359"/>
      <c r="T217" s="359"/>
      <c r="U217" s="359"/>
      <c r="V217" s="359"/>
      <c r="W217" s="359"/>
      <c r="X217" s="359"/>
    </row>
    <row r="218" spans="1:24" x14ac:dyDescent="0.2">
      <c r="A218" s="392"/>
      <c r="B218" s="359"/>
      <c r="C218" s="359"/>
      <c r="D218" s="359"/>
      <c r="E218" s="359"/>
      <c r="F218" s="359"/>
      <c r="G218" s="359"/>
      <c r="H218" s="359"/>
      <c r="I218" s="359"/>
      <c r="J218" s="359"/>
      <c r="K218" s="359"/>
      <c r="L218" s="359"/>
      <c r="M218" s="359"/>
      <c r="N218" s="359"/>
      <c r="O218" s="359"/>
      <c r="P218" s="359"/>
      <c r="Q218" s="359"/>
      <c r="R218" s="359"/>
      <c r="S218" s="359"/>
      <c r="T218" s="359"/>
      <c r="U218" s="359"/>
      <c r="V218" s="359"/>
      <c r="W218" s="359"/>
      <c r="X218" s="359"/>
    </row>
    <row r="219" spans="1:24" x14ac:dyDescent="0.2">
      <c r="A219" s="392"/>
      <c r="B219" s="359"/>
      <c r="C219" s="359"/>
      <c r="D219" s="359"/>
      <c r="E219" s="359"/>
      <c r="F219" s="359"/>
      <c r="G219" s="359"/>
      <c r="H219" s="359"/>
      <c r="I219" s="359"/>
      <c r="J219" s="359"/>
      <c r="K219" s="359"/>
      <c r="L219" s="359"/>
      <c r="M219" s="359"/>
      <c r="N219" s="359"/>
      <c r="O219" s="359"/>
      <c r="P219" s="359"/>
      <c r="Q219" s="359"/>
      <c r="R219" s="359"/>
      <c r="S219" s="359"/>
      <c r="T219" s="359"/>
      <c r="U219" s="359"/>
      <c r="V219" s="359"/>
      <c r="W219" s="359"/>
      <c r="X219" s="359"/>
    </row>
    <row r="220" spans="1:24" x14ac:dyDescent="0.2">
      <c r="A220" s="392"/>
      <c r="B220" s="359"/>
      <c r="C220" s="359"/>
      <c r="D220" s="359"/>
      <c r="E220" s="359"/>
      <c r="F220" s="359"/>
      <c r="G220" s="359"/>
      <c r="H220" s="359"/>
      <c r="I220" s="359"/>
      <c r="J220" s="359"/>
      <c r="K220" s="359"/>
      <c r="L220" s="359"/>
      <c r="M220" s="359"/>
      <c r="N220" s="359"/>
      <c r="O220" s="359"/>
      <c r="P220" s="359"/>
      <c r="Q220" s="359"/>
      <c r="R220" s="359"/>
      <c r="S220" s="359"/>
      <c r="T220" s="359"/>
      <c r="U220" s="359"/>
      <c r="V220" s="359"/>
      <c r="W220" s="359"/>
      <c r="X220" s="359"/>
    </row>
    <row r="221" spans="1:24" x14ac:dyDescent="0.2">
      <c r="A221" s="392"/>
      <c r="B221" s="359"/>
      <c r="C221" s="359"/>
      <c r="D221" s="359"/>
      <c r="E221" s="359"/>
      <c r="F221" s="359"/>
      <c r="G221" s="359"/>
      <c r="H221" s="359"/>
      <c r="I221" s="359"/>
      <c r="J221" s="359"/>
      <c r="K221" s="359"/>
      <c r="L221" s="359"/>
      <c r="M221" s="359"/>
      <c r="N221" s="359"/>
      <c r="O221" s="359"/>
      <c r="P221" s="359"/>
      <c r="Q221" s="359"/>
      <c r="R221" s="359"/>
      <c r="S221" s="359"/>
      <c r="T221" s="359"/>
      <c r="U221" s="359"/>
      <c r="V221" s="359"/>
      <c r="W221" s="359"/>
      <c r="X221" s="359"/>
    </row>
    <row r="222" spans="1:24" x14ac:dyDescent="0.2">
      <c r="A222" s="392"/>
      <c r="B222" s="359"/>
      <c r="C222" s="359"/>
      <c r="D222" s="359"/>
      <c r="E222" s="359"/>
      <c r="F222" s="359"/>
      <c r="G222" s="359"/>
      <c r="H222" s="359"/>
      <c r="I222" s="359"/>
      <c r="J222" s="359"/>
      <c r="K222" s="359"/>
      <c r="L222" s="359"/>
      <c r="M222" s="359"/>
      <c r="N222" s="359"/>
      <c r="O222" s="359"/>
      <c r="P222" s="359"/>
      <c r="Q222" s="359"/>
      <c r="R222" s="359"/>
      <c r="S222" s="359"/>
      <c r="T222" s="359"/>
      <c r="U222" s="359"/>
      <c r="V222" s="359"/>
      <c r="W222" s="359"/>
      <c r="X222" s="359"/>
    </row>
    <row r="223" spans="1:24" x14ac:dyDescent="0.2">
      <c r="A223" s="392"/>
      <c r="B223" s="359"/>
      <c r="C223" s="359"/>
      <c r="D223" s="359"/>
      <c r="E223" s="359"/>
      <c r="F223" s="359"/>
      <c r="G223" s="359"/>
      <c r="H223" s="359"/>
      <c r="I223" s="359"/>
      <c r="J223" s="359"/>
      <c r="K223" s="359"/>
      <c r="L223" s="359"/>
      <c r="M223" s="359"/>
      <c r="N223" s="359"/>
      <c r="O223" s="359"/>
      <c r="P223" s="359"/>
      <c r="Q223" s="359"/>
      <c r="R223" s="359"/>
      <c r="S223" s="359"/>
      <c r="T223" s="359"/>
      <c r="U223" s="359"/>
      <c r="V223" s="359"/>
      <c r="W223" s="359"/>
      <c r="X223" s="359"/>
    </row>
    <row r="224" spans="1:24" x14ac:dyDescent="0.2">
      <c r="A224" s="392"/>
      <c r="B224" s="359"/>
      <c r="C224" s="359"/>
      <c r="D224" s="359"/>
      <c r="E224" s="359"/>
      <c r="F224" s="359"/>
      <c r="G224" s="359"/>
      <c r="H224" s="359"/>
      <c r="I224" s="359"/>
      <c r="J224" s="359"/>
      <c r="K224" s="359"/>
      <c r="L224" s="359"/>
      <c r="M224" s="359"/>
      <c r="N224" s="359"/>
      <c r="O224" s="359"/>
      <c r="P224" s="359"/>
      <c r="Q224" s="359"/>
      <c r="R224" s="359"/>
      <c r="S224" s="359"/>
      <c r="T224" s="359"/>
      <c r="U224" s="359"/>
      <c r="V224" s="359"/>
      <c r="W224" s="359"/>
      <c r="X224" s="359"/>
    </row>
    <row r="225" spans="1:24" x14ac:dyDescent="0.2">
      <c r="A225" s="392"/>
      <c r="B225" s="359"/>
      <c r="C225" s="359"/>
      <c r="D225" s="359"/>
      <c r="E225" s="359"/>
      <c r="F225" s="359"/>
      <c r="G225" s="359"/>
      <c r="H225" s="359"/>
      <c r="I225" s="359"/>
      <c r="J225" s="359"/>
      <c r="K225" s="359"/>
      <c r="L225" s="359"/>
      <c r="M225" s="359"/>
      <c r="N225" s="359"/>
      <c r="O225" s="359"/>
      <c r="P225" s="359"/>
      <c r="Q225" s="359"/>
      <c r="R225" s="359"/>
      <c r="S225" s="359"/>
      <c r="T225" s="359"/>
      <c r="U225" s="359"/>
      <c r="V225" s="359"/>
      <c r="W225" s="359"/>
      <c r="X225" s="359"/>
    </row>
    <row r="226" spans="1:24" x14ac:dyDescent="0.2">
      <c r="A226" s="392"/>
      <c r="B226" s="359"/>
      <c r="C226" s="359"/>
      <c r="D226" s="359"/>
      <c r="E226" s="359"/>
      <c r="F226" s="359"/>
      <c r="G226" s="359"/>
      <c r="H226" s="359"/>
      <c r="I226" s="359"/>
      <c r="J226" s="359"/>
      <c r="K226" s="359"/>
      <c r="L226" s="359"/>
      <c r="M226" s="359"/>
      <c r="N226" s="359"/>
      <c r="O226" s="359"/>
      <c r="P226" s="359"/>
      <c r="Q226" s="359"/>
      <c r="R226" s="359"/>
      <c r="S226" s="359"/>
      <c r="T226" s="359"/>
      <c r="U226" s="359"/>
      <c r="V226" s="359"/>
      <c r="W226" s="359"/>
      <c r="X226" s="359"/>
    </row>
    <row r="227" spans="1:24" x14ac:dyDescent="0.2">
      <c r="A227" s="392"/>
      <c r="B227" s="359"/>
      <c r="C227" s="359"/>
      <c r="D227" s="359"/>
      <c r="E227" s="359"/>
      <c r="F227" s="359"/>
      <c r="G227" s="359"/>
      <c r="H227" s="359"/>
      <c r="I227" s="359"/>
      <c r="J227" s="359"/>
      <c r="K227" s="359"/>
      <c r="L227" s="359"/>
      <c r="M227" s="359"/>
      <c r="N227" s="359"/>
      <c r="O227" s="359"/>
      <c r="P227" s="359"/>
      <c r="Q227" s="359"/>
      <c r="R227" s="359"/>
      <c r="S227" s="359"/>
      <c r="T227" s="359"/>
      <c r="U227" s="359"/>
      <c r="V227" s="359"/>
      <c r="W227" s="359"/>
      <c r="X227" s="359"/>
    </row>
    <row r="228" spans="1:24" x14ac:dyDescent="0.2">
      <c r="A228" s="392"/>
      <c r="B228" s="359"/>
      <c r="C228" s="359"/>
      <c r="D228" s="359"/>
      <c r="E228" s="359"/>
      <c r="F228" s="359"/>
      <c r="G228" s="359"/>
      <c r="H228" s="359"/>
      <c r="I228" s="359"/>
      <c r="J228" s="359"/>
      <c r="K228" s="359"/>
      <c r="L228" s="359"/>
      <c r="M228" s="359"/>
      <c r="N228" s="359"/>
      <c r="O228" s="359"/>
      <c r="P228" s="359"/>
      <c r="Q228" s="359"/>
      <c r="R228" s="359"/>
      <c r="S228" s="359"/>
      <c r="T228" s="359"/>
      <c r="U228" s="359"/>
      <c r="V228" s="359"/>
      <c r="W228" s="359"/>
      <c r="X228" s="359"/>
    </row>
    <row r="229" spans="1:24" x14ac:dyDescent="0.2">
      <c r="A229" s="392"/>
      <c r="B229" s="359"/>
      <c r="C229" s="359"/>
      <c r="D229" s="359"/>
      <c r="E229" s="359"/>
      <c r="F229" s="359"/>
      <c r="G229" s="359"/>
      <c r="H229" s="359"/>
      <c r="I229" s="359"/>
      <c r="J229" s="359"/>
      <c r="K229" s="359"/>
      <c r="L229" s="359"/>
      <c r="M229" s="359"/>
      <c r="N229" s="359"/>
      <c r="O229" s="359"/>
      <c r="P229" s="359"/>
      <c r="Q229" s="359"/>
      <c r="R229" s="359"/>
      <c r="S229" s="359"/>
      <c r="T229" s="359"/>
      <c r="U229" s="359"/>
      <c r="V229" s="359"/>
      <c r="W229" s="359"/>
      <c r="X229" s="359"/>
    </row>
    <row r="230" spans="1:24" x14ac:dyDescent="0.2">
      <c r="A230" s="392"/>
      <c r="B230" s="359"/>
      <c r="C230" s="359"/>
      <c r="D230" s="359"/>
      <c r="E230" s="359"/>
      <c r="F230" s="359"/>
      <c r="G230" s="359"/>
      <c r="H230" s="359"/>
      <c r="I230" s="359"/>
      <c r="J230" s="359"/>
      <c r="K230" s="359"/>
      <c r="L230" s="359"/>
      <c r="M230" s="359"/>
      <c r="N230" s="359"/>
      <c r="O230" s="359"/>
      <c r="P230" s="359"/>
      <c r="Q230" s="359"/>
      <c r="R230" s="359"/>
      <c r="S230" s="359"/>
      <c r="T230" s="359"/>
      <c r="U230" s="359"/>
      <c r="V230" s="359"/>
      <c r="W230" s="359"/>
      <c r="X230" s="359"/>
    </row>
    <row r="231" spans="1:24" x14ac:dyDescent="0.2">
      <c r="A231" s="392"/>
      <c r="B231" s="359"/>
      <c r="C231" s="359"/>
      <c r="D231" s="359"/>
      <c r="E231" s="359"/>
      <c r="F231" s="359"/>
      <c r="G231" s="359"/>
      <c r="H231" s="359"/>
      <c r="I231" s="359"/>
      <c r="J231" s="359"/>
      <c r="K231" s="359"/>
      <c r="L231" s="359"/>
      <c r="M231" s="359"/>
      <c r="N231" s="359"/>
      <c r="O231" s="359"/>
      <c r="P231" s="359"/>
      <c r="Q231" s="359"/>
      <c r="R231" s="359"/>
      <c r="S231" s="359"/>
      <c r="T231" s="359"/>
      <c r="U231" s="359"/>
      <c r="V231" s="359"/>
      <c r="W231" s="359"/>
      <c r="X231" s="359"/>
    </row>
    <row r="232" spans="1:24" x14ac:dyDescent="0.2">
      <c r="A232" s="392"/>
      <c r="B232" s="359"/>
      <c r="C232" s="359"/>
      <c r="D232" s="359"/>
      <c r="E232" s="359"/>
      <c r="F232" s="359"/>
      <c r="G232" s="359"/>
      <c r="H232" s="359"/>
      <c r="I232" s="359"/>
      <c r="J232" s="359"/>
      <c r="K232" s="359"/>
      <c r="L232" s="359"/>
      <c r="M232" s="359"/>
      <c r="N232" s="359"/>
      <c r="O232" s="359"/>
      <c r="P232" s="359"/>
      <c r="Q232" s="359"/>
      <c r="R232" s="359"/>
      <c r="S232" s="359"/>
      <c r="T232" s="359"/>
      <c r="U232" s="359"/>
      <c r="V232" s="359"/>
      <c r="W232" s="359"/>
      <c r="X232" s="359"/>
    </row>
    <row r="233" spans="1:24" x14ac:dyDescent="0.2">
      <c r="A233" s="392"/>
      <c r="B233" s="359"/>
      <c r="C233" s="359"/>
      <c r="D233" s="359"/>
      <c r="E233" s="359"/>
      <c r="F233" s="359"/>
      <c r="G233" s="359"/>
      <c r="H233" s="359"/>
      <c r="I233" s="359"/>
      <c r="J233" s="359"/>
      <c r="K233" s="359"/>
      <c r="L233" s="359"/>
      <c r="M233" s="359"/>
      <c r="N233" s="359"/>
      <c r="O233" s="359"/>
      <c r="P233" s="359"/>
      <c r="Q233" s="359"/>
      <c r="R233" s="359"/>
      <c r="S233" s="359"/>
      <c r="T233" s="359"/>
      <c r="U233" s="359"/>
      <c r="V233" s="359"/>
      <c r="W233" s="359"/>
      <c r="X233" s="359"/>
    </row>
    <row r="234" spans="1:24" x14ac:dyDescent="0.2">
      <c r="A234" s="392"/>
      <c r="B234" s="359"/>
      <c r="C234" s="359"/>
      <c r="D234" s="359"/>
      <c r="E234" s="359"/>
      <c r="F234" s="359"/>
      <c r="G234" s="359"/>
      <c r="H234" s="359"/>
      <c r="I234" s="359"/>
      <c r="J234" s="359"/>
      <c r="K234" s="359"/>
      <c r="L234" s="359"/>
      <c r="M234" s="359"/>
      <c r="N234" s="359"/>
      <c r="O234" s="359"/>
      <c r="P234" s="359"/>
      <c r="Q234" s="359"/>
      <c r="R234" s="359"/>
      <c r="S234" s="359"/>
      <c r="T234" s="359"/>
      <c r="U234" s="359"/>
      <c r="V234" s="359"/>
      <c r="W234" s="359"/>
      <c r="X234" s="359"/>
    </row>
    <row r="235" spans="1:24" x14ac:dyDescent="0.2">
      <c r="A235" s="392"/>
      <c r="B235" s="359"/>
      <c r="C235" s="359"/>
      <c r="D235" s="359"/>
      <c r="E235" s="359"/>
      <c r="F235" s="359"/>
      <c r="G235" s="359"/>
      <c r="H235" s="359"/>
      <c r="I235" s="359"/>
      <c r="J235" s="359"/>
      <c r="K235" s="359"/>
      <c r="L235" s="359"/>
      <c r="M235" s="359"/>
      <c r="N235" s="359"/>
      <c r="O235" s="359"/>
      <c r="P235" s="359"/>
      <c r="Q235" s="359"/>
      <c r="R235" s="359"/>
      <c r="S235" s="359"/>
      <c r="T235" s="359"/>
      <c r="U235" s="359"/>
      <c r="V235" s="359"/>
      <c r="W235" s="359"/>
      <c r="X235" s="359"/>
    </row>
    <row r="236" spans="1:24" x14ac:dyDescent="0.2">
      <c r="A236" s="392"/>
      <c r="B236" s="359"/>
      <c r="C236" s="359"/>
      <c r="D236" s="359"/>
      <c r="E236" s="359"/>
      <c r="F236" s="359"/>
      <c r="G236" s="359"/>
      <c r="H236" s="359"/>
      <c r="I236" s="359"/>
      <c r="J236" s="359"/>
      <c r="K236" s="359"/>
      <c r="L236" s="359"/>
      <c r="M236" s="359"/>
      <c r="N236" s="359"/>
      <c r="O236" s="359"/>
      <c r="P236" s="359"/>
      <c r="Q236" s="359"/>
      <c r="R236" s="359"/>
      <c r="S236" s="359"/>
      <c r="T236" s="359"/>
      <c r="U236" s="359"/>
      <c r="V236" s="359"/>
      <c r="W236" s="359"/>
      <c r="X236" s="359"/>
    </row>
    <row r="237" spans="1:24" x14ac:dyDescent="0.2">
      <c r="A237" s="392"/>
      <c r="B237" s="359"/>
      <c r="C237" s="359"/>
      <c r="D237" s="359"/>
      <c r="E237" s="359"/>
      <c r="F237" s="359"/>
      <c r="G237" s="359"/>
      <c r="H237" s="359"/>
      <c r="I237" s="359"/>
      <c r="J237" s="359"/>
      <c r="K237" s="359"/>
      <c r="L237" s="359"/>
      <c r="M237" s="359"/>
      <c r="N237" s="359"/>
      <c r="O237" s="359"/>
      <c r="P237" s="359"/>
      <c r="Q237" s="359"/>
      <c r="R237" s="359"/>
      <c r="S237" s="359"/>
      <c r="T237" s="359"/>
      <c r="U237" s="359"/>
      <c r="V237" s="359"/>
      <c r="W237" s="359"/>
      <c r="X237" s="359"/>
    </row>
    <row r="238" spans="1:24" x14ac:dyDescent="0.2">
      <c r="A238" s="392"/>
      <c r="B238" s="359"/>
      <c r="C238" s="359"/>
      <c r="D238" s="359"/>
      <c r="E238" s="359"/>
      <c r="F238" s="359"/>
      <c r="G238" s="359"/>
      <c r="H238" s="359"/>
      <c r="I238" s="359"/>
      <c r="J238" s="359"/>
      <c r="K238" s="359"/>
      <c r="L238" s="359"/>
      <c r="M238" s="359"/>
      <c r="N238" s="359"/>
      <c r="O238" s="359"/>
      <c r="P238" s="359"/>
      <c r="Q238" s="359"/>
      <c r="R238" s="359"/>
      <c r="S238" s="359"/>
      <c r="T238" s="359"/>
      <c r="U238" s="359"/>
      <c r="V238" s="359"/>
      <c r="W238" s="359"/>
      <c r="X238" s="359"/>
    </row>
    <row r="239" spans="1:24" x14ac:dyDescent="0.2">
      <c r="A239" s="392"/>
      <c r="B239" s="359"/>
      <c r="C239" s="359"/>
      <c r="D239" s="359"/>
      <c r="E239" s="359"/>
      <c r="F239" s="359"/>
      <c r="G239" s="359"/>
      <c r="H239" s="359"/>
      <c r="I239" s="359"/>
      <c r="J239" s="359"/>
      <c r="K239" s="359"/>
      <c r="L239" s="359"/>
      <c r="M239" s="359"/>
      <c r="N239" s="359"/>
      <c r="O239" s="359"/>
      <c r="P239" s="359"/>
      <c r="Q239" s="359"/>
      <c r="R239" s="359"/>
      <c r="S239" s="359"/>
      <c r="T239" s="359"/>
      <c r="U239" s="359"/>
      <c r="V239" s="359"/>
      <c r="W239" s="359"/>
      <c r="X239" s="359"/>
    </row>
    <row r="240" spans="1:24" x14ac:dyDescent="0.2">
      <c r="A240" s="392"/>
      <c r="B240" s="359"/>
      <c r="C240" s="359"/>
      <c r="D240" s="359"/>
      <c r="E240" s="359"/>
      <c r="F240" s="359"/>
      <c r="G240" s="359"/>
      <c r="H240" s="359"/>
      <c r="I240" s="359"/>
      <c r="J240" s="359"/>
      <c r="K240" s="359"/>
      <c r="L240" s="359"/>
      <c r="M240" s="359"/>
      <c r="N240" s="359"/>
      <c r="O240" s="359"/>
      <c r="P240" s="359"/>
      <c r="Q240" s="359"/>
      <c r="R240" s="359"/>
      <c r="S240" s="359"/>
      <c r="T240" s="359"/>
      <c r="U240" s="359"/>
      <c r="V240" s="359"/>
      <c r="W240" s="359"/>
      <c r="X240" s="359"/>
    </row>
    <row r="241" spans="1:24" x14ac:dyDescent="0.2">
      <c r="A241" s="392"/>
      <c r="B241" s="359"/>
      <c r="C241" s="359"/>
      <c r="D241" s="359"/>
      <c r="E241" s="359"/>
      <c r="F241" s="359"/>
      <c r="G241" s="359"/>
      <c r="H241" s="359"/>
      <c r="I241" s="359"/>
      <c r="J241" s="359"/>
      <c r="K241" s="359"/>
      <c r="L241" s="359"/>
      <c r="M241" s="359"/>
      <c r="N241" s="359"/>
      <c r="O241" s="359"/>
      <c r="P241" s="359"/>
      <c r="Q241" s="359"/>
      <c r="R241" s="359"/>
      <c r="S241" s="359"/>
      <c r="T241" s="359"/>
      <c r="U241" s="359"/>
      <c r="V241" s="359"/>
      <c r="W241" s="359"/>
      <c r="X241" s="359"/>
    </row>
    <row r="242" spans="1:24" x14ac:dyDescent="0.2">
      <c r="A242" s="392"/>
      <c r="B242" s="359"/>
      <c r="C242" s="359"/>
      <c r="D242" s="359"/>
      <c r="E242" s="359"/>
      <c r="F242" s="359"/>
      <c r="G242" s="359"/>
      <c r="H242" s="359"/>
      <c r="I242" s="359"/>
      <c r="J242" s="359"/>
      <c r="K242" s="359"/>
      <c r="L242" s="359"/>
      <c r="M242" s="359"/>
      <c r="N242" s="359"/>
      <c r="O242" s="359"/>
      <c r="P242" s="359"/>
      <c r="Q242" s="359"/>
      <c r="R242" s="359"/>
      <c r="S242" s="359"/>
      <c r="T242" s="359"/>
      <c r="U242" s="359"/>
      <c r="V242" s="359"/>
      <c r="W242" s="359"/>
      <c r="X242" s="359"/>
    </row>
    <row r="243" spans="1:24" x14ac:dyDescent="0.2">
      <c r="A243" s="392"/>
      <c r="B243" s="359"/>
      <c r="C243" s="359"/>
      <c r="D243" s="359"/>
      <c r="E243" s="359"/>
      <c r="F243" s="359"/>
      <c r="G243" s="359"/>
      <c r="H243" s="359"/>
      <c r="I243" s="359"/>
      <c r="J243" s="359"/>
      <c r="K243" s="359"/>
      <c r="L243" s="359"/>
      <c r="M243" s="359"/>
      <c r="N243" s="359"/>
      <c r="O243" s="359"/>
      <c r="P243" s="359"/>
      <c r="Q243" s="359"/>
      <c r="R243" s="359"/>
      <c r="S243" s="359"/>
      <c r="T243" s="359"/>
      <c r="U243" s="359"/>
      <c r="V243" s="359"/>
      <c r="W243" s="359"/>
      <c r="X243" s="359"/>
    </row>
    <row r="244" spans="1:24" x14ac:dyDescent="0.2">
      <c r="A244" s="392"/>
      <c r="B244" s="359"/>
      <c r="C244" s="359"/>
      <c r="D244" s="359"/>
      <c r="E244" s="359"/>
      <c r="F244" s="359"/>
      <c r="G244" s="359"/>
      <c r="H244" s="359"/>
      <c r="I244" s="359"/>
      <c r="J244" s="359"/>
      <c r="K244" s="359"/>
      <c r="L244" s="359"/>
      <c r="M244" s="359"/>
      <c r="N244" s="359"/>
      <c r="O244" s="359"/>
      <c r="P244" s="359"/>
      <c r="Q244" s="359"/>
      <c r="R244" s="359"/>
      <c r="S244" s="359"/>
      <c r="T244" s="359"/>
      <c r="U244" s="359"/>
      <c r="V244" s="359"/>
      <c r="W244" s="359"/>
      <c r="X244" s="359"/>
    </row>
    <row r="245" spans="1:24" x14ac:dyDescent="0.2">
      <c r="A245" s="392"/>
      <c r="B245" s="359"/>
      <c r="C245" s="359"/>
      <c r="D245" s="359"/>
      <c r="E245" s="359"/>
      <c r="F245" s="359"/>
      <c r="G245" s="359"/>
      <c r="H245" s="359"/>
      <c r="I245" s="359"/>
      <c r="J245" s="359"/>
      <c r="K245" s="359"/>
      <c r="L245" s="359"/>
      <c r="M245" s="359"/>
      <c r="N245" s="359"/>
      <c r="O245" s="359"/>
      <c r="P245" s="359"/>
      <c r="Q245" s="359"/>
      <c r="R245" s="359"/>
      <c r="S245" s="359"/>
      <c r="T245" s="359"/>
      <c r="U245" s="359"/>
      <c r="V245" s="359"/>
      <c r="W245" s="359"/>
      <c r="X245" s="359"/>
    </row>
    <row r="246" spans="1:24" x14ac:dyDescent="0.2">
      <c r="A246" s="392"/>
      <c r="B246" s="359"/>
      <c r="C246" s="359"/>
      <c r="D246" s="359"/>
      <c r="E246" s="359"/>
      <c r="F246" s="359"/>
      <c r="G246" s="359"/>
      <c r="H246" s="359"/>
      <c r="I246" s="359"/>
      <c r="J246" s="359"/>
      <c r="K246" s="359"/>
      <c r="L246" s="359"/>
      <c r="M246" s="359"/>
      <c r="N246" s="359"/>
      <c r="O246" s="359"/>
      <c r="P246" s="359"/>
      <c r="Q246" s="359"/>
      <c r="R246" s="359"/>
      <c r="S246" s="359"/>
      <c r="T246" s="359"/>
      <c r="U246" s="359"/>
      <c r="V246" s="359"/>
      <c r="W246" s="359"/>
      <c r="X246" s="359"/>
    </row>
    <row r="247" spans="1:24" x14ac:dyDescent="0.2">
      <c r="A247" s="392"/>
      <c r="B247" s="359"/>
      <c r="C247" s="359"/>
      <c r="D247" s="359"/>
      <c r="E247" s="359"/>
      <c r="F247" s="359"/>
      <c r="G247" s="359"/>
      <c r="H247" s="359"/>
      <c r="I247" s="359"/>
      <c r="J247" s="359"/>
      <c r="K247" s="359"/>
      <c r="L247" s="359"/>
      <c r="M247" s="359"/>
      <c r="N247" s="359"/>
      <c r="O247" s="359"/>
      <c r="P247" s="359"/>
      <c r="Q247" s="359"/>
      <c r="R247" s="359"/>
      <c r="S247" s="359"/>
      <c r="T247" s="359"/>
      <c r="U247" s="359"/>
      <c r="V247" s="359"/>
      <c r="W247" s="359"/>
      <c r="X247" s="359"/>
    </row>
    <row r="248" spans="1:24" x14ac:dyDescent="0.2">
      <c r="A248" s="392"/>
      <c r="B248" s="359"/>
      <c r="C248" s="359"/>
      <c r="D248" s="359"/>
      <c r="E248" s="359"/>
      <c r="F248" s="359"/>
      <c r="G248" s="359"/>
      <c r="H248" s="359"/>
      <c r="I248" s="359"/>
      <c r="J248" s="359"/>
      <c r="K248" s="359"/>
      <c r="L248" s="359"/>
      <c r="M248" s="359"/>
      <c r="N248" s="359"/>
      <c r="O248" s="359"/>
      <c r="P248" s="359"/>
      <c r="Q248" s="359"/>
      <c r="R248" s="359"/>
      <c r="S248" s="359"/>
      <c r="T248" s="359"/>
      <c r="U248" s="359"/>
      <c r="V248" s="359"/>
      <c r="W248" s="359"/>
      <c r="X248" s="359"/>
    </row>
    <row r="249" spans="1:24" x14ac:dyDescent="0.2">
      <c r="A249" s="392"/>
      <c r="B249" s="359"/>
      <c r="C249" s="359"/>
      <c r="D249" s="359"/>
      <c r="E249" s="359"/>
      <c r="F249" s="359"/>
      <c r="G249" s="359"/>
      <c r="H249" s="359"/>
      <c r="I249" s="359"/>
      <c r="J249" s="359"/>
      <c r="K249" s="359"/>
      <c r="L249" s="359"/>
      <c r="M249" s="359"/>
      <c r="N249" s="359"/>
      <c r="O249" s="359"/>
      <c r="P249" s="359"/>
      <c r="Q249" s="359"/>
      <c r="R249" s="359"/>
      <c r="S249" s="359"/>
      <c r="T249" s="359"/>
      <c r="U249" s="359"/>
      <c r="V249" s="359"/>
      <c r="W249" s="359"/>
      <c r="X249" s="359"/>
    </row>
    <row r="250" spans="1:24" x14ac:dyDescent="0.2">
      <c r="A250" s="392"/>
      <c r="B250" s="359"/>
      <c r="C250" s="359"/>
      <c r="D250" s="359"/>
      <c r="E250" s="359"/>
      <c r="F250" s="359"/>
      <c r="G250" s="359"/>
      <c r="H250" s="359"/>
      <c r="I250" s="359"/>
      <c r="J250" s="359"/>
      <c r="K250" s="359"/>
      <c r="L250" s="359"/>
      <c r="M250" s="359"/>
      <c r="N250" s="359"/>
      <c r="O250" s="359"/>
      <c r="P250" s="359"/>
      <c r="Q250" s="359"/>
      <c r="R250" s="359"/>
      <c r="S250" s="359"/>
      <c r="T250" s="359"/>
      <c r="U250" s="359"/>
      <c r="V250" s="359"/>
      <c r="W250" s="359"/>
      <c r="X250" s="359"/>
    </row>
    <row r="251" spans="1:24" x14ac:dyDescent="0.2">
      <c r="A251" s="392"/>
      <c r="B251" s="359"/>
      <c r="C251" s="359"/>
      <c r="D251" s="359"/>
      <c r="E251" s="359"/>
      <c r="F251" s="359"/>
      <c r="G251" s="359"/>
      <c r="H251" s="359"/>
      <c r="I251" s="359"/>
      <c r="J251" s="359"/>
      <c r="K251" s="359"/>
      <c r="L251" s="359"/>
      <c r="M251" s="359"/>
      <c r="N251" s="359"/>
      <c r="O251" s="359"/>
      <c r="P251" s="359"/>
      <c r="Q251" s="359"/>
      <c r="R251" s="359"/>
      <c r="S251" s="359"/>
      <c r="T251" s="359"/>
      <c r="U251" s="359"/>
      <c r="V251" s="359"/>
      <c r="W251" s="359"/>
      <c r="X251" s="359"/>
    </row>
    <row r="252" spans="1:24" x14ac:dyDescent="0.2">
      <c r="A252" s="392"/>
      <c r="B252" s="359"/>
      <c r="C252" s="359"/>
      <c r="D252" s="359"/>
      <c r="E252" s="359"/>
      <c r="F252" s="359"/>
      <c r="G252" s="359"/>
      <c r="H252" s="359"/>
      <c r="I252" s="359"/>
      <c r="J252" s="359"/>
      <c r="K252" s="359"/>
      <c r="L252" s="359"/>
      <c r="M252" s="359"/>
      <c r="N252" s="359"/>
      <c r="O252" s="359"/>
      <c r="P252" s="359"/>
      <c r="Q252" s="359"/>
      <c r="R252" s="359"/>
      <c r="S252" s="359"/>
      <c r="T252" s="359"/>
      <c r="U252" s="359"/>
      <c r="V252" s="359"/>
      <c r="W252" s="359"/>
      <c r="X252" s="359"/>
    </row>
    <row r="253" spans="1:24" x14ac:dyDescent="0.2">
      <c r="A253" s="392"/>
      <c r="B253" s="359"/>
      <c r="C253" s="359"/>
      <c r="D253" s="359"/>
      <c r="E253" s="359"/>
      <c r="F253" s="359"/>
      <c r="G253" s="359"/>
      <c r="H253" s="359"/>
      <c r="I253" s="359"/>
      <c r="J253" s="359"/>
      <c r="K253" s="359"/>
      <c r="L253" s="359"/>
      <c r="M253" s="359"/>
      <c r="N253" s="359"/>
      <c r="O253" s="359"/>
      <c r="P253" s="359"/>
      <c r="Q253" s="359"/>
      <c r="R253" s="359"/>
      <c r="S253" s="359"/>
      <c r="T253" s="359"/>
      <c r="U253" s="359"/>
      <c r="V253" s="359"/>
      <c r="W253" s="359"/>
      <c r="X253" s="359"/>
    </row>
    <row r="254" spans="1:24" x14ac:dyDescent="0.2">
      <c r="A254" s="392"/>
      <c r="B254" s="359"/>
      <c r="C254" s="359"/>
      <c r="D254" s="359"/>
      <c r="E254" s="359"/>
      <c r="F254" s="359"/>
      <c r="G254" s="359"/>
      <c r="H254" s="359"/>
      <c r="I254" s="359"/>
      <c r="J254" s="359"/>
      <c r="K254" s="359"/>
      <c r="L254" s="359"/>
      <c r="M254" s="359"/>
      <c r="N254" s="359"/>
      <c r="O254" s="359"/>
      <c r="P254" s="359"/>
      <c r="Q254" s="359"/>
      <c r="R254" s="359"/>
      <c r="S254" s="359"/>
      <c r="T254" s="359"/>
      <c r="U254" s="359"/>
      <c r="V254" s="359"/>
      <c r="W254" s="359"/>
      <c r="X254" s="359"/>
    </row>
    <row r="255" spans="1:24" x14ac:dyDescent="0.2">
      <c r="A255" s="392"/>
      <c r="B255" s="359"/>
      <c r="C255" s="359"/>
      <c r="D255" s="359"/>
      <c r="E255" s="359"/>
      <c r="F255" s="359"/>
      <c r="G255" s="359"/>
      <c r="H255" s="359"/>
      <c r="I255" s="359"/>
      <c r="J255" s="359"/>
      <c r="K255" s="359"/>
      <c r="L255" s="359"/>
      <c r="M255" s="359"/>
      <c r="N255" s="359"/>
      <c r="O255" s="359"/>
      <c r="P255" s="359"/>
      <c r="Q255" s="359"/>
      <c r="R255" s="359"/>
      <c r="S255" s="359"/>
      <c r="T255" s="359"/>
      <c r="U255" s="359"/>
      <c r="V255" s="359"/>
      <c r="W255" s="359"/>
      <c r="X255" s="359"/>
    </row>
    <row r="256" spans="1:24" x14ac:dyDescent="0.2">
      <c r="A256" s="392"/>
      <c r="B256" s="359"/>
      <c r="C256" s="359"/>
      <c r="D256" s="359"/>
      <c r="E256" s="359"/>
      <c r="F256" s="359"/>
      <c r="G256" s="359"/>
      <c r="H256" s="359"/>
      <c r="I256" s="359"/>
      <c r="J256" s="359"/>
      <c r="K256" s="359"/>
      <c r="L256" s="359"/>
      <c r="M256" s="359"/>
      <c r="N256" s="359"/>
      <c r="O256" s="359"/>
      <c r="P256" s="359"/>
      <c r="Q256" s="359"/>
      <c r="R256" s="359"/>
      <c r="S256" s="359"/>
      <c r="T256" s="359"/>
      <c r="U256" s="359"/>
      <c r="V256" s="359"/>
      <c r="W256" s="359"/>
      <c r="X256" s="359"/>
    </row>
    <row r="257" spans="1:24" x14ac:dyDescent="0.2">
      <c r="A257" s="392"/>
      <c r="B257" s="359"/>
      <c r="C257" s="359"/>
      <c r="D257" s="359"/>
      <c r="E257" s="359"/>
      <c r="F257" s="359"/>
      <c r="G257" s="359"/>
      <c r="H257" s="359"/>
      <c r="I257" s="359"/>
      <c r="J257" s="359"/>
      <c r="K257" s="359"/>
      <c r="L257" s="359"/>
      <c r="M257" s="359"/>
      <c r="N257" s="359"/>
      <c r="O257" s="359"/>
      <c r="P257" s="359"/>
      <c r="Q257" s="359"/>
      <c r="R257" s="359"/>
      <c r="S257" s="359"/>
      <c r="T257" s="359"/>
      <c r="U257" s="359"/>
      <c r="V257" s="359"/>
      <c r="W257" s="359"/>
      <c r="X257" s="359"/>
    </row>
    <row r="258" spans="1:24" x14ac:dyDescent="0.2">
      <c r="A258" s="392"/>
      <c r="B258" s="359"/>
      <c r="C258" s="359"/>
      <c r="D258" s="359"/>
      <c r="E258" s="359"/>
      <c r="F258" s="359"/>
      <c r="G258" s="359"/>
      <c r="H258" s="359"/>
      <c r="I258" s="359"/>
      <c r="J258" s="359"/>
      <c r="K258" s="359"/>
      <c r="L258" s="359"/>
      <c r="M258" s="359"/>
      <c r="N258" s="359"/>
      <c r="O258" s="359"/>
      <c r="P258" s="359"/>
      <c r="Q258" s="359"/>
      <c r="R258" s="359"/>
      <c r="S258" s="359"/>
      <c r="T258" s="359"/>
      <c r="U258" s="359"/>
      <c r="V258" s="359"/>
      <c r="W258" s="359"/>
      <c r="X258" s="359"/>
    </row>
    <row r="259" spans="1:24" x14ac:dyDescent="0.2">
      <c r="A259" s="392"/>
      <c r="B259" s="359"/>
      <c r="C259" s="359"/>
      <c r="D259" s="359"/>
      <c r="E259" s="359"/>
      <c r="F259" s="359"/>
      <c r="G259" s="359"/>
      <c r="H259" s="359"/>
      <c r="I259" s="359"/>
      <c r="J259" s="359"/>
      <c r="K259" s="359"/>
      <c r="L259" s="359"/>
      <c r="M259" s="359"/>
      <c r="N259" s="359"/>
      <c r="O259" s="359"/>
      <c r="P259" s="359"/>
      <c r="Q259" s="359"/>
      <c r="R259" s="359"/>
      <c r="S259" s="359"/>
      <c r="T259" s="359"/>
      <c r="U259" s="359"/>
      <c r="V259" s="359"/>
      <c r="W259" s="359"/>
      <c r="X259" s="359"/>
    </row>
    <row r="260" spans="1:24" x14ac:dyDescent="0.2">
      <c r="A260" s="392"/>
      <c r="B260" s="359"/>
      <c r="C260" s="359"/>
      <c r="D260" s="359"/>
      <c r="E260" s="359"/>
      <c r="F260" s="359"/>
      <c r="G260" s="359"/>
      <c r="H260" s="359"/>
      <c r="I260" s="359"/>
      <c r="J260" s="359"/>
      <c r="K260" s="359"/>
      <c r="L260" s="359"/>
      <c r="M260" s="359"/>
      <c r="N260" s="359"/>
      <c r="O260" s="359"/>
      <c r="P260" s="359"/>
      <c r="Q260" s="359"/>
      <c r="R260" s="359"/>
      <c r="S260" s="359"/>
      <c r="T260" s="359"/>
      <c r="U260" s="359"/>
      <c r="V260" s="359"/>
      <c r="W260" s="359"/>
      <c r="X260" s="359"/>
    </row>
    <row r="261" spans="1:24" x14ac:dyDescent="0.2">
      <c r="A261" s="392"/>
      <c r="B261" s="359"/>
      <c r="C261" s="359"/>
      <c r="D261" s="359"/>
      <c r="E261" s="359"/>
      <c r="F261" s="359"/>
      <c r="G261" s="359"/>
      <c r="H261" s="359"/>
      <c r="I261" s="359"/>
      <c r="J261" s="359"/>
      <c r="K261" s="359"/>
      <c r="L261" s="359"/>
      <c r="M261" s="359"/>
      <c r="N261" s="359"/>
      <c r="O261" s="359"/>
      <c r="P261" s="359"/>
      <c r="Q261" s="359"/>
      <c r="R261" s="359"/>
      <c r="S261" s="359"/>
      <c r="T261" s="359"/>
      <c r="U261" s="359"/>
      <c r="V261" s="359"/>
      <c r="W261" s="359"/>
      <c r="X261" s="359"/>
    </row>
    <row r="262" spans="1:24" x14ac:dyDescent="0.2">
      <c r="A262" s="392"/>
      <c r="B262" s="359"/>
      <c r="C262" s="359"/>
      <c r="D262" s="359"/>
      <c r="E262" s="359"/>
      <c r="F262" s="359"/>
      <c r="G262" s="359"/>
      <c r="H262" s="359"/>
      <c r="I262" s="359"/>
      <c r="J262" s="359"/>
      <c r="K262" s="359"/>
      <c r="L262" s="359"/>
      <c r="M262" s="359"/>
      <c r="N262" s="359"/>
      <c r="O262" s="359"/>
      <c r="P262" s="359"/>
      <c r="Q262" s="359"/>
      <c r="R262" s="359"/>
      <c r="S262" s="359"/>
      <c r="T262" s="359"/>
      <c r="U262" s="359"/>
      <c r="V262" s="359"/>
      <c r="W262" s="359"/>
      <c r="X262" s="359"/>
    </row>
    <row r="263" spans="1:24" x14ac:dyDescent="0.2">
      <c r="A263" s="392"/>
      <c r="B263" s="359"/>
      <c r="C263" s="359"/>
      <c r="D263" s="359"/>
      <c r="E263" s="359"/>
      <c r="F263" s="359"/>
      <c r="G263" s="359"/>
      <c r="H263" s="359"/>
      <c r="I263" s="359"/>
      <c r="J263" s="359"/>
      <c r="K263" s="359"/>
      <c r="L263" s="359"/>
      <c r="M263" s="359"/>
      <c r="N263" s="359"/>
      <c r="O263" s="359"/>
      <c r="P263" s="359"/>
      <c r="Q263" s="359"/>
      <c r="R263" s="359"/>
      <c r="S263" s="359"/>
      <c r="T263" s="359"/>
      <c r="U263" s="359"/>
      <c r="V263" s="359"/>
      <c r="W263" s="359"/>
      <c r="X263" s="359"/>
    </row>
    <row r="264" spans="1:24" x14ac:dyDescent="0.2">
      <c r="A264" s="392"/>
      <c r="B264" s="359"/>
      <c r="C264" s="359"/>
      <c r="D264" s="359"/>
      <c r="E264" s="359"/>
      <c r="F264" s="359"/>
      <c r="G264" s="359"/>
      <c r="H264" s="359"/>
      <c r="I264" s="359"/>
      <c r="J264" s="359"/>
      <c r="K264" s="359"/>
      <c r="L264" s="359"/>
      <c r="M264" s="359"/>
      <c r="N264" s="359"/>
      <c r="O264" s="359"/>
      <c r="P264" s="359"/>
      <c r="Q264" s="359"/>
      <c r="R264" s="359"/>
      <c r="S264" s="359"/>
      <c r="T264" s="359"/>
      <c r="U264" s="359"/>
      <c r="V264" s="359"/>
      <c r="W264" s="359"/>
      <c r="X264" s="359"/>
    </row>
    <row r="265" spans="1:24" x14ac:dyDescent="0.2">
      <c r="A265" s="392"/>
      <c r="B265" s="359"/>
      <c r="C265" s="359"/>
      <c r="D265" s="359"/>
      <c r="E265" s="359"/>
      <c r="F265" s="359"/>
      <c r="G265" s="359"/>
      <c r="H265" s="359"/>
      <c r="I265" s="359"/>
      <c r="J265" s="359"/>
      <c r="K265" s="359"/>
      <c r="L265" s="359"/>
      <c r="M265" s="359"/>
      <c r="N265" s="359"/>
      <c r="O265" s="359"/>
      <c r="P265" s="359"/>
      <c r="Q265" s="359"/>
      <c r="R265" s="359"/>
      <c r="S265" s="359"/>
      <c r="T265" s="359"/>
      <c r="U265" s="359"/>
      <c r="V265" s="359"/>
      <c r="W265" s="359"/>
      <c r="X265" s="359"/>
    </row>
    <row r="266" spans="1:24" x14ac:dyDescent="0.2">
      <c r="A266" s="392"/>
      <c r="B266" s="359"/>
      <c r="C266" s="359"/>
      <c r="D266" s="359"/>
      <c r="E266" s="359"/>
      <c r="F266" s="359"/>
      <c r="G266" s="359"/>
      <c r="H266" s="359"/>
      <c r="I266" s="359"/>
      <c r="J266" s="359"/>
      <c r="K266" s="359"/>
      <c r="L266" s="359"/>
      <c r="M266" s="359"/>
      <c r="N266" s="359"/>
      <c r="O266" s="359"/>
      <c r="P266" s="359"/>
      <c r="Q266" s="359"/>
      <c r="R266" s="359"/>
      <c r="S266" s="359"/>
      <c r="T266" s="359"/>
      <c r="U266" s="359"/>
      <c r="V266" s="359"/>
      <c r="W266" s="359"/>
      <c r="X266" s="359"/>
    </row>
    <row r="267" spans="1:24" x14ac:dyDescent="0.2">
      <c r="A267" s="392"/>
      <c r="B267" s="359"/>
      <c r="C267" s="359"/>
      <c r="D267" s="359"/>
      <c r="E267" s="359"/>
      <c r="F267" s="359"/>
      <c r="G267" s="359"/>
      <c r="H267" s="359"/>
      <c r="I267" s="359"/>
      <c r="J267" s="359"/>
      <c r="K267" s="359"/>
      <c r="L267" s="359"/>
      <c r="M267" s="359"/>
      <c r="N267" s="359"/>
      <c r="O267" s="359"/>
      <c r="P267" s="359"/>
      <c r="Q267" s="359"/>
      <c r="R267" s="359"/>
      <c r="S267" s="359"/>
      <c r="T267" s="359"/>
      <c r="U267" s="359"/>
      <c r="V267" s="359"/>
      <c r="W267" s="359"/>
      <c r="X267" s="359"/>
    </row>
    <row r="268" spans="1:24" x14ac:dyDescent="0.2">
      <c r="A268" s="392"/>
      <c r="B268" s="359"/>
      <c r="C268" s="359"/>
      <c r="D268" s="359"/>
      <c r="E268" s="359"/>
      <c r="F268" s="359"/>
      <c r="G268" s="359"/>
      <c r="H268" s="359"/>
      <c r="I268" s="359"/>
      <c r="J268" s="359"/>
      <c r="K268" s="359"/>
      <c r="L268" s="359"/>
      <c r="M268" s="359"/>
      <c r="N268" s="359"/>
      <c r="O268" s="359"/>
      <c r="P268" s="359"/>
      <c r="Q268" s="359"/>
      <c r="R268" s="359"/>
      <c r="S268" s="359"/>
      <c r="T268" s="359"/>
      <c r="U268" s="359"/>
      <c r="V268" s="359"/>
      <c r="W268" s="359"/>
      <c r="X268" s="359"/>
    </row>
    <row r="269" spans="1:24" x14ac:dyDescent="0.2">
      <c r="A269" s="392"/>
      <c r="B269" s="359"/>
      <c r="C269" s="359"/>
      <c r="D269" s="359"/>
      <c r="E269" s="359"/>
      <c r="F269" s="359"/>
      <c r="G269" s="359"/>
      <c r="H269" s="359"/>
      <c r="I269" s="359"/>
      <c r="J269" s="359"/>
      <c r="K269" s="359"/>
      <c r="L269" s="359"/>
      <c r="M269" s="359"/>
      <c r="N269" s="359"/>
      <c r="O269" s="359"/>
      <c r="P269" s="359"/>
      <c r="Q269" s="359"/>
      <c r="R269" s="359"/>
      <c r="S269" s="359"/>
      <c r="T269" s="359"/>
      <c r="U269" s="359"/>
      <c r="V269" s="359"/>
      <c r="W269" s="359"/>
      <c r="X269" s="359"/>
    </row>
    <row r="270" spans="1:24" x14ac:dyDescent="0.2">
      <c r="A270" s="392"/>
      <c r="B270" s="359"/>
      <c r="C270" s="359"/>
      <c r="D270" s="359"/>
      <c r="E270" s="359"/>
      <c r="F270" s="359"/>
      <c r="G270" s="359"/>
      <c r="H270" s="359"/>
      <c r="I270" s="359"/>
      <c r="J270" s="359"/>
      <c r="K270" s="359"/>
      <c r="L270" s="359"/>
      <c r="M270" s="359"/>
      <c r="N270" s="359"/>
      <c r="O270" s="359"/>
      <c r="P270" s="359"/>
      <c r="Q270" s="359"/>
      <c r="R270" s="359"/>
      <c r="S270" s="359"/>
      <c r="T270" s="359"/>
      <c r="U270" s="359"/>
      <c r="V270" s="359"/>
      <c r="W270" s="359"/>
      <c r="X270" s="359"/>
    </row>
    <row r="271" spans="1:24" x14ac:dyDescent="0.2">
      <c r="A271" s="392"/>
      <c r="B271" s="359"/>
      <c r="C271" s="359"/>
      <c r="D271" s="359"/>
      <c r="E271" s="359"/>
      <c r="F271" s="359"/>
      <c r="G271" s="359"/>
      <c r="H271" s="359"/>
      <c r="I271" s="359"/>
      <c r="J271" s="359"/>
      <c r="K271" s="359"/>
      <c r="L271" s="359"/>
      <c r="M271" s="359"/>
      <c r="N271" s="359"/>
      <c r="O271" s="359"/>
      <c r="P271" s="359"/>
      <c r="Q271" s="359"/>
      <c r="R271" s="359"/>
      <c r="S271" s="359"/>
      <c r="T271" s="359"/>
      <c r="U271" s="359"/>
      <c r="V271" s="359"/>
      <c r="W271" s="359"/>
      <c r="X271" s="359"/>
    </row>
    <row r="272" spans="1:24" x14ac:dyDescent="0.2">
      <c r="A272" s="392"/>
      <c r="B272" s="359"/>
      <c r="C272" s="359"/>
      <c r="D272" s="359"/>
      <c r="E272" s="359"/>
      <c r="F272" s="359"/>
      <c r="G272" s="359"/>
      <c r="H272" s="359"/>
      <c r="I272" s="359"/>
      <c r="J272" s="359"/>
      <c r="K272" s="359"/>
      <c r="L272" s="359"/>
      <c r="M272" s="359"/>
      <c r="N272" s="359"/>
      <c r="O272" s="359"/>
      <c r="P272" s="359"/>
      <c r="Q272" s="359"/>
      <c r="R272" s="359"/>
      <c r="S272" s="359"/>
      <c r="T272" s="359"/>
      <c r="U272" s="359"/>
      <c r="V272" s="359"/>
      <c r="W272" s="359"/>
      <c r="X272" s="359"/>
    </row>
    <row r="273" spans="1:24" x14ac:dyDescent="0.2">
      <c r="A273" s="392"/>
      <c r="B273" s="359"/>
      <c r="C273" s="359"/>
      <c r="D273" s="359"/>
      <c r="E273" s="359"/>
      <c r="F273" s="359"/>
      <c r="G273" s="359"/>
      <c r="H273" s="359"/>
      <c r="I273" s="359"/>
      <c r="J273" s="359"/>
      <c r="K273" s="359"/>
      <c r="L273" s="359"/>
      <c r="M273" s="359"/>
      <c r="N273" s="359"/>
      <c r="O273" s="359"/>
      <c r="P273" s="359"/>
      <c r="Q273" s="359"/>
      <c r="R273" s="359"/>
      <c r="S273" s="359"/>
      <c r="T273" s="359"/>
      <c r="U273" s="359"/>
      <c r="V273" s="359"/>
      <c r="W273" s="359"/>
      <c r="X273" s="359"/>
    </row>
    <row r="274" spans="1:24" x14ac:dyDescent="0.2">
      <c r="A274" s="392"/>
      <c r="B274" s="359"/>
      <c r="C274" s="359"/>
      <c r="D274" s="359"/>
      <c r="E274" s="359"/>
      <c r="F274" s="359"/>
      <c r="G274" s="359"/>
      <c r="H274" s="359"/>
      <c r="I274" s="359"/>
      <c r="J274" s="359"/>
      <c r="K274" s="359"/>
      <c r="L274" s="359"/>
      <c r="M274" s="359"/>
      <c r="N274" s="359"/>
      <c r="O274" s="359"/>
      <c r="P274" s="359"/>
      <c r="Q274" s="359"/>
      <c r="R274" s="359"/>
      <c r="S274" s="359"/>
      <c r="T274" s="359"/>
      <c r="U274" s="359"/>
      <c r="V274" s="359"/>
      <c r="W274" s="359"/>
      <c r="X274" s="359"/>
    </row>
    <row r="275" spans="1:24" x14ac:dyDescent="0.2">
      <c r="A275" s="392"/>
      <c r="B275" s="359"/>
      <c r="C275" s="359"/>
      <c r="D275" s="359"/>
      <c r="E275" s="359"/>
      <c r="F275" s="359"/>
      <c r="G275" s="359"/>
      <c r="H275" s="359"/>
      <c r="I275" s="359"/>
      <c r="J275" s="359"/>
      <c r="K275" s="359"/>
      <c r="L275" s="359"/>
      <c r="M275" s="359"/>
      <c r="N275" s="359"/>
      <c r="O275" s="359"/>
      <c r="P275" s="359"/>
      <c r="Q275" s="359"/>
      <c r="R275" s="359"/>
      <c r="S275" s="359"/>
      <c r="T275" s="359"/>
      <c r="U275" s="359"/>
      <c r="V275" s="359"/>
      <c r="W275" s="359"/>
      <c r="X275" s="359"/>
    </row>
    <row r="276" spans="1:24" x14ac:dyDescent="0.2">
      <c r="A276" s="392"/>
      <c r="B276" s="359"/>
      <c r="C276" s="359"/>
      <c r="D276" s="359"/>
      <c r="E276" s="359"/>
      <c r="F276" s="359"/>
      <c r="G276" s="359"/>
      <c r="H276" s="359"/>
      <c r="I276" s="359"/>
      <c r="J276" s="359"/>
      <c r="K276" s="359"/>
      <c r="L276" s="359"/>
      <c r="M276" s="359"/>
      <c r="N276" s="359"/>
      <c r="O276" s="359"/>
      <c r="P276" s="359"/>
      <c r="Q276" s="359"/>
      <c r="R276" s="359"/>
      <c r="S276" s="359"/>
      <c r="T276" s="359"/>
      <c r="U276" s="359"/>
      <c r="V276" s="359"/>
      <c r="W276" s="359"/>
      <c r="X276" s="359"/>
    </row>
    <row r="277" spans="1:24" x14ac:dyDescent="0.2">
      <c r="A277" s="392"/>
      <c r="B277" s="359"/>
      <c r="C277" s="359"/>
      <c r="D277" s="359"/>
      <c r="E277" s="359"/>
      <c r="F277" s="359"/>
      <c r="G277" s="359"/>
      <c r="H277" s="359"/>
      <c r="I277" s="359"/>
      <c r="J277" s="359"/>
      <c r="K277" s="359"/>
      <c r="L277" s="359"/>
      <c r="M277" s="359"/>
      <c r="N277" s="359"/>
      <c r="O277" s="359"/>
      <c r="P277" s="359"/>
      <c r="Q277" s="359"/>
      <c r="R277" s="359"/>
      <c r="S277" s="359"/>
      <c r="T277" s="359"/>
      <c r="U277" s="359"/>
      <c r="V277" s="359"/>
      <c r="W277" s="359"/>
      <c r="X277" s="359"/>
    </row>
    <row r="278" spans="1:24" x14ac:dyDescent="0.2">
      <c r="A278" s="392"/>
      <c r="B278" s="359"/>
      <c r="C278" s="359"/>
      <c r="D278" s="359"/>
      <c r="E278" s="359"/>
      <c r="F278" s="359"/>
      <c r="G278" s="359"/>
      <c r="H278" s="359"/>
      <c r="I278" s="359"/>
      <c r="J278" s="359"/>
      <c r="K278" s="359"/>
      <c r="L278" s="359"/>
      <c r="M278" s="359"/>
      <c r="N278" s="359"/>
      <c r="O278" s="359"/>
      <c r="P278" s="359"/>
      <c r="Q278" s="359"/>
      <c r="R278" s="359"/>
      <c r="S278" s="359"/>
      <c r="T278" s="359"/>
      <c r="U278" s="359"/>
      <c r="V278" s="359"/>
      <c r="W278" s="359"/>
      <c r="X278" s="359"/>
    </row>
    <row r="279" spans="1:24" x14ac:dyDescent="0.2">
      <c r="A279" s="392"/>
      <c r="B279" s="359"/>
      <c r="C279" s="359"/>
      <c r="D279" s="359"/>
      <c r="E279" s="359"/>
      <c r="F279" s="359"/>
      <c r="G279" s="359"/>
      <c r="H279" s="359"/>
      <c r="I279" s="359"/>
      <c r="J279" s="359"/>
      <c r="K279" s="359"/>
      <c r="L279" s="359"/>
      <c r="M279" s="359"/>
      <c r="N279" s="359"/>
      <c r="O279" s="359"/>
      <c r="P279" s="359"/>
      <c r="Q279" s="359"/>
      <c r="R279" s="359"/>
      <c r="S279" s="359"/>
      <c r="T279" s="359"/>
      <c r="U279" s="359"/>
      <c r="V279" s="359"/>
      <c r="W279" s="359"/>
      <c r="X279" s="359"/>
    </row>
    <row r="280" spans="1:24" x14ac:dyDescent="0.2">
      <c r="A280" s="392"/>
      <c r="B280" s="359"/>
      <c r="C280" s="359"/>
      <c r="D280" s="359"/>
      <c r="E280" s="359"/>
      <c r="F280" s="359"/>
      <c r="G280" s="359"/>
      <c r="H280" s="359"/>
      <c r="I280" s="359"/>
      <c r="J280" s="359"/>
      <c r="K280" s="359"/>
      <c r="L280" s="359"/>
      <c r="M280" s="359"/>
      <c r="N280" s="359"/>
      <c r="O280" s="359"/>
      <c r="P280" s="359"/>
      <c r="Q280" s="359"/>
      <c r="R280" s="359"/>
      <c r="S280" s="359"/>
      <c r="T280" s="359"/>
      <c r="U280" s="359"/>
      <c r="V280" s="359"/>
      <c r="W280" s="359"/>
      <c r="X280" s="359"/>
    </row>
    <row r="281" spans="1:24" x14ac:dyDescent="0.2">
      <c r="A281" s="392"/>
      <c r="B281" s="359"/>
      <c r="C281" s="359"/>
      <c r="D281" s="359"/>
      <c r="E281" s="359"/>
      <c r="F281" s="359"/>
      <c r="G281" s="359"/>
      <c r="H281" s="359"/>
      <c r="I281" s="359"/>
      <c r="J281" s="359"/>
      <c r="K281" s="359"/>
      <c r="L281" s="359"/>
      <c r="M281" s="359"/>
      <c r="N281" s="359"/>
      <c r="O281" s="359"/>
      <c r="P281" s="359"/>
      <c r="Q281" s="359"/>
      <c r="R281" s="359"/>
      <c r="S281" s="359"/>
      <c r="T281" s="359"/>
      <c r="U281" s="359"/>
      <c r="V281" s="359"/>
      <c r="W281" s="359"/>
      <c r="X281" s="359"/>
    </row>
    <row r="282" spans="1:24" x14ac:dyDescent="0.2">
      <c r="A282" s="392"/>
      <c r="B282" s="359"/>
      <c r="C282" s="359"/>
      <c r="D282" s="359"/>
      <c r="E282" s="359"/>
      <c r="F282" s="359"/>
      <c r="G282" s="359"/>
      <c r="H282" s="359"/>
      <c r="I282" s="359"/>
      <c r="J282" s="359"/>
      <c r="K282" s="359"/>
      <c r="L282" s="359"/>
      <c r="M282" s="359"/>
      <c r="N282" s="359"/>
      <c r="O282" s="359"/>
      <c r="P282" s="359"/>
      <c r="Q282" s="359"/>
      <c r="R282" s="359"/>
      <c r="S282" s="359"/>
      <c r="T282" s="359"/>
      <c r="U282" s="359"/>
      <c r="V282" s="359"/>
      <c r="W282" s="359"/>
      <c r="X282" s="359"/>
    </row>
    <row r="283" spans="1:24" x14ac:dyDescent="0.2">
      <c r="A283" s="392"/>
      <c r="B283" s="359"/>
      <c r="C283" s="359"/>
      <c r="D283" s="359"/>
      <c r="E283" s="359"/>
      <c r="F283" s="359"/>
      <c r="G283" s="359"/>
      <c r="H283" s="359"/>
      <c r="I283" s="359"/>
      <c r="J283" s="359"/>
      <c r="K283" s="359"/>
      <c r="L283" s="359"/>
      <c r="M283" s="359"/>
      <c r="N283" s="359"/>
      <c r="O283" s="359"/>
      <c r="P283" s="359"/>
      <c r="Q283" s="359"/>
      <c r="R283" s="359"/>
      <c r="S283" s="359"/>
      <c r="T283" s="359"/>
      <c r="U283" s="359"/>
      <c r="V283" s="359"/>
      <c r="W283" s="359"/>
      <c r="X283" s="359"/>
    </row>
    <row r="284" spans="1:24" x14ac:dyDescent="0.2">
      <c r="A284" s="392"/>
      <c r="B284" s="359"/>
      <c r="C284" s="359"/>
      <c r="D284" s="359"/>
      <c r="E284" s="359"/>
      <c r="F284" s="359"/>
      <c r="G284" s="359"/>
      <c r="H284" s="359"/>
      <c r="I284" s="359"/>
      <c r="J284" s="359"/>
      <c r="K284" s="359"/>
      <c r="L284" s="359"/>
      <c r="M284" s="359"/>
      <c r="N284" s="359"/>
      <c r="O284" s="359"/>
      <c r="P284" s="359"/>
      <c r="Q284" s="359"/>
      <c r="R284" s="359"/>
      <c r="S284" s="359"/>
      <c r="T284" s="359"/>
      <c r="U284" s="359"/>
      <c r="V284" s="359"/>
      <c r="W284" s="359"/>
      <c r="X284" s="359"/>
    </row>
    <row r="285" spans="1:24" x14ac:dyDescent="0.2">
      <c r="A285" s="392"/>
      <c r="B285" s="359"/>
      <c r="C285" s="359"/>
      <c r="D285" s="359"/>
      <c r="E285" s="359"/>
      <c r="F285" s="359"/>
      <c r="G285" s="359"/>
      <c r="H285" s="359"/>
      <c r="I285" s="359"/>
      <c r="J285" s="359"/>
      <c r="K285" s="359"/>
      <c r="L285" s="359"/>
      <c r="M285" s="359"/>
      <c r="N285" s="359"/>
      <c r="O285" s="359"/>
      <c r="P285" s="359"/>
      <c r="Q285" s="359"/>
      <c r="R285" s="359"/>
      <c r="S285" s="359"/>
      <c r="T285" s="359"/>
      <c r="U285" s="359"/>
      <c r="V285" s="359"/>
      <c r="W285" s="359"/>
      <c r="X285" s="359"/>
    </row>
    <row r="286" spans="1:24" x14ac:dyDescent="0.2">
      <c r="A286" s="392"/>
      <c r="B286" s="359"/>
      <c r="C286" s="359"/>
      <c r="D286" s="359"/>
      <c r="E286" s="359"/>
      <c r="F286" s="359"/>
      <c r="G286" s="359"/>
      <c r="H286" s="359"/>
      <c r="I286" s="359"/>
      <c r="J286" s="359"/>
      <c r="K286" s="359"/>
      <c r="L286" s="359"/>
      <c r="M286" s="359"/>
      <c r="N286" s="359"/>
      <c r="O286" s="359"/>
      <c r="P286" s="359"/>
      <c r="Q286" s="359"/>
      <c r="R286" s="359"/>
      <c r="S286" s="359"/>
      <c r="T286" s="359"/>
      <c r="U286" s="359"/>
      <c r="V286" s="359"/>
      <c r="W286" s="359"/>
      <c r="X286" s="359"/>
    </row>
    <row r="287" spans="1:24" x14ac:dyDescent="0.2">
      <c r="A287" s="392"/>
      <c r="B287" s="359"/>
      <c r="C287" s="359"/>
      <c r="D287" s="359"/>
      <c r="E287" s="359"/>
      <c r="F287" s="359"/>
      <c r="G287" s="359"/>
      <c r="H287" s="359"/>
      <c r="I287" s="359"/>
      <c r="J287" s="359"/>
      <c r="K287" s="359"/>
      <c r="L287" s="359"/>
      <c r="M287" s="359"/>
      <c r="N287" s="359"/>
      <c r="O287" s="359"/>
      <c r="P287" s="359"/>
      <c r="Q287" s="359"/>
      <c r="R287" s="359"/>
      <c r="S287" s="359"/>
      <c r="T287" s="359"/>
      <c r="U287" s="359"/>
      <c r="V287" s="359"/>
      <c r="W287" s="359"/>
      <c r="X287" s="359"/>
    </row>
    <row r="288" spans="1:24" x14ac:dyDescent="0.2">
      <c r="A288" s="392"/>
      <c r="B288" s="359"/>
      <c r="C288" s="359"/>
      <c r="D288" s="359"/>
      <c r="E288" s="359"/>
      <c r="F288" s="359"/>
      <c r="G288" s="359"/>
      <c r="H288" s="359"/>
      <c r="I288" s="359"/>
      <c r="J288" s="359"/>
      <c r="K288" s="359"/>
      <c r="L288" s="359"/>
      <c r="M288" s="359"/>
      <c r="N288" s="359"/>
      <c r="O288" s="359"/>
      <c r="P288" s="359"/>
      <c r="Q288" s="359"/>
      <c r="R288" s="359"/>
      <c r="S288" s="359"/>
      <c r="T288" s="359"/>
      <c r="U288" s="359"/>
      <c r="V288" s="359"/>
      <c r="W288" s="359"/>
      <c r="X288" s="359"/>
    </row>
    <row r="289" spans="1:24" x14ac:dyDescent="0.2">
      <c r="A289" s="392"/>
      <c r="B289" s="359"/>
      <c r="C289" s="359"/>
      <c r="D289" s="359"/>
      <c r="E289" s="359"/>
      <c r="F289" s="359"/>
      <c r="G289" s="359"/>
      <c r="H289" s="359"/>
      <c r="I289" s="359"/>
      <c r="J289" s="359"/>
      <c r="K289" s="359"/>
      <c r="L289" s="359"/>
      <c r="M289" s="359"/>
      <c r="N289" s="359"/>
      <c r="O289" s="359"/>
      <c r="P289" s="359"/>
      <c r="Q289" s="359"/>
      <c r="R289" s="359"/>
      <c r="S289" s="359"/>
      <c r="T289" s="359"/>
      <c r="U289" s="359"/>
      <c r="V289" s="359"/>
      <c r="W289" s="359"/>
      <c r="X289" s="359"/>
    </row>
    <row r="290" spans="1:24" x14ac:dyDescent="0.2">
      <c r="A290" s="392"/>
      <c r="B290" s="359"/>
      <c r="C290" s="359"/>
      <c r="D290" s="359"/>
      <c r="E290" s="359"/>
      <c r="F290" s="359"/>
      <c r="G290" s="359"/>
      <c r="H290" s="359"/>
      <c r="I290" s="359"/>
      <c r="J290" s="359"/>
      <c r="K290" s="359"/>
      <c r="L290" s="359"/>
      <c r="M290" s="359"/>
      <c r="N290" s="359"/>
      <c r="O290" s="359"/>
      <c r="P290" s="359"/>
      <c r="Q290" s="359"/>
      <c r="R290" s="359"/>
      <c r="S290" s="359"/>
      <c r="T290" s="359"/>
      <c r="U290" s="359"/>
      <c r="V290" s="359"/>
      <c r="W290" s="359"/>
      <c r="X290" s="359"/>
    </row>
    <row r="291" spans="1:24" x14ac:dyDescent="0.2">
      <c r="A291" s="392"/>
      <c r="B291" s="359"/>
      <c r="C291" s="359"/>
      <c r="D291" s="359"/>
      <c r="E291" s="359"/>
      <c r="F291" s="359"/>
      <c r="G291" s="359"/>
      <c r="H291" s="359"/>
      <c r="I291" s="359"/>
      <c r="J291" s="359"/>
      <c r="K291" s="359"/>
      <c r="L291" s="359"/>
      <c r="M291" s="359"/>
      <c r="N291" s="359"/>
      <c r="O291" s="359"/>
      <c r="P291" s="359"/>
      <c r="Q291" s="359"/>
      <c r="R291" s="359"/>
      <c r="S291" s="359"/>
      <c r="T291" s="359"/>
      <c r="U291" s="359"/>
      <c r="V291" s="359"/>
      <c r="W291" s="359"/>
      <c r="X291" s="359"/>
    </row>
    <row r="292" spans="1:24" x14ac:dyDescent="0.2">
      <c r="A292" s="392"/>
      <c r="B292" s="359"/>
      <c r="C292" s="359"/>
      <c r="D292" s="359"/>
      <c r="E292" s="359"/>
      <c r="F292" s="359"/>
      <c r="G292" s="359"/>
      <c r="H292" s="359"/>
      <c r="I292" s="359"/>
      <c r="J292" s="359"/>
      <c r="K292" s="359"/>
      <c r="L292" s="359"/>
      <c r="M292" s="359"/>
      <c r="N292" s="359"/>
      <c r="O292" s="359"/>
      <c r="P292" s="359"/>
      <c r="Q292" s="359"/>
      <c r="R292" s="359"/>
      <c r="S292" s="359"/>
      <c r="T292" s="359"/>
      <c r="U292" s="359"/>
      <c r="V292" s="359"/>
      <c r="W292" s="359"/>
      <c r="X292" s="359"/>
    </row>
    <row r="293" spans="1:24" x14ac:dyDescent="0.2">
      <c r="A293" s="392"/>
      <c r="B293" s="359"/>
      <c r="C293" s="359"/>
      <c r="D293" s="359"/>
      <c r="E293" s="359"/>
      <c r="F293" s="359"/>
      <c r="G293" s="359"/>
      <c r="H293" s="359"/>
      <c r="I293" s="359"/>
      <c r="J293" s="359"/>
      <c r="K293" s="359"/>
      <c r="L293" s="359"/>
      <c r="M293" s="359"/>
      <c r="N293" s="359"/>
      <c r="O293" s="359"/>
      <c r="P293" s="359"/>
      <c r="Q293" s="359"/>
      <c r="R293" s="359"/>
      <c r="S293" s="359"/>
      <c r="T293" s="359"/>
      <c r="U293" s="359"/>
      <c r="V293" s="359"/>
      <c r="W293" s="359"/>
      <c r="X293" s="359"/>
    </row>
    <row r="294" spans="1:24" x14ac:dyDescent="0.2">
      <c r="A294" s="392"/>
      <c r="B294" s="359"/>
      <c r="C294" s="359"/>
      <c r="D294" s="359"/>
      <c r="E294" s="359"/>
      <c r="F294" s="359"/>
      <c r="G294" s="359"/>
      <c r="H294" s="359"/>
      <c r="I294" s="359"/>
      <c r="J294" s="359"/>
      <c r="K294" s="359"/>
      <c r="L294" s="359"/>
      <c r="M294" s="359"/>
      <c r="N294" s="359"/>
      <c r="O294" s="359"/>
      <c r="P294" s="359"/>
      <c r="Q294" s="359"/>
      <c r="R294" s="359"/>
      <c r="S294" s="359"/>
      <c r="T294" s="359"/>
      <c r="U294" s="359"/>
      <c r="V294" s="359"/>
      <c r="W294" s="359"/>
      <c r="X294" s="359"/>
    </row>
    <row r="295" spans="1:24" x14ac:dyDescent="0.2">
      <c r="A295" s="392"/>
      <c r="B295" s="359"/>
      <c r="C295" s="359"/>
      <c r="D295" s="359"/>
      <c r="E295" s="359"/>
      <c r="F295" s="359"/>
      <c r="G295" s="359"/>
      <c r="H295" s="359"/>
      <c r="I295" s="359"/>
      <c r="J295" s="359"/>
      <c r="K295" s="359"/>
      <c r="L295" s="359"/>
      <c r="M295" s="359"/>
      <c r="N295" s="359"/>
      <c r="O295" s="359"/>
      <c r="P295" s="359"/>
      <c r="Q295" s="359"/>
      <c r="R295" s="359"/>
      <c r="S295" s="359"/>
      <c r="T295" s="359"/>
      <c r="U295" s="359"/>
      <c r="V295" s="359"/>
      <c r="W295" s="359"/>
      <c r="X295" s="359"/>
    </row>
    <row r="296" spans="1:24" x14ac:dyDescent="0.2">
      <c r="A296" s="392"/>
      <c r="B296" s="359"/>
      <c r="C296" s="359"/>
      <c r="D296" s="359"/>
      <c r="E296" s="359"/>
      <c r="F296" s="359"/>
      <c r="G296" s="359"/>
      <c r="H296" s="359"/>
      <c r="I296" s="359"/>
      <c r="J296" s="359"/>
      <c r="K296" s="359"/>
      <c r="L296" s="359"/>
      <c r="M296" s="359"/>
      <c r="N296" s="359"/>
      <c r="O296" s="359"/>
      <c r="P296" s="359"/>
      <c r="Q296" s="359"/>
      <c r="R296" s="359"/>
      <c r="S296" s="359"/>
      <c r="T296" s="359"/>
      <c r="U296" s="359"/>
      <c r="V296" s="359"/>
      <c r="W296" s="359"/>
      <c r="X296" s="359"/>
    </row>
    <row r="297" spans="1:24" x14ac:dyDescent="0.2">
      <c r="A297" s="392"/>
      <c r="B297" s="359"/>
      <c r="C297" s="359"/>
      <c r="D297" s="359"/>
      <c r="E297" s="359"/>
      <c r="F297" s="359"/>
      <c r="G297" s="359"/>
      <c r="H297" s="359"/>
      <c r="I297" s="359"/>
      <c r="J297" s="359"/>
      <c r="K297" s="359"/>
      <c r="L297" s="359"/>
      <c r="M297" s="359"/>
      <c r="N297" s="359"/>
      <c r="O297" s="359"/>
      <c r="P297" s="359"/>
      <c r="Q297" s="359"/>
      <c r="R297" s="359"/>
      <c r="S297" s="359"/>
      <c r="T297" s="359"/>
      <c r="U297" s="359"/>
      <c r="V297" s="359"/>
      <c r="W297" s="359"/>
      <c r="X297" s="359"/>
    </row>
    <row r="298" spans="1:24" x14ac:dyDescent="0.2">
      <c r="A298" s="392"/>
      <c r="B298" s="359"/>
      <c r="C298" s="359"/>
      <c r="D298" s="359"/>
      <c r="E298" s="359"/>
      <c r="F298" s="359"/>
      <c r="G298" s="359"/>
      <c r="H298" s="359"/>
      <c r="I298" s="359"/>
      <c r="J298" s="359"/>
      <c r="K298" s="359"/>
      <c r="L298" s="359"/>
      <c r="M298" s="359"/>
      <c r="N298" s="359"/>
      <c r="O298" s="359"/>
      <c r="P298" s="359"/>
      <c r="Q298" s="359"/>
      <c r="R298" s="359"/>
      <c r="S298" s="359"/>
      <c r="T298" s="359"/>
      <c r="U298" s="359"/>
      <c r="V298" s="359"/>
      <c r="W298" s="359"/>
      <c r="X298" s="359"/>
    </row>
    <row r="299" spans="1:24" x14ac:dyDescent="0.2">
      <c r="A299" s="392"/>
      <c r="B299" s="359"/>
      <c r="C299" s="359"/>
      <c r="D299" s="359"/>
      <c r="E299" s="359"/>
      <c r="F299" s="359"/>
      <c r="G299" s="359"/>
      <c r="H299" s="359"/>
      <c r="I299" s="359"/>
      <c r="J299" s="359"/>
      <c r="K299" s="359"/>
      <c r="L299" s="359"/>
      <c r="M299" s="359"/>
      <c r="N299" s="359"/>
      <c r="O299" s="359"/>
      <c r="P299" s="359"/>
      <c r="Q299" s="359"/>
      <c r="R299" s="359"/>
      <c r="S299" s="359"/>
      <c r="T299" s="359"/>
      <c r="U299" s="359"/>
      <c r="V299" s="359"/>
      <c r="W299" s="359"/>
      <c r="X299" s="359"/>
    </row>
    <row r="300" spans="1:24" x14ac:dyDescent="0.2">
      <c r="A300" s="392"/>
      <c r="B300" s="359"/>
      <c r="C300" s="359"/>
      <c r="D300" s="359"/>
      <c r="E300" s="359"/>
      <c r="F300" s="359"/>
      <c r="G300" s="359"/>
      <c r="H300" s="359"/>
      <c r="I300" s="359"/>
      <c r="J300" s="359"/>
      <c r="K300" s="359"/>
      <c r="L300" s="359"/>
      <c r="M300" s="359"/>
      <c r="N300" s="359"/>
      <c r="O300" s="359"/>
      <c r="P300" s="359"/>
      <c r="Q300" s="359"/>
      <c r="R300" s="359"/>
      <c r="S300" s="359"/>
      <c r="T300" s="359"/>
      <c r="U300" s="359"/>
      <c r="V300" s="359"/>
      <c r="W300" s="359"/>
      <c r="X300" s="359"/>
    </row>
    <row r="301" spans="1:24" x14ac:dyDescent="0.2">
      <c r="A301" s="392"/>
      <c r="B301" s="359"/>
      <c r="C301" s="359"/>
      <c r="D301" s="359"/>
      <c r="E301" s="359"/>
      <c r="F301" s="359"/>
      <c r="G301" s="359"/>
      <c r="H301" s="359"/>
      <c r="I301" s="359"/>
      <c r="J301" s="359"/>
      <c r="K301" s="359"/>
      <c r="L301" s="359"/>
      <c r="M301" s="359"/>
      <c r="N301" s="359"/>
      <c r="O301" s="359"/>
      <c r="P301" s="359"/>
      <c r="Q301" s="359"/>
      <c r="R301" s="359"/>
      <c r="S301" s="359"/>
      <c r="T301" s="359"/>
      <c r="U301" s="359"/>
      <c r="V301" s="359"/>
      <c r="W301" s="359"/>
      <c r="X301" s="359"/>
    </row>
    <row r="302" spans="1:24" x14ac:dyDescent="0.2">
      <c r="A302" s="392"/>
      <c r="B302" s="359"/>
      <c r="C302" s="359"/>
      <c r="D302" s="359"/>
      <c r="E302" s="359"/>
      <c r="F302" s="359"/>
      <c r="G302" s="359"/>
      <c r="H302" s="359"/>
      <c r="I302" s="359"/>
      <c r="J302" s="359"/>
      <c r="K302" s="359"/>
      <c r="L302" s="359"/>
      <c r="M302" s="359"/>
      <c r="N302" s="359"/>
      <c r="O302" s="359"/>
      <c r="P302" s="359"/>
      <c r="Q302" s="359"/>
      <c r="R302" s="359"/>
      <c r="S302" s="359"/>
      <c r="T302" s="359"/>
      <c r="U302" s="359"/>
      <c r="V302" s="359"/>
      <c r="W302" s="359"/>
      <c r="X302" s="359"/>
    </row>
    <row r="303" spans="1:24" x14ac:dyDescent="0.2">
      <c r="A303" s="392"/>
      <c r="B303" s="359"/>
      <c r="C303" s="359"/>
      <c r="D303" s="359"/>
      <c r="E303" s="359"/>
      <c r="F303" s="359"/>
      <c r="G303" s="359"/>
      <c r="H303" s="359"/>
      <c r="I303" s="359"/>
      <c r="J303" s="359"/>
      <c r="K303" s="359"/>
      <c r="L303" s="359"/>
      <c r="M303" s="359"/>
      <c r="N303" s="359"/>
      <c r="O303" s="359"/>
      <c r="P303" s="359"/>
      <c r="Q303" s="359"/>
      <c r="R303" s="359"/>
      <c r="S303" s="359"/>
      <c r="T303" s="359"/>
      <c r="U303" s="359"/>
      <c r="V303" s="359"/>
      <c r="W303" s="359"/>
      <c r="X303" s="359"/>
    </row>
    <row r="304" spans="1:24" x14ac:dyDescent="0.2">
      <c r="A304" s="392"/>
      <c r="B304" s="359"/>
      <c r="C304" s="359"/>
      <c r="D304" s="359"/>
      <c r="E304" s="359"/>
      <c r="F304" s="359"/>
      <c r="G304" s="359"/>
      <c r="H304" s="359"/>
      <c r="I304" s="359"/>
      <c r="J304" s="359"/>
      <c r="K304" s="359"/>
      <c r="L304" s="359"/>
      <c r="M304" s="359"/>
      <c r="N304" s="359"/>
      <c r="O304" s="359"/>
      <c r="P304" s="359"/>
      <c r="Q304" s="359"/>
      <c r="R304" s="359"/>
      <c r="S304" s="359"/>
      <c r="T304" s="359"/>
      <c r="U304" s="359"/>
      <c r="V304" s="359"/>
      <c r="W304" s="359"/>
      <c r="X304" s="359"/>
    </row>
    <row r="305" spans="1:24" x14ac:dyDescent="0.2">
      <c r="A305" s="392"/>
      <c r="B305" s="359"/>
      <c r="C305" s="359"/>
      <c r="D305" s="359"/>
      <c r="E305" s="359"/>
      <c r="F305" s="359"/>
      <c r="G305" s="359"/>
      <c r="H305" s="359"/>
      <c r="I305" s="359"/>
      <c r="J305" s="359"/>
      <c r="K305" s="359"/>
      <c r="L305" s="359"/>
      <c r="M305" s="359"/>
      <c r="N305" s="359"/>
      <c r="O305" s="359"/>
      <c r="P305" s="359"/>
      <c r="Q305" s="359"/>
      <c r="R305" s="359"/>
      <c r="S305" s="359"/>
      <c r="T305" s="359"/>
      <c r="U305" s="359"/>
      <c r="V305" s="359"/>
      <c r="W305" s="359"/>
      <c r="X305" s="359"/>
    </row>
    <row r="306" spans="1:24" x14ac:dyDescent="0.2">
      <c r="A306" s="392"/>
      <c r="B306" s="359"/>
      <c r="C306" s="359"/>
      <c r="D306" s="359"/>
      <c r="E306" s="359"/>
      <c r="F306" s="359"/>
      <c r="G306" s="359"/>
      <c r="H306" s="359"/>
      <c r="I306" s="359"/>
      <c r="J306" s="359"/>
      <c r="K306" s="359"/>
      <c r="L306" s="359"/>
      <c r="M306" s="359"/>
      <c r="N306" s="359"/>
      <c r="O306" s="359"/>
      <c r="P306" s="359"/>
      <c r="Q306" s="359"/>
      <c r="R306" s="359"/>
      <c r="S306" s="359"/>
      <c r="T306" s="359"/>
      <c r="U306" s="359"/>
      <c r="V306" s="359"/>
      <c r="W306" s="359"/>
      <c r="X306" s="359"/>
    </row>
    <row r="307" spans="1:24" x14ac:dyDescent="0.2">
      <c r="A307" s="392"/>
      <c r="B307" s="359"/>
      <c r="C307" s="359"/>
      <c r="D307" s="359"/>
      <c r="E307" s="359"/>
      <c r="F307" s="359"/>
      <c r="G307" s="359"/>
      <c r="H307" s="359"/>
      <c r="I307" s="359"/>
      <c r="J307" s="359"/>
      <c r="K307" s="359"/>
      <c r="L307" s="359"/>
      <c r="M307" s="359"/>
      <c r="N307" s="359"/>
      <c r="O307" s="359"/>
      <c r="P307" s="359"/>
      <c r="Q307" s="359"/>
      <c r="R307" s="359"/>
      <c r="S307" s="359"/>
      <c r="T307" s="359"/>
      <c r="U307" s="359"/>
      <c r="V307" s="359"/>
      <c r="W307" s="359"/>
      <c r="X307" s="359"/>
    </row>
    <row r="308" spans="1:24" x14ac:dyDescent="0.2">
      <c r="A308" s="392"/>
      <c r="B308" s="359"/>
      <c r="C308" s="359"/>
      <c r="D308" s="359"/>
      <c r="E308" s="359"/>
      <c r="F308" s="359"/>
      <c r="G308" s="359"/>
      <c r="H308" s="359"/>
      <c r="I308" s="359"/>
      <c r="J308" s="359"/>
      <c r="K308" s="359"/>
      <c r="L308" s="359"/>
      <c r="M308" s="359"/>
      <c r="N308" s="359"/>
      <c r="O308" s="359"/>
      <c r="P308" s="359"/>
      <c r="Q308" s="359"/>
      <c r="R308" s="359"/>
      <c r="S308" s="359"/>
      <c r="T308" s="359"/>
      <c r="U308" s="359"/>
      <c r="V308" s="359"/>
      <c r="W308" s="359"/>
      <c r="X308" s="359"/>
    </row>
    <row r="309" spans="1:24" x14ac:dyDescent="0.2">
      <c r="A309" s="392"/>
      <c r="B309" s="359"/>
      <c r="C309" s="359"/>
      <c r="D309" s="359"/>
      <c r="E309" s="359"/>
      <c r="F309" s="359"/>
      <c r="G309" s="359"/>
      <c r="H309" s="359"/>
      <c r="I309" s="359"/>
      <c r="J309" s="359"/>
      <c r="K309" s="359"/>
      <c r="L309" s="359"/>
      <c r="M309" s="359"/>
      <c r="N309" s="359"/>
      <c r="O309" s="359"/>
      <c r="P309" s="359"/>
      <c r="Q309" s="359"/>
      <c r="R309" s="359"/>
      <c r="S309" s="359"/>
      <c r="T309" s="359"/>
      <c r="U309" s="359"/>
      <c r="V309" s="359"/>
      <c r="W309" s="359"/>
      <c r="X309" s="359"/>
    </row>
    <row r="310" spans="1:24" x14ac:dyDescent="0.2">
      <c r="A310" s="392"/>
      <c r="B310" s="359"/>
      <c r="C310" s="359"/>
      <c r="D310" s="359"/>
      <c r="E310" s="359"/>
      <c r="F310" s="359"/>
      <c r="G310" s="359"/>
      <c r="H310" s="359"/>
      <c r="I310" s="359"/>
      <c r="J310" s="359"/>
      <c r="K310" s="359"/>
      <c r="L310" s="359"/>
      <c r="M310" s="359"/>
      <c r="N310" s="359"/>
      <c r="O310" s="359"/>
      <c r="P310" s="359"/>
      <c r="Q310" s="359"/>
      <c r="R310" s="359"/>
      <c r="S310" s="359"/>
      <c r="T310" s="359"/>
      <c r="U310" s="359"/>
      <c r="V310" s="359"/>
      <c r="W310" s="359"/>
      <c r="X310" s="359"/>
    </row>
    <row r="311" spans="1:24" x14ac:dyDescent="0.2">
      <c r="A311" s="392"/>
      <c r="B311" s="359"/>
      <c r="C311" s="359"/>
      <c r="D311" s="359"/>
      <c r="E311" s="359"/>
      <c r="F311" s="359"/>
      <c r="G311" s="359"/>
      <c r="H311" s="359"/>
      <c r="I311" s="359"/>
      <c r="J311" s="359"/>
      <c r="K311" s="359"/>
      <c r="L311" s="359"/>
      <c r="M311" s="359"/>
      <c r="N311" s="359"/>
      <c r="O311" s="359"/>
      <c r="P311" s="359"/>
      <c r="Q311" s="359"/>
      <c r="R311" s="359"/>
      <c r="S311" s="359"/>
      <c r="T311" s="359"/>
      <c r="U311" s="359"/>
      <c r="V311" s="359"/>
      <c r="W311" s="359"/>
      <c r="X311" s="359"/>
    </row>
    <row r="312" spans="1:24" x14ac:dyDescent="0.2">
      <c r="A312" s="392"/>
      <c r="B312" s="359"/>
      <c r="C312" s="359"/>
      <c r="D312" s="359"/>
      <c r="E312" s="359"/>
      <c r="F312" s="359"/>
      <c r="G312" s="359"/>
      <c r="H312" s="359"/>
      <c r="I312" s="359"/>
      <c r="J312" s="359"/>
      <c r="K312" s="359"/>
      <c r="L312" s="359"/>
      <c r="M312" s="359"/>
      <c r="N312" s="359"/>
      <c r="O312" s="359"/>
      <c r="P312" s="359"/>
      <c r="Q312" s="359"/>
      <c r="R312" s="359"/>
      <c r="S312" s="359"/>
      <c r="T312" s="359"/>
      <c r="U312" s="359"/>
      <c r="V312" s="359"/>
      <c r="W312" s="359"/>
      <c r="X312" s="359"/>
    </row>
    <row r="313" spans="1:24" x14ac:dyDescent="0.2">
      <c r="A313" s="392"/>
      <c r="B313" s="359"/>
      <c r="C313" s="359"/>
      <c r="D313" s="359"/>
      <c r="E313" s="359"/>
      <c r="F313" s="359"/>
      <c r="G313" s="359"/>
      <c r="H313" s="359"/>
      <c r="I313" s="359"/>
      <c r="J313" s="359"/>
      <c r="K313" s="359"/>
      <c r="L313" s="359"/>
      <c r="M313" s="359"/>
      <c r="N313" s="359"/>
      <c r="O313" s="359"/>
      <c r="P313" s="359"/>
      <c r="Q313" s="359"/>
      <c r="R313" s="359"/>
      <c r="S313" s="359"/>
      <c r="T313" s="359"/>
      <c r="U313" s="359"/>
      <c r="V313" s="359"/>
      <c r="W313" s="359"/>
      <c r="X313" s="359"/>
    </row>
    <row r="314" spans="1:24" x14ac:dyDescent="0.2">
      <c r="A314" s="392"/>
      <c r="B314" s="359"/>
      <c r="C314" s="359"/>
      <c r="D314" s="359"/>
      <c r="E314" s="359"/>
      <c r="F314" s="359"/>
      <c r="G314" s="359"/>
      <c r="H314" s="359"/>
      <c r="I314" s="359"/>
      <c r="J314" s="359"/>
      <c r="K314" s="359"/>
      <c r="L314" s="359"/>
      <c r="M314" s="359"/>
      <c r="N314" s="359"/>
      <c r="O314" s="359"/>
      <c r="P314" s="359"/>
      <c r="Q314" s="359"/>
      <c r="R314" s="359"/>
      <c r="S314" s="359"/>
      <c r="T314" s="359"/>
      <c r="U314" s="359"/>
      <c r="V314" s="359"/>
      <c r="W314" s="359"/>
      <c r="X314" s="359"/>
    </row>
    <row r="315" spans="1:24" x14ac:dyDescent="0.2">
      <c r="A315" s="392"/>
      <c r="B315" s="359"/>
      <c r="C315" s="359"/>
      <c r="D315" s="359"/>
      <c r="E315" s="359"/>
      <c r="F315" s="359"/>
      <c r="G315" s="359"/>
      <c r="H315" s="359"/>
      <c r="I315" s="359"/>
      <c r="J315" s="359"/>
      <c r="K315" s="359"/>
      <c r="L315" s="359"/>
      <c r="M315" s="359"/>
      <c r="N315" s="359"/>
      <c r="O315" s="359"/>
      <c r="P315" s="359"/>
      <c r="Q315" s="359"/>
      <c r="R315" s="359"/>
      <c r="S315" s="359"/>
      <c r="T315" s="359"/>
      <c r="U315" s="359"/>
      <c r="V315" s="359"/>
      <c r="W315" s="359"/>
      <c r="X315" s="359"/>
    </row>
    <row r="316" spans="1:24" x14ac:dyDescent="0.2">
      <c r="A316" s="392"/>
      <c r="B316" s="359"/>
      <c r="C316" s="359"/>
      <c r="D316" s="359"/>
      <c r="E316" s="359"/>
      <c r="F316" s="359"/>
      <c r="G316" s="359"/>
      <c r="H316" s="359"/>
      <c r="I316" s="359"/>
      <c r="J316" s="359"/>
      <c r="K316" s="359"/>
      <c r="L316" s="359"/>
      <c r="M316" s="359"/>
      <c r="N316" s="359"/>
      <c r="O316" s="359"/>
      <c r="P316" s="359"/>
      <c r="Q316" s="359"/>
      <c r="R316" s="359"/>
      <c r="S316" s="359"/>
      <c r="T316" s="359"/>
      <c r="U316" s="359"/>
      <c r="V316" s="359"/>
      <c r="W316" s="359"/>
      <c r="X316" s="359"/>
    </row>
    <row r="317" spans="1:24" x14ac:dyDescent="0.2">
      <c r="A317" s="392"/>
      <c r="B317" s="359"/>
      <c r="C317" s="359"/>
      <c r="D317" s="359"/>
      <c r="E317" s="359"/>
      <c r="F317" s="359"/>
      <c r="G317" s="359"/>
      <c r="H317" s="359"/>
      <c r="I317" s="359"/>
      <c r="J317" s="359"/>
      <c r="K317" s="359"/>
      <c r="L317" s="359"/>
      <c r="M317" s="359"/>
      <c r="N317" s="359"/>
      <c r="O317" s="359"/>
      <c r="P317" s="359"/>
      <c r="Q317" s="359"/>
      <c r="R317" s="359"/>
      <c r="S317" s="359"/>
      <c r="T317" s="359"/>
      <c r="U317" s="359"/>
      <c r="V317" s="359"/>
      <c r="W317" s="359"/>
      <c r="X317" s="359"/>
    </row>
    <row r="318" spans="1:24" x14ac:dyDescent="0.2">
      <c r="A318" s="392"/>
      <c r="B318" s="359"/>
      <c r="C318" s="359"/>
      <c r="D318" s="359"/>
      <c r="E318" s="359"/>
      <c r="F318" s="359"/>
      <c r="G318" s="359"/>
      <c r="H318" s="359"/>
      <c r="I318" s="359"/>
      <c r="J318" s="359"/>
      <c r="K318" s="359"/>
      <c r="L318" s="359"/>
      <c r="M318" s="359"/>
      <c r="N318" s="359"/>
      <c r="O318" s="359"/>
      <c r="P318" s="359"/>
      <c r="Q318" s="359"/>
      <c r="R318" s="359"/>
      <c r="S318" s="359"/>
      <c r="T318" s="359"/>
      <c r="U318" s="359"/>
      <c r="V318" s="359"/>
      <c r="W318" s="359"/>
      <c r="X318" s="359"/>
    </row>
    <row r="319" spans="1:24" x14ac:dyDescent="0.2">
      <c r="A319" s="392"/>
      <c r="B319" s="359"/>
      <c r="C319" s="359"/>
      <c r="D319" s="359"/>
      <c r="E319" s="359"/>
      <c r="F319" s="359"/>
      <c r="G319" s="359"/>
      <c r="H319" s="359"/>
      <c r="I319" s="359"/>
      <c r="J319" s="359"/>
      <c r="K319" s="359"/>
      <c r="L319" s="359"/>
      <c r="M319" s="359"/>
      <c r="N319" s="359"/>
      <c r="O319" s="359"/>
      <c r="P319" s="359"/>
      <c r="Q319" s="359"/>
      <c r="R319" s="359"/>
      <c r="S319" s="359"/>
      <c r="T319" s="359"/>
      <c r="U319" s="359"/>
      <c r="V319" s="359"/>
      <c r="W319" s="359"/>
      <c r="X319" s="359"/>
    </row>
    <row r="320" spans="1:24" x14ac:dyDescent="0.2">
      <c r="A320" s="392"/>
      <c r="B320" s="359"/>
      <c r="C320" s="359"/>
      <c r="D320" s="359"/>
      <c r="E320" s="359"/>
      <c r="F320" s="359"/>
      <c r="G320" s="359"/>
      <c r="H320" s="359"/>
      <c r="I320" s="359"/>
      <c r="J320" s="359"/>
      <c r="K320" s="359"/>
      <c r="L320" s="359"/>
      <c r="M320" s="359"/>
      <c r="N320" s="359"/>
      <c r="O320" s="359"/>
      <c r="P320" s="359"/>
      <c r="Q320" s="359"/>
      <c r="R320" s="359"/>
      <c r="S320" s="359"/>
      <c r="T320" s="359"/>
      <c r="U320" s="359"/>
      <c r="V320" s="359"/>
      <c r="W320" s="359"/>
      <c r="X320" s="359"/>
    </row>
    <row r="321" spans="1:24" x14ac:dyDescent="0.2">
      <c r="A321" s="392"/>
      <c r="B321" s="359"/>
      <c r="C321" s="359"/>
      <c r="D321" s="359"/>
      <c r="E321" s="359"/>
      <c r="F321" s="359"/>
      <c r="G321" s="359"/>
      <c r="H321" s="359"/>
      <c r="I321" s="359"/>
      <c r="J321" s="359"/>
      <c r="K321" s="359"/>
      <c r="L321" s="359"/>
      <c r="M321" s="359"/>
      <c r="N321" s="359"/>
      <c r="O321" s="359"/>
      <c r="P321" s="359"/>
      <c r="Q321" s="359"/>
      <c r="R321" s="359"/>
      <c r="S321" s="359"/>
      <c r="T321" s="359"/>
      <c r="U321" s="359"/>
      <c r="V321" s="359"/>
      <c r="W321" s="359"/>
      <c r="X321" s="359"/>
    </row>
    <row r="322" spans="1:24" x14ac:dyDescent="0.2">
      <c r="A322" s="392"/>
      <c r="B322" s="359"/>
      <c r="C322" s="359"/>
      <c r="D322" s="359"/>
      <c r="E322" s="359"/>
      <c r="F322" s="359"/>
      <c r="G322" s="359"/>
      <c r="H322" s="359"/>
      <c r="I322" s="359"/>
      <c r="J322" s="359"/>
      <c r="K322" s="359"/>
      <c r="L322" s="359"/>
      <c r="M322" s="359"/>
      <c r="N322" s="359"/>
      <c r="O322" s="359"/>
      <c r="P322" s="359"/>
      <c r="Q322" s="359"/>
      <c r="R322" s="359"/>
      <c r="S322" s="359"/>
      <c r="T322" s="359"/>
      <c r="U322" s="359"/>
      <c r="V322" s="359"/>
      <c r="W322" s="359"/>
      <c r="X322" s="359"/>
    </row>
    <row r="323" spans="1:24" x14ac:dyDescent="0.2">
      <c r="A323" s="392"/>
      <c r="B323" s="359"/>
      <c r="C323" s="359"/>
      <c r="D323" s="359"/>
      <c r="E323" s="359"/>
      <c r="F323" s="359"/>
      <c r="G323" s="359"/>
      <c r="H323" s="359"/>
      <c r="I323" s="359"/>
      <c r="J323" s="359"/>
      <c r="K323" s="359"/>
      <c r="L323" s="359"/>
      <c r="M323" s="359"/>
      <c r="N323" s="359"/>
      <c r="O323" s="359"/>
      <c r="P323" s="359"/>
      <c r="Q323" s="359"/>
      <c r="R323" s="359"/>
      <c r="S323" s="359"/>
      <c r="T323" s="359"/>
      <c r="U323" s="359"/>
      <c r="V323" s="359"/>
      <c r="W323" s="359"/>
      <c r="X323" s="359"/>
    </row>
    <row r="324" spans="1:24" x14ac:dyDescent="0.2">
      <c r="A324" s="392"/>
      <c r="B324" s="359"/>
      <c r="C324" s="359"/>
      <c r="D324" s="359"/>
      <c r="E324" s="359"/>
      <c r="F324" s="359"/>
      <c r="G324" s="359"/>
      <c r="H324" s="359"/>
      <c r="I324" s="359"/>
      <c r="J324" s="359"/>
      <c r="K324" s="359"/>
      <c r="L324" s="359"/>
      <c r="M324" s="359"/>
      <c r="N324" s="359"/>
      <c r="O324" s="359"/>
      <c r="P324" s="359"/>
      <c r="Q324" s="359"/>
      <c r="R324" s="359"/>
      <c r="S324" s="359"/>
      <c r="T324" s="359"/>
      <c r="U324" s="359"/>
      <c r="V324" s="359"/>
      <c r="W324" s="359"/>
      <c r="X324" s="359"/>
    </row>
    <row r="325" spans="1:24" x14ac:dyDescent="0.2">
      <c r="A325" s="392"/>
      <c r="B325" s="359"/>
      <c r="C325" s="359"/>
      <c r="D325" s="359"/>
      <c r="E325" s="359"/>
      <c r="F325" s="359"/>
      <c r="G325" s="359"/>
      <c r="H325" s="359"/>
      <c r="I325" s="359"/>
      <c r="J325" s="359"/>
      <c r="K325" s="359"/>
      <c r="L325" s="359"/>
      <c r="M325" s="359"/>
      <c r="N325" s="359"/>
      <c r="O325" s="359"/>
      <c r="P325" s="359"/>
      <c r="Q325" s="359"/>
      <c r="R325" s="359"/>
      <c r="S325" s="359"/>
      <c r="T325" s="359"/>
      <c r="U325" s="359"/>
      <c r="V325" s="359"/>
      <c r="W325" s="359"/>
      <c r="X325" s="359"/>
    </row>
    <row r="326" spans="1:24" x14ac:dyDescent="0.2">
      <c r="A326" s="392"/>
      <c r="B326" s="359"/>
      <c r="C326" s="359"/>
      <c r="D326" s="359"/>
      <c r="E326" s="359"/>
      <c r="F326" s="359"/>
      <c r="G326" s="359"/>
      <c r="H326" s="359"/>
      <c r="I326" s="359"/>
      <c r="J326" s="359"/>
      <c r="K326" s="359"/>
      <c r="L326" s="359"/>
      <c r="M326" s="359"/>
      <c r="N326" s="359"/>
      <c r="O326" s="359"/>
      <c r="P326" s="359"/>
      <c r="Q326" s="359"/>
      <c r="R326" s="359"/>
      <c r="S326" s="359"/>
      <c r="T326" s="359"/>
      <c r="U326" s="359"/>
      <c r="V326" s="359"/>
      <c r="W326" s="359"/>
      <c r="X326" s="359"/>
    </row>
    <row r="327" spans="1:24" x14ac:dyDescent="0.2">
      <c r="A327" s="392"/>
      <c r="B327" s="359"/>
      <c r="C327" s="359"/>
      <c r="D327" s="359"/>
      <c r="E327" s="359"/>
      <c r="F327" s="359"/>
      <c r="G327" s="359"/>
      <c r="H327" s="359"/>
      <c r="I327" s="359"/>
      <c r="J327" s="359"/>
      <c r="K327" s="359"/>
      <c r="L327" s="359"/>
      <c r="M327" s="359"/>
      <c r="N327" s="359"/>
      <c r="O327" s="359"/>
      <c r="P327" s="359"/>
      <c r="Q327" s="359"/>
      <c r="R327" s="359"/>
      <c r="S327" s="359"/>
      <c r="T327" s="359"/>
      <c r="U327" s="359"/>
      <c r="V327" s="359"/>
      <c r="W327" s="359"/>
      <c r="X327" s="359"/>
    </row>
    <row r="328" spans="1:24" x14ac:dyDescent="0.2">
      <c r="A328" s="392"/>
      <c r="B328" s="359"/>
      <c r="C328" s="359"/>
      <c r="D328" s="359"/>
      <c r="E328" s="359"/>
      <c r="F328" s="359"/>
      <c r="G328" s="359"/>
      <c r="H328" s="359"/>
      <c r="I328" s="359"/>
      <c r="J328" s="359"/>
      <c r="K328" s="359"/>
      <c r="L328" s="359"/>
      <c r="M328" s="359"/>
      <c r="N328" s="359"/>
      <c r="O328" s="359"/>
      <c r="P328" s="359"/>
      <c r="Q328" s="359"/>
      <c r="R328" s="359"/>
      <c r="S328" s="359"/>
      <c r="T328" s="359"/>
      <c r="U328" s="359"/>
      <c r="V328" s="359"/>
      <c r="W328" s="359"/>
      <c r="X328" s="359"/>
    </row>
    <row r="329" spans="1:24" x14ac:dyDescent="0.2">
      <c r="A329" s="392"/>
      <c r="B329" s="359"/>
      <c r="C329" s="359"/>
      <c r="D329" s="359"/>
      <c r="E329" s="359"/>
      <c r="F329" s="359"/>
      <c r="G329" s="359"/>
      <c r="H329" s="359"/>
      <c r="I329" s="359"/>
      <c r="J329" s="359"/>
      <c r="K329" s="359"/>
      <c r="L329" s="359"/>
      <c r="M329" s="359"/>
      <c r="N329" s="359"/>
      <c r="O329" s="359"/>
      <c r="P329" s="359"/>
      <c r="Q329" s="359"/>
      <c r="R329" s="359"/>
      <c r="S329" s="359"/>
      <c r="T329" s="359"/>
      <c r="U329" s="359"/>
      <c r="V329" s="359"/>
      <c r="W329" s="359"/>
      <c r="X329" s="359"/>
    </row>
    <row r="330" spans="1:24" x14ac:dyDescent="0.2">
      <c r="A330" s="392"/>
      <c r="B330" s="359"/>
      <c r="C330" s="359"/>
      <c r="D330" s="359"/>
      <c r="E330" s="359"/>
      <c r="F330" s="359"/>
      <c r="G330" s="359"/>
      <c r="H330" s="359"/>
      <c r="I330" s="359"/>
      <c r="J330" s="359"/>
      <c r="K330" s="359"/>
      <c r="L330" s="359"/>
      <c r="M330" s="359"/>
      <c r="N330" s="359"/>
      <c r="O330" s="359"/>
      <c r="P330" s="359"/>
      <c r="Q330" s="359"/>
      <c r="R330" s="359"/>
      <c r="S330" s="359"/>
      <c r="T330" s="359"/>
      <c r="U330" s="359"/>
      <c r="V330" s="359"/>
      <c r="W330" s="359"/>
      <c r="X330" s="359"/>
    </row>
    <row r="331" spans="1:24" x14ac:dyDescent="0.2">
      <c r="A331" s="392"/>
      <c r="B331" s="359"/>
      <c r="C331" s="359"/>
      <c r="D331" s="359"/>
      <c r="E331" s="359"/>
      <c r="F331" s="359"/>
      <c r="G331" s="359"/>
      <c r="H331" s="359"/>
      <c r="I331" s="359"/>
      <c r="J331" s="359"/>
      <c r="K331" s="359"/>
      <c r="L331" s="359"/>
      <c r="M331" s="359"/>
      <c r="N331" s="359"/>
      <c r="O331" s="359"/>
      <c r="P331" s="359"/>
      <c r="Q331" s="359"/>
      <c r="R331" s="359"/>
      <c r="S331" s="359"/>
      <c r="T331" s="359"/>
      <c r="U331" s="359"/>
      <c r="V331" s="359"/>
      <c r="W331" s="359"/>
      <c r="X331" s="359"/>
    </row>
    <row r="332" spans="1:24" x14ac:dyDescent="0.2">
      <c r="A332" s="392"/>
      <c r="B332" s="359"/>
      <c r="C332" s="359"/>
      <c r="D332" s="359"/>
      <c r="E332" s="359"/>
      <c r="F332" s="359"/>
      <c r="G332" s="359"/>
      <c r="H332" s="359"/>
      <c r="I332" s="359"/>
      <c r="J332" s="359"/>
      <c r="K332" s="359"/>
      <c r="L332" s="359"/>
      <c r="M332" s="359"/>
      <c r="N332" s="359"/>
      <c r="O332" s="359"/>
      <c r="P332" s="359"/>
      <c r="Q332" s="359"/>
      <c r="R332" s="359"/>
      <c r="S332" s="359"/>
      <c r="T332" s="359"/>
      <c r="U332" s="359"/>
      <c r="V332" s="359"/>
      <c r="W332" s="359"/>
      <c r="X332" s="359"/>
    </row>
    <row r="333" spans="1:24" x14ac:dyDescent="0.2">
      <c r="A333" s="392"/>
      <c r="B333" s="359"/>
      <c r="C333" s="359"/>
      <c r="D333" s="359"/>
      <c r="E333" s="359"/>
      <c r="F333" s="359"/>
      <c r="G333" s="359"/>
      <c r="H333" s="359"/>
      <c r="I333" s="359"/>
      <c r="J333" s="359"/>
      <c r="K333" s="359"/>
      <c r="L333" s="359"/>
      <c r="M333" s="359"/>
      <c r="N333" s="359"/>
      <c r="O333" s="359"/>
      <c r="P333" s="359"/>
      <c r="Q333" s="359"/>
      <c r="R333" s="359"/>
      <c r="S333" s="359"/>
      <c r="T333" s="359"/>
      <c r="U333" s="359"/>
      <c r="V333" s="359"/>
      <c r="W333" s="359"/>
      <c r="X333" s="359"/>
    </row>
    <row r="334" spans="1:24" x14ac:dyDescent="0.2">
      <c r="A334" s="392"/>
      <c r="B334" s="359"/>
      <c r="C334" s="359"/>
      <c r="D334" s="359"/>
      <c r="E334" s="359"/>
      <c r="F334" s="359"/>
      <c r="G334" s="359"/>
      <c r="H334" s="359"/>
      <c r="I334" s="359"/>
      <c r="J334" s="359"/>
      <c r="K334" s="359"/>
      <c r="L334" s="359"/>
      <c r="M334" s="359"/>
      <c r="N334" s="359"/>
      <c r="O334" s="359"/>
      <c r="P334" s="359"/>
      <c r="Q334" s="359"/>
      <c r="R334" s="359"/>
      <c r="S334" s="359"/>
      <c r="T334" s="359"/>
      <c r="U334" s="359"/>
      <c r="V334" s="359"/>
      <c r="W334" s="359"/>
      <c r="X334" s="359"/>
    </row>
    <row r="335" spans="1:24" x14ac:dyDescent="0.2">
      <c r="A335" s="392"/>
      <c r="B335" s="359"/>
      <c r="C335" s="359"/>
      <c r="D335" s="359"/>
      <c r="E335" s="359"/>
      <c r="F335" s="359"/>
      <c r="G335" s="359"/>
      <c r="H335" s="359"/>
      <c r="I335" s="359"/>
      <c r="J335" s="359"/>
      <c r="K335" s="359"/>
      <c r="L335" s="359"/>
      <c r="M335" s="359"/>
      <c r="N335" s="359"/>
      <c r="O335" s="359"/>
      <c r="P335" s="359"/>
      <c r="Q335" s="359"/>
      <c r="R335" s="359"/>
      <c r="S335" s="359"/>
      <c r="T335" s="359"/>
      <c r="U335" s="359"/>
      <c r="V335" s="359"/>
      <c r="W335" s="359"/>
      <c r="X335" s="359"/>
    </row>
    <row r="336" spans="1:24" x14ac:dyDescent="0.2">
      <c r="A336" s="392"/>
      <c r="B336" s="359"/>
      <c r="C336" s="359"/>
      <c r="D336" s="359"/>
      <c r="E336" s="359"/>
      <c r="F336" s="359"/>
      <c r="G336" s="359"/>
      <c r="H336" s="359"/>
      <c r="I336" s="359"/>
      <c r="J336" s="359"/>
      <c r="K336" s="359"/>
      <c r="L336" s="359"/>
      <c r="M336" s="359"/>
      <c r="N336" s="359"/>
      <c r="O336" s="359"/>
      <c r="P336" s="359"/>
      <c r="Q336" s="359"/>
      <c r="R336" s="359"/>
      <c r="S336" s="359"/>
      <c r="T336" s="359"/>
      <c r="U336" s="359"/>
      <c r="V336" s="359"/>
      <c r="W336" s="359"/>
      <c r="X336" s="359"/>
    </row>
    <row r="337" spans="1:24" x14ac:dyDescent="0.2">
      <c r="A337" s="392"/>
      <c r="B337" s="359"/>
      <c r="C337" s="359"/>
      <c r="D337" s="359"/>
      <c r="E337" s="359"/>
      <c r="F337" s="359"/>
      <c r="G337" s="359"/>
      <c r="H337" s="359"/>
      <c r="I337" s="359"/>
      <c r="J337" s="359"/>
      <c r="K337" s="359"/>
      <c r="L337" s="359"/>
      <c r="M337" s="359"/>
      <c r="N337" s="359"/>
      <c r="O337" s="359"/>
      <c r="P337" s="359"/>
      <c r="Q337" s="359"/>
      <c r="R337" s="359"/>
      <c r="S337" s="359"/>
      <c r="T337" s="359"/>
      <c r="U337" s="359"/>
      <c r="V337" s="359"/>
      <c r="W337" s="359"/>
      <c r="X337" s="359"/>
    </row>
    <row r="338" spans="1:24" x14ac:dyDescent="0.2">
      <c r="A338" s="392"/>
      <c r="B338" s="359"/>
      <c r="C338" s="359"/>
      <c r="D338" s="359"/>
      <c r="E338" s="359"/>
      <c r="F338" s="359"/>
      <c r="G338" s="359"/>
      <c r="H338" s="359"/>
      <c r="I338" s="359"/>
      <c r="J338" s="359"/>
      <c r="K338" s="359"/>
      <c r="L338" s="359"/>
      <c r="M338" s="359"/>
      <c r="N338" s="359"/>
      <c r="O338" s="359"/>
      <c r="P338" s="359"/>
      <c r="Q338" s="359"/>
      <c r="R338" s="359"/>
      <c r="S338" s="359"/>
      <c r="T338" s="359"/>
      <c r="U338" s="359"/>
      <c r="V338" s="359"/>
      <c r="W338" s="359"/>
      <c r="X338" s="359"/>
    </row>
    <row r="339" spans="1:24" x14ac:dyDescent="0.2">
      <c r="A339" s="392"/>
      <c r="B339" s="359"/>
      <c r="C339" s="359"/>
      <c r="D339" s="359"/>
      <c r="E339" s="359"/>
      <c r="F339" s="359"/>
      <c r="G339" s="359"/>
      <c r="H339" s="359"/>
      <c r="I339" s="359"/>
      <c r="J339" s="359"/>
      <c r="K339" s="359"/>
      <c r="L339" s="359"/>
      <c r="M339" s="359"/>
      <c r="N339" s="359"/>
      <c r="O339" s="359"/>
      <c r="P339" s="359"/>
      <c r="Q339" s="359"/>
      <c r="R339" s="359"/>
      <c r="S339" s="359"/>
      <c r="T339" s="359"/>
      <c r="U339" s="359"/>
      <c r="V339" s="359"/>
      <c r="W339" s="359"/>
      <c r="X339" s="359"/>
    </row>
    <row r="340" spans="1:24" x14ac:dyDescent="0.2">
      <c r="A340" s="392"/>
      <c r="B340" s="359"/>
      <c r="C340" s="359"/>
      <c r="D340" s="359"/>
      <c r="E340" s="359"/>
      <c r="F340" s="359"/>
      <c r="G340" s="359"/>
      <c r="H340" s="359"/>
      <c r="I340" s="359"/>
      <c r="J340" s="359"/>
      <c r="K340" s="359"/>
      <c r="L340" s="359"/>
      <c r="M340" s="359"/>
      <c r="N340" s="359"/>
      <c r="O340" s="359"/>
      <c r="P340" s="359"/>
      <c r="Q340" s="359"/>
      <c r="R340" s="359"/>
      <c r="S340" s="359"/>
      <c r="T340" s="359"/>
      <c r="U340" s="359"/>
      <c r="V340" s="359"/>
      <c r="W340" s="359"/>
      <c r="X340" s="359"/>
    </row>
    <row r="341" spans="1:24" x14ac:dyDescent="0.2">
      <c r="A341" s="392"/>
      <c r="B341" s="359"/>
      <c r="C341" s="359"/>
      <c r="D341" s="359"/>
      <c r="E341" s="359"/>
      <c r="F341" s="359"/>
      <c r="G341" s="359"/>
      <c r="H341" s="359"/>
      <c r="I341" s="359"/>
      <c r="J341" s="359"/>
      <c r="K341" s="359"/>
      <c r="L341" s="359"/>
      <c r="M341" s="359"/>
      <c r="N341" s="359"/>
      <c r="O341" s="359"/>
      <c r="P341" s="359"/>
      <c r="Q341" s="359"/>
      <c r="R341" s="359"/>
      <c r="S341" s="359"/>
      <c r="T341" s="359"/>
      <c r="U341" s="359"/>
      <c r="V341" s="359"/>
      <c r="W341" s="359"/>
      <c r="X341" s="359"/>
    </row>
    <row r="342" spans="1:24" x14ac:dyDescent="0.2">
      <c r="A342" s="392"/>
      <c r="B342" s="359"/>
      <c r="C342" s="359"/>
      <c r="D342" s="359"/>
      <c r="E342" s="359"/>
      <c r="F342" s="359"/>
      <c r="G342" s="359"/>
      <c r="H342" s="359"/>
      <c r="I342" s="359"/>
      <c r="J342" s="359"/>
      <c r="K342" s="359"/>
      <c r="L342" s="359"/>
      <c r="M342" s="359"/>
      <c r="N342" s="359"/>
      <c r="O342" s="359"/>
      <c r="P342" s="359"/>
      <c r="Q342" s="359"/>
      <c r="R342" s="359"/>
      <c r="S342" s="359"/>
      <c r="T342" s="359"/>
      <c r="U342" s="359"/>
      <c r="V342" s="359"/>
      <c r="W342" s="359"/>
      <c r="X342" s="359"/>
    </row>
    <row r="343" spans="1:24" x14ac:dyDescent="0.2">
      <c r="A343" s="392"/>
      <c r="B343" s="359"/>
      <c r="C343" s="359"/>
      <c r="D343" s="359"/>
      <c r="E343" s="359"/>
      <c r="F343" s="359"/>
      <c r="G343" s="359"/>
      <c r="H343" s="359"/>
      <c r="I343" s="359"/>
      <c r="J343" s="359"/>
      <c r="K343" s="359"/>
      <c r="L343" s="359"/>
      <c r="M343" s="359"/>
      <c r="N343" s="359"/>
      <c r="O343" s="359"/>
      <c r="P343" s="359"/>
      <c r="Q343" s="359"/>
      <c r="R343" s="359"/>
      <c r="S343" s="359"/>
      <c r="T343" s="359"/>
      <c r="U343" s="359"/>
      <c r="V343" s="359"/>
      <c r="W343" s="359"/>
      <c r="X343" s="359"/>
    </row>
    <row r="344" spans="1:24" x14ac:dyDescent="0.2">
      <c r="A344" s="392"/>
      <c r="B344" s="359"/>
      <c r="C344" s="359"/>
      <c r="D344" s="359"/>
      <c r="E344" s="359"/>
      <c r="F344" s="359"/>
      <c r="G344" s="359"/>
      <c r="H344" s="359"/>
      <c r="I344" s="359"/>
      <c r="J344" s="359"/>
      <c r="K344" s="359"/>
      <c r="L344" s="359"/>
      <c r="M344" s="359"/>
      <c r="N344" s="359"/>
      <c r="O344" s="359"/>
      <c r="P344" s="359"/>
      <c r="Q344" s="359"/>
      <c r="R344" s="359"/>
      <c r="S344" s="359"/>
      <c r="T344" s="359"/>
      <c r="U344" s="359"/>
      <c r="V344" s="359"/>
      <c r="W344" s="359"/>
      <c r="X344" s="359"/>
    </row>
    <row r="345" spans="1:24" x14ac:dyDescent="0.2">
      <c r="A345" s="392"/>
      <c r="B345" s="359"/>
      <c r="C345" s="359"/>
      <c r="D345" s="359"/>
      <c r="E345" s="359"/>
      <c r="F345" s="359"/>
      <c r="G345" s="359"/>
      <c r="H345" s="359"/>
      <c r="I345" s="359"/>
      <c r="J345" s="359"/>
      <c r="K345" s="359"/>
      <c r="L345" s="359"/>
      <c r="M345" s="359"/>
      <c r="N345" s="359"/>
      <c r="O345" s="359"/>
      <c r="P345" s="359"/>
      <c r="Q345" s="359"/>
      <c r="R345" s="359"/>
      <c r="S345" s="359"/>
      <c r="T345" s="359"/>
      <c r="U345" s="359"/>
      <c r="V345" s="359"/>
      <c r="W345" s="359"/>
      <c r="X345" s="359"/>
    </row>
    <row r="346" spans="1:24" x14ac:dyDescent="0.2">
      <c r="A346" s="392"/>
      <c r="B346" s="359"/>
      <c r="C346" s="359"/>
      <c r="D346" s="359"/>
      <c r="E346" s="359"/>
      <c r="F346" s="359"/>
      <c r="G346" s="359"/>
      <c r="H346" s="359"/>
      <c r="I346" s="359"/>
      <c r="J346" s="359"/>
      <c r="K346" s="359"/>
      <c r="L346" s="359"/>
      <c r="M346" s="359"/>
      <c r="N346" s="359"/>
      <c r="O346" s="359"/>
      <c r="P346" s="359"/>
      <c r="Q346" s="359"/>
      <c r="R346" s="359"/>
      <c r="S346" s="359"/>
      <c r="T346" s="359"/>
      <c r="U346" s="359"/>
      <c r="V346" s="359"/>
      <c r="W346" s="359"/>
      <c r="X346" s="359"/>
    </row>
    <row r="347" spans="1:24" x14ac:dyDescent="0.2">
      <c r="A347" s="392"/>
      <c r="B347" s="359"/>
      <c r="C347" s="359"/>
      <c r="D347" s="359"/>
      <c r="E347" s="359"/>
      <c r="F347" s="359"/>
      <c r="G347" s="359"/>
      <c r="H347" s="359"/>
      <c r="I347" s="359"/>
      <c r="J347" s="359"/>
      <c r="K347" s="359"/>
      <c r="L347" s="359"/>
      <c r="M347" s="359"/>
      <c r="N347" s="359"/>
      <c r="O347" s="359"/>
      <c r="P347" s="359"/>
      <c r="Q347" s="359"/>
      <c r="R347" s="359"/>
      <c r="S347" s="359"/>
      <c r="T347" s="359"/>
      <c r="U347" s="359"/>
      <c r="V347" s="359"/>
      <c r="W347" s="359"/>
      <c r="X347" s="359"/>
    </row>
    <row r="348" spans="1:24" x14ac:dyDescent="0.2">
      <c r="A348" s="392"/>
      <c r="B348" s="359"/>
      <c r="C348" s="359"/>
      <c r="D348" s="359"/>
      <c r="E348" s="359"/>
      <c r="F348" s="359"/>
      <c r="G348" s="359"/>
      <c r="H348" s="359"/>
      <c r="I348" s="359"/>
      <c r="J348" s="359"/>
      <c r="K348" s="359"/>
      <c r="L348" s="359"/>
      <c r="M348" s="359"/>
      <c r="N348" s="359"/>
      <c r="O348" s="359"/>
      <c r="P348" s="359"/>
      <c r="Q348" s="359"/>
      <c r="R348" s="359"/>
      <c r="S348" s="359"/>
      <c r="T348" s="359"/>
      <c r="U348" s="359"/>
      <c r="V348" s="359"/>
      <c r="W348" s="359"/>
      <c r="X348" s="359"/>
    </row>
    <row r="349" spans="1:24" x14ac:dyDescent="0.2">
      <c r="A349" s="392"/>
      <c r="B349" s="359"/>
      <c r="C349" s="359"/>
      <c r="D349" s="359"/>
      <c r="E349" s="359"/>
      <c r="F349" s="359"/>
      <c r="G349" s="359"/>
      <c r="H349" s="359"/>
      <c r="I349" s="359"/>
      <c r="J349" s="359"/>
      <c r="K349" s="359"/>
      <c r="L349" s="359"/>
      <c r="M349" s="359"/>
      <c r="N349" s="359"/>
      <c r="O349" s="359"/>
      <c r="P349" s="359"/>
      <c r="Q349" s="359"/>
      <c r="R349" s="359"/>
      <c r="S349" s="359"/>
      <c r="T349" s="359"/>
      <c r="U349" s="359"/>
      <c r="V349" s="359"/>
      <c r="W349" s="359"/>
      <c r="X349" s="359"/>
    </row>
    <row r="350" spans="1:24" x14ac:dyDescent="0.2">
      <c r="A350" s="392"/>
      <c r="B350" s="359"/>
      <c r="C350" s="359"/>
      <c r="D350" s="359"/>
      <c r="E350" s="359"/>
      <c r="F350" s="359"/>
      <c r="G350" s="359"/>
      <c r="H350" s="359"/>
      <c r="I350" s="359"/>
      <c r="J350" s="359"/>
      <c r="K350" s="359"/>
      <c r="L350" s="359"/>
      <c r="M350" s="359"/>
      <c r="N350" s="359"/>
      <c r="O350" s="359"/>
      <c r="P350" s="359"/>
      <c r="Q350" s="359"/>
      <c r="R350" s="359"/>
      <c r="S350" s="359"/>
      <c r="T350" s="359"/>
      <c r="U350" s="359"/>
      <c r="V350" s="359"/>
      <c r="W350" s="359"/>
      <c r="X350" s="359"/>
    </row>
    <row r="351" spans="1:24" x14ac:dyDescent="0.2">
      <c r="A351" s="392"/>
      <c r="B351" s="359"/>
      <c r="C351" s="359"/>
      <c r="D351" s="359"/>
      <c r="E351" s="359"/>
      <c r="F351" s="359"/>
      <c r="G351" s="359"/>
      <c r="H351" s="359"/>
      <c r="I351" s="359"/>
      <c r="J351" s="359"/>
      <c r="K351" s="359"/>
      <c r="L351" s="359"/>
      <c r="M351" s="359"/>
      <c r="N351" s="359"/>
      <c r="O351" s="359"/>
      <c r="P351" s="359"/>
      <c r="Q351" s="359"/>
      <c r="R351" s="359"/>
      <c r="S351" s="359"/>
      <c r="T351" s="359"/>
      <c r="U351" s="359"/>
      <c r="V351" s="359"/>
      <c r="W351" s="359"/>
      <c r="X351" s="359"/>
    </row>
    <row r="352" spans="1:24" x14ac:dyDescent="0.2">
      <c r="A352" s="392"/>
      <c r="B352" s="359"/>
      <c r="C352" s="359"/>
      <c r="D352" s="359"/>
      <c r="E352" s="359"/>
      <c r="F352" s="359"/>
      <c r="G352" s="359"/>
      <c r="H352" s="359"/>
      <c r="I352" s="359"/>
      <c r="J352" s="359"/>
      <c r="K352" s="359"/>
      <c r="L352" s="359"/>
      <c r="M352" s="359"/>
      <c r="N352" s="359"/>
      <c r="O352" s="359"/>
      <c r="P352" s="359"/>
      <c r="Q352" s="359"/>
      <c r="R352" s="359"/>
      <c r="S352" s="359"/>
      <c r="T352" s="359"/>
      <c r="U352" s="359"/>
      <c r="V352" s="359"/>
      <c r="W352" s="359"/>
      <c r="X352" s="359"/>
    </row>
    <row r="353" spans="1:24" x14ac:dyDescent="0.2">
      <c r="A353" s="392"/>
      <c r="B353" s="359"/>
      <c r="C353" s="359"/>
      <c r="D353" s="359"/>
      <c r="E353" s="359"/>
      <c r="F353" s="359"/>
      <c r="G353" s="359"/>
      <c r="H353" s="359"/>
      <c r="I353" s="359"/>
      <c r="J353" s="359"/>
      <c r="K353" s="359"/>
      <c r="L353" s="359"/>
      <c r="M353" s="359"/>
      <c r="N353" s="359"/>
      <c r="O353" s="359"/>
      <c r="P353" s="359"/>
      <c r="Q353" s="359"/>
      <c r="R353" s="359"/>
      <c r="S353" s="359"/>
      <c r="T353" s="359"/>
      <c r="U353" s="359"/>
      <c r="V353" s="359"/>
      <c r="W353" s="359"/>
      <c r="X353" s="359"/>
    </row>
    <row r="354" spans="1:24" x14ac:dyDescent="0.2">
      <c r="A354" s="392"/>
      <c r="B354" s="359"/>
      <c r="C354" s="359"/>
      <c r="D354" s="359"/>
      <c r="E354" s="359"/>
      <c r="F354" s="359"/>
      <c r="G354" s="359"/>
      <c r="H354" s="359"/>
      <c r="I354" s="359"/>
      <c r="J354" s="359"/>
      <c r="K354" s="359"/>
      <c r="L354" s="359"/>
      <c r="M354" s="359"/>
      <c r="N354" s="359"/>
      <c r="O354" s="359"/>
      <c r="P354" s="359"/>
      <c r="Q354" s="359"/>
      <c r="R354" s="359"/>
      <c r="S354" s="359"/>
      <c r="T354" s="359"/>
      <c r="U354" s="359"/>
      <c r="V354" s="359"/>
      <c r="W354" s="359"/>
      <c r="X354" s="359"/>
    </row>
    <row r="355" spans="1:24" x14ac:dyDescent="0.2">
      <c r="A355" s="392"/>
      <c r="B355" s="359"/>
      <c r="C355" s="359"/>
      <c r="D355" s="359"/>
      <c r="E355" s="359"/>
      <c r="F355" s="359"/>
      <c r="G355" s="359"/>
      <c r="H355" s="359"/>
      <c r="I355" s="359"/>
      <c r="J355" s="359"/>
      <c r="K355" s="359"/>
      <c r="L355" s="359"/>
      <c r="M355" s="359"/>
      <c r="N355" s="359"/>
      <c r="O355" s="359"/>
      <c r="P355" s="359"/>
      <c r="Q355" s="359"/>
      <c r="R355" s="359"/>
      <c r="S355" s="359"/>
      <c r="T355" s="359"/>
      <c r="U355" s="359"/>
      <c r="V355" s="359"/>
      <c r="W355" s="359"/>
      <c r="X355" s="359"/>
    </row>
    <row r="356" spans="1:24" x14ac:dyDescent="0.2">
      <c r="A356" s="392"/>
      <c r="B356" s="359"/>
      <c r="C356" s="359"/>
      <c r="D356" s="359"/>
      <c r="E356" s="359"/>
      <c r="F356" s="359"/>
      <c r="G356" s="359"/>
      <c r="H356" s="359"/>
      <c r="I356" s="359"/>
      <c r="J356" s="359"/>
      <c r="K356" s="359"/>
      <c r="L356" s="359"/>
      <c r="M356" s="359"/>
      <c r="N356" s="359"/>
      <c r="O356" s="359"/>
      <c r="P356" s="359"/>
      <c r="Q356" s="359"/>
      <c r="R356" s="359"/>
      <c r="S356" s="359"/>
      <c r="T356" s="359"/>
      <c r="U356" s="359"/>
      <c r="V356" s="359"/>
      <c r="W356" s="359"/>
      <c r="X356" s="359"/>
    </row>
    <row r="357" spans="1:24" x14ac:dyDescent="0.2">
      <c r="A357" s="392"/>
      <c r="B357" s="359"/>
      <c r="C357" s="359"/>
      <c r="D357" s="359"/>
      <c r="E357" s="359"/>
      <c r="F357" s="359"/>
      <c r="G357" s="359"/>
      <c r="H357" s="359"/>
      <c r="I357" s="359"/>
      <c r="J357" s="359"/>
      <c r="K357" s="359"/>
      <c r="L357" s="359"/>
      <c r="M357" s="359"/>
      <c r="N357" s="359"/>
      <c r="O357" s="359"/>
      <c r="P357" s="359"/>
      <c r="Q357" s="359"/>
      <c r="R357" s="359"/>
      <c r="S357" s="359"/>
      <c r="T357" s="359"/>
      <c r="U357" s="359"/>
      <c r="V357" s="359"/>
      <c r="W357" s="359"/>
      <c r="X357" s="359"/>
    </row>
    <row r="358" spans="1:24" x14ac:dyDescent="0.2">
      <c r="A358" s="392"/>
      <c r="B358" s="359"/>
      <c r="C358" s="359"/>
      <c r="D358" s="359"/>
      <c r="E358" s="359"/>
      <c r="F358" s="359"/>
      <c r="G358" s="359"/>
      <c r="H358" s="359"/>
      <c r="I358" s="359"/>
      <c r="J358" s="359"/>
      <c r="K358" s="359"/>
      <c r="L358" s="359"/>
      <c r="M358" s="359"/>
      <c r="N358" s="359"/>
      <c r="O358" s="359"/>
      <c r="P358" s="359"/>
      <c r="Q358" s="359"/>
      <c r="R358" s="359"/>
      <c r="S358" s="359"/>
      <c r="T358" s="359"/>
      <c r="U358" s="359"/>
      <c r="V358" s="359"/>
      <c r="W358" s="359"/>
      <c r="X358" s="359"/>
    </row>
    <row r="359" spans="1:24" x14ac:dyDescent="0.2">
      <c r="A359" s="392"/>
      <c r="B359" s="359"/>
      <c r="C359" s="359"/>
      <c r="D359" s="359"/>
      <c r="E359" s="359"/>
      <c r="F359" s="359"/>
      <c r="G359" s="359"/>
      <c r="H359" s="359"/>
      <c r="I359" s="359"/>
      <c r="J359" s="359"/>
      <c r="K359" s="359"/>
      <c r="L359" s="359"/>
      <c r="M359" s="359"/>
      <c r="N359" s="359"/>
      <c r="O359" s="359"/>
      <c r="P359" s="359"/>
      <c r="Q359" s="359"/>
      <c r="R359" s="359"/>
      <c r="S359" s="359"/>
      <c r="T359" s="359"/>
      <c r="U359" s="359"/>
      <c r="V359" s="359"/>
      <c r="W359" s="359"/>
      <c r="X359" s="359"/>
    </row>
    <row r="360" spans="1:24" x14ac:dyDescent="0.2">
      <c r="A360" s="392"/>
      <c r="B360" s="359"/>
      <c r="C360" s="359"/>
      <c r="D360" s="359"/>
      <c r="E360" s="359"/>
      <c r="F360" s="359"/>
      <c r="G360" s="359"/>
      <c r="H360" s="359"/>
      <c r="I360" s="359"/>
      <c r="J360" s="359"/>
      <c r="K360" s="359"/>
      <c r="L360" s="359"/>
      <c r="M360" s="359"/>
      <c r="N360" s="359"/>
      <c r="O360" s="359"/>
      <c r="P360" s="359"/>
      <c r="Q360" s="359"/>
      <c r="R360" s="359"/>
      <c r="S360" s="359"/>
      <c r="T360" s="359"/>
      <c r="U360" s="359"/>
      <c r="V360" s="359"/>
      <c r="W360" s="359"/>
      <c r="X360" s="359"/>
    </row>
    <row r="361" spans="1:24" x14ac:dyDescent="0.2">
      <c r="A361" s="392"/>
      <c r="B361" s="359"/>
      <c r="C361" s="359"/>
      <c r="D361" s="359"/>
      <c r="E361" s="359"/>
      <c r="F361" s="359"/>
      <c r="G361" s="359"/>
      <c r="H361" s="359"/>
      <c r="I361" s="359"/>
      <c r="J361" s="359"/>
      <c r="K361" s="359"/>
      <c r="L361" s="359"/>
      <c r="M361" s="359"/>
      <c r="N361" s="359"/>
      <c r="O361" s="359"/>
      <c r="P361" s="359"/>
      <c r="Q361" s="359"/>
      <c r="R361" s="359"/>
      <c r="S361" s="359"/>
      <c r="T361" s="359"/>
      <c r="U361" s="359"/>
      <c r="V361" s="359"/>
      <c r="W361" s="359"/>
      <c r="X361" s="359"/>
    </row>
    <row r="362" spans="1:24" x14ac:dyDescent="0.2">
      <c r="A362" s="392"/>
      <c r="B362" s="359"/>
      <c r="C362" s="359"/>
      <c r="D362" s="359"/>
      <c r="E362" s="359"/>
      <c r="F362" s="359"/>
      <c r="G362" s="359"/>
      <c r="H362" s="359"/>
      <c r="I362" s="359"/>
      <c r="J362" s="359"/>
      <c r="K362" s="359"/>
      <c r="L362" s="359"/>
      <c r="M362" s="359"/>
      <c r="N362" s="359"/>
      <c r="O362" s="359"/>
      <c r="P362" s="359"/>
      <c r="Q362" s="359"/>
      <c r="R362" s="359"/>
      <c r="S362" s="359"/>
      <c r="T362" s="359"/>
      <c r="U362" s="359"/>
      <c r="V362" s="359"/>
      <c r="W362" s="359"/>
      <c r="X362" s="359"/>
    </row>
    <row r="363" spans="1:24" x14ac:dyDescent="0.2">
      <c r="A363" s="392"/>
      <c r="B363" s="359"/>
      <c r="C363" s="359"/>
      <c r="D363" s="359"/>
      <c r="E363" s="359"/>
      <c r="F363" s="359"/>
      <c r="G363" s="359"/>
      <c r="H363" s="359"/>
      <c r="I363" s="359"/>
      <c r="J363" s="359"/>
      <c r="K363" s="359"/>
      <c r="L363" s="359"/>
      <c r="M363" s="359"/>
      <c r="N363" s="359"/>
      <c r="O363" s="359"/>
      <c r="P363" s="359"/>
      <c r="Q363" s="359"/>
      <c r="R363" s="359"/>
      <c r="S363" s="359"/>
      <c r="T363" s="359"/>
      <c r="U363" s="359"/>
      <c r="V363" s="359"/>
      <c r="W363" s="359"/>
      <c r="X363" s="359"/>
    </row>
    <row r="364" spans="1:24" x14ac:dyDescent="0.2">
      <c r="A364" s="392"/>
      <c r="B364" s="359"/>
      <c r="C364" s="359"/>
      <c r="D364" s="359"/>
      <c r="E364" s="359"/>
      <c r="F364" s="359"/>
      <c r="G364" s="359"/>
      <c r="H364" s="359"/>
      <c r="I364" s="359"/>
      <c r="J364" s="359"/>
      <c r="K364" s="359"/>
      <c r="L364" s="359"/>
      <c r="M364" s="359"/>
      <c r="N364" s="359"/>
      <c r="O364" s="359"/>
      <c r="P364" s="359"/>
      <c r="Q364" s="359"/>
      <c r="R364" s="359"/>
      <c r="S364" s="359"/>
      <c r="T364" s="359"/>
      <c r="U364" s="359"/>
      <c r="V364" s="359"/>
      <c r="W364" s="359"/>
      <c r="X364" s="359"/>
    </row>
    <row r="365" spans="1:24" x14ac:dyDescent="0.2">
      <c r="A365" s="392"/>
      <c r="B365" s="359"/>
      <c r="C365" s="359"/>
      <c r="D365" s="359"/>
      <c r="E365" s="359"/>
      <c r="F365" s="359"/>
      <c r="G365" s="359"/>
      <c r="H365" s="359"/>
      <c r="I365" s="359"/>
      <c r="J365" s="359"/>
      <c r="K365" s="359"/>
      <c r="L365" s="359"/>
      <c r="M365" s="359"/>
      <c r="N365" s="359"/>
      <c r="O365" s="359"/>
      <c r="P365" s="359"/>
      <c r="Q365" s="359"/>
      <c r="R365" s="359"/>
      <c r="S365" s="359"/>
      <c r="T365" s="359"/>
      <c r="U365" s="359"/>
      <c r="V365" s="359"/>
      <c r="W365" s="359"/>
      <c r="X365" s="359"/>
    </row>
    <row r="366" spans="1:24" x14ac:dyDescent="0.2">
      <c r="A366" s="392"/>
      <c r="B366" s="359"/>
      <c r="C366" s="359"/>
      <c r="D366" s="359"/>
      <c r="E366" s="359"/>
      <c r="F366" s="359"/>
      <c r="G366" s="359"/>
      <c r="H366" s="359"/>
      <c r="I366" s="359"/>
      <c r="J366" s="359"/>
      <c r="K366" s="359"/>
      <c r="L366" s="359"/>
      <c r="M366" s="359"/>
      <c r="N366" s="359"/>
      <c r="O366" s="359"/>
      <c r="P366" s="359"/>
      <c r="Q366" s="359"/>
      <c r="R366" s="359"/>
      <c r="S366" s="359"/>
      <c r="T366" s="359"/>
      <c r="U366" s="359"/>
      <c r="V366" s="359"/>
      <c r="W366" s="359"/>
      <c r="X366" s="359"/>
    </row>
    <row r="367" spans="1:24" x14ac:dyDescent="0.2">
      <c r="A367" s="392"/>
      <c r="B367" s="359"/>
      <c r="C367" s="359"/>
      <c r="D367" s="359"/>
      <c r="E367" s="359"/>
      <c r="F367" s="359"/>
      <c r="G367" s="359"/>
      <c r="H367" s="359"/>
      <c r="I367" s="359"/>
      <c r="J367" s="359"/>
      <c r="K367" s="359"/>
      <c r="L367" s="359"/>
      <c r="M367" s="359"/>
      <c r="N367" s="359"/>
      <c r="O367" s="359"/>
      <c r="P367" s="359"/>
      <c r="Q367" s="359"/>
      <c r="R367" s="359"/>
      <c r="S367" s="359"/>
      <c r="T367" s="359"/>
      <c r="U367" s="359"/>
      <c r="V367" s="359"/>
      <c r="W367" s="359"/>
      <c r="X367" s="359"/>
    </row>
    <row r="368" spans="1:24" x14ac:dyDescent="0.2">
      <c r="A368" s="392"/>
      <c r="B368" s="359"/>
      <c r="C368" s="359"/>
      <c r="D368" s="359"/>
      <c r="E368" s="359"/>
      <c r="F368" s="359"/>
      <c r="G368" s="359"/>
      <c r="H368" s="359"/>
      <c r="I368" s="359"/>
      <c r="J368" s="359"/>
      <c r="K368" s="359"/>
      <c r="L368" s="359"/>
      <c r="M368" s="359"/>
      <c r="N368" s="359"/>
      <c r="O368" s="359"/>
      <c r="P368" s="359"/>
      <c r="Q368" s="359"/>
      <c r="R368" s="359"/>
      <c r="S368" s="359"/>
      <c r="T368" s="359"/>
      <c r="U368" s="359"/>
      <c r="V368" s="359"/>
      <c r="W368" s="359"/>
      <c r="X368" s="359"/>
    </row>
    <row r="369" spans="1:24" x14ac:dyDescent="0.2">
      <c r="A369" s="392"/>
      <c r="B369" s="359"/>
      <c r="C369" s="359"/>
      <c r="D369" s="359"/>
      <c r="E369" s="359"/>
      <c r="F369" s="359"/>
      <c r="G369" s="359"/>
      <c r="H369" s="359"/>
      <c r="I369" s="359"/>
      <c r="J369" s="359"/>
      <c r="K369" s="359"/>
      <c r="L369" s="359"/>
      <c r="M369" s="359"/>
      <c r="N369" s="359"/>
      <c r="O369" s="359"/>
      <c r="P369" s="359"/>
      <c r="Q369" s="359"/>
      <c r="R369" s="359"/>
      <c r="S369" s="359"/>
      <c r="T369" s="359"/>
      <c r="U369" s="359"/>
      <c r="V369" s="359"/>
      <c r="W369" s="359"/>
      <c r="X369" s="359"/>
    </row>
    <row r="370" spans="1:24" x14ac:dyDescent="0.2">
      <c r="A370" s="392"/>
      <c r="B370" s="359"/>
      <c r="C370" s="359"/>
      <c r="D370" s="359"/>
      <c r="E370" s="359"/>
      <c r="F370" s="359"/>
      <c r="G370" s="359"/>
      <c r="H370" s="359"/>
      <c r="I370" s="359"/>
      <c r="J370" s="359"/>
      <c r="K370" s="359"/>
      <c r="L370" s="359"/>
      <c r="M370" s="359"/>
      <c r="N370" s="359"/>
      <c r="O370" s="359"/>
      <c r="P370" s="359"/>
      <c r="Q370" s="359"/>
      <c r="R370" s="359"/>
      <c r="S370" s="359"/>
      <c r="T370" s="359"/>
      <c r="U370" s="359"/>
      <c r="V370" s="359"/>
      <c r="W370" s="359"/>
      <c r="X370" s="359"/>
    </row>
    <row r="371" spans="1:24" x14ac:dyDescent="0.2">
      <c r="A371" s="392"/>
      <c r="B371" s="359"/>
      <c r="C371" s="359"/>
      <c r="D371" s="359"/>
      <c r="E371" s="359"/>
      <c r="F371" s="359"/>
      <c r="G371" s="359"/>
      <c r="H371" s="359"/>
      <c r="I371" s="359"/>
      <c r="J371" s="359"/>
      <c r="K371" s="359"/>
      <c r="L371" s="359"/>
      <c r="M371" s="359"/>
      <c r="N371" s="359"/>
      <c r="O371" s="359"/>
      <c r="P371" s="359"/>
      <c r="Q371" s="359"/>
      <c r="R371" s="359"/>
      <c r="S371" s="359"/>
      <c r="T371" s="359"/>
      <c r="U371" s="359"/>
      <c r="V371" s="359"/>
      <c r="W371" s="359"/>
      <c r="X371" s="359"/>
    </row>
    <row r="372" spans="1:24" x14ac:dyDescent="0.2">
      <c r="A372" s="392"/>
      <c r="B372" s="359"/>
      <c r="C372" s="359"/>
      <c r="D372" s="359"/>
      <c r="E372" s="359"/>
      <c r="F372" s="359"/>
      <c r="G372" s="359"/>
      <c r="H372" s="359"/>
      <c r="I372" s="359"/>
      <c r="J372" s="359"/>
      <c r="K372" s="359"/>
      <c r="L372" s="359"/>
      <c r="M372" s="359"/>
      <c r="N372" s="359"/>
      <c r="O372" s="359"/>
      <c r="P372" s="359"/>
      <c r="Q372" s="359"/>
      <c r="R372" s="359"/>
      <c r="S372" s="359"/>
      <c r="T372" s="359"/>
      <c r="U372" s="359"/>
      <c r="V372" s="359"/>
      <c r="W372" s="359"/>
      <c r="X372" s="359"/>
    </row>
    <row r="373" spans="1:24" x14ac:dyDescent="0.2">
      <c r="A373" s="392"/>
      <c r="B373" s="359"/>
      <c r="C373" s="359"/>
      <c r="D373" s="359"/>
      <c r="E373" s="359"/>
      <c r="F373" s="359"/>
      <c r="G373" s="359"/>
      <c r="H373" s="359"/>
      <c r="I373" s="359"/>
      <c r="J373" s="359"/>
      <c r="K373" s="359"/>
      <c r="L373" s="359"/>
      <c r="M373" s="359"/>
      <c r="N373" s="359"/>
      <c r="O373" s="359"/>
      <c r="P373" s="359"/>
      <c r="Q373" s="359"/>
      <c r="R373" s="359"/>
      <c r="S373" s="359"/>
      <c r="T373" s="359"/>
      <c r="U373" s="359"/>
      <c r="V373" s="359"/>
      <c r="W373" s="359"/>
      <c r="X373" s="359"/>
    </row>
    <row r="374" spans="1:24" x14ac:dyDescent="0.2">
      <c r="A374" s="392"/>
      <c r="B374" s="359"/>
      <c r="C374" s="359"/>
      <c r="D374" s="359"/>
      <c r="E374" s="359"/>
      <c r="F374" s="359"/>
      <c r="G374" s="359"/>
      <c r="H374" s="359"/>
      <c r="I374" s="359"/>
      <c r="J374" s="359"/>
      <c r="K374" s="359"/>
      <c r="L374" s="359"/>
      <c r="M374" s="359"/>
      <c r="N374" s="359"/>
      <c r="O374" s="359"/>
      <c r="P374" s="359"/>
      <c r="Q374" s="359"/>
      <c r="R374" s="359"/>
      <c r="S374" s="359"/>
      <c r="T374" s="359"/>
      <c r="U374" s="359"/>
      <c r="V374" s="359"/>
      <c r="W374" s="359"/>
      <c r="X374" s="359"/>
    </row>
    <row r="375" spans="1:24" x14ac:dyDescent="0.2">
      <c r="A375" s="392"/>
      <c r="B375" s="359"/>
      <c r="C375" s="359"/>
      <c r="D375" s="359"/>
      <c r="E375" s="359"/>
      <c r="F375" s="359"/>
      <c r="G375" s="359"/>
      <c r="H375" s="359"/>
      <c r="I375" s="359"/>
      <c r="J375" s="359"/>
      <c r="K375" s="359"/>
      <c r="L375" s="359"/>
      <c r="M375" s="359"/>
      <c r="N375" s="359"/>
      <c r="O375" s="359"/>
      <c r="P375" s="359"/>
      <c r="Q375" s="359"/>
      <c r="R375" s="359"/>
      <c r="S375" s="359"/>
      <c r="T375" s="359"/>
      <c r="U375" s="359"/>
      <c r="V375" s="359"/>
      <c r="W375" s="359"/>
      <c r="X375" s="359"/>
    </row>
    <row r="376" spans="1:24" x14ac:dyDescent="0.2">
      <c r="A376" s="392"/>
      <c r="B376" s="359"/>
      <c r="C376" s="359"/>
      <c r="D376" s="359"/>
      <c r="E376" s="359"/>
      <c r="F376" s="359"/>
      <c r="G376" s="359"/>
      <c r="H376" s="359"/>
      <c r="I376" s="359"/>
      <c r="J376" s="359"/>
      <c r="K376" s="359"/>
      <c r="L376" s="359"/>
      <c r="M376" s="359"/>
      <c r="N376" s="359"/>
      <c r="O376" s="359"/>
      <c r="P376" s="359"/>
      <c r="Q376" s="359"/>
      <c r="R376" s="359"/>
      <c r="S376" s="359"/>
      <c r="T376" s="359"/>
      <c r="U376" s="359"/>
      <c r="V376" s="359"/>
      <c r="W376" s="359"/>
      <c r="X376" s="359"/>
    </row>
    <row r="377" spans="1:24" x14ac:dyDescent="0.2">
      <c r="A377" s="392"/>
      <c r="B377" s="359"/>
      <c r="C377" s="359"/>
      <c r="D377" s="359"/>
      <c r="E377" s="359"/>
      <c r="F377" s="359"/>
      <c r="G377" s="359"/>
      <c r="H377" s="359"/>
      <c r="I377" s="359"/>
      <c r="J377" s="359"/>
      <c r="K377" s="359"/>
      <c r="L377" s="359"/>
      <c r="M377" s="359"/>
      <c r="N377" s="359"/>
      <c r="O377" s="359"/>
      <c r="P377" s="359"/>
      <c r="Q377" s="359"/>
      <c r="R377" s="359"/>
      <c r="S377" s="359"/>
      <c r="T377" s="359"/>
      <c r="U377" s="359"/>
      <c r="V377" s="359"/>
      <c r="W377" s="359"/>
      <c r="X377" s="359"/>
    </row>
    <row r="378" spans="1:24" x14ac:dyDescent="0.2">
      <c r="A378" s="392"/>
      <c r="B378" s="359"/>
      <c r="C378" s="359"/>
      <c r="D378" s="359"/>
      <c r="E378" s="359"/>
      <c r="F378" s="359"/>
      <c r="G378" s="359"/>
      <c r="H378" s="359"/>
      <c r="I378" s="359"/>
      <c r="J378" s="359"/>
      <c r="K378" s="359"/>
      <c r="L378" s="359"/>
      <c r="M378" s="359"/>
      <c r="N378" s="359"/>
      <c r="O378" s="359"/>
      <c r="P378" s="359"/>
      <c r="Q378" s="359"/>
      <c r="R378" s="359"/>
      <c r="S378" s="359"/>
      <c r="T378" s="359"/>
      <c r="U378" s="359"/>
      <c r="V378" s="359"/>
      <c r="W378" s="359"/>
      <c r="X378" s="359"/>
    </row>
    <row r="379" spans="1:24" x14ac:dyDescent="0.2">
      <c r="A379" s="392"/>
      <c r="B379" s="359"/>
      <c r="C379" s="359"/>
      <c r="D379" s="359"/>
      <c r="E379" s="359"/>
      <c r="F379" s="359"/>
      <c r="G379" s="359"/>
      <c r="H379" s="359"/>
      <c r="I379" s="359"/>
      <c r="J379" s="359"/>
      <c r="K379" s="359"/>
      <c r="L379" s="359"/>
      <c r="M379" s="359"/>
      <c r="N379" s="359"/>
      <c r="O379" s="359"/>
      <c r="P379" s="359"/>
      <c r="Q379" s="359"/>
      <c r="R379" s="359"/>
      <c r="S379" s="359"/>
      <c r="T379" s="359"/>
      <c r="U379" s="359"/>
      <c r="V379" s="359"/>
      <c r="W379" s="359"/>
      <c r="X379" s="359"/>
    </row>
    <row r="380" spans="1:24" x14ac:dyDescent="0.2">
      <c r="A380" s="392"/>
      <c r="B380" s="359"/>
      <c r="C380" s="359"/>
      <c r="D380" s="359"/>
      <c r="E380" s="359"/>
      <c r="F380" s="359"/>
      <c r="G380" s="359"/>
      <c r="H380" s="359"/>
      <c r="I380" s="359"/>
      <c r="J380" s="359"/>
      <c r="K380" s="359"/>
      <c r="L380" s="359"/>
      <c r="M380" s="359"/>
      <c r="N380" s="359"/>
      <c r="O380" s="359"/>
      <c r="P380" s="359"/>
      <c r="Q380" s="359"/>
      <c r="R380" s="359"/>
      <c r="S380" s="359"/>
      <c r="T380" s="359"/>
      <c r="U380" s="359"/>
      <c r="V380" s="359"/>
      <c r="W380" s="359"/>
      <c r="X380" s="359"/>
    </row>
    <row r="381" spans="1:24" x14ac:dyDescent="0.2">
      <c r="A381" s="392"/>
      <c r="B381" s="359"/>
      <c r="C381" s="359"/>
      <c r="D381" s="359"/>
      <c r="E381" s="359"/>
      <c r="F381" s="359"/>
      <c r="G381" s="359"/>
      <c r="H381" s="359"/>
      <c r="I381" s="359"/>
      <c r="J381" s="359"/>
      <c r="K381" s="359"/>
      <c r="L381" s="359"/>
      <c r="M381" s="359"/>
      <c r="N381" s="359"/>
      <c r="O381" s="359"/>
      <c r="P381" s="359"/>
      <c r="Q381" s="359"/>
      <c r="R381" s="359"/>
      <c r="S381" s="359"/>
      <c r="T381" s="359"/>
      <c r="U381" s="359"/>
      <c r="V381" s="359"/>
      <c r="W381" s="359"/>
      <c r="X381" s="359"/>
    </row>
    <row r="382" spans="1:24" x14ac:dyDescent="0.2">
      <c r="A382" s="392"/>
      <c r="B382" s="359"/>
      <c r="C382" s="359"/>
      <c r="D382" s="359"/>
      <c r="E382" s="359"/>
      <c r="F382" s="359"/>
      <c r="G382" s="359"/>
      <c r="H382" s="359"/>
      <c r="I382" s="359"/>
      <c r="J382" s="359"/>
      <c r="K382" s="359"/>
      <c r="L382" s="359"/>
      <c r="M382" s="359"/>
      <c r="N382" s="359"/>
      <c r="O382" s="359"/>
      <c r="P382" s="359"/>
      <c r="Q382" s="359"/>
      <c r="R382" s="359"/>
      <c r="S382" s="359"/>
      <c r="T382" s="359"/>
      <c r="U382" s="359"/>
      <c r="V382" s="359"/>
      <c r="W382" s="359"/>
      <c r="X382" s="359"/>
    </row>
    <row r="383" spans="1:24" x14ac:dyDescent="0.2">
      <c r="A383" s="392"/>
      <c r="B383" s="359"/>
      <c r="C383" s="359"/>
      <c r="D383" s="359"/>
      <c r="E383" s="359"/>
      <c r="F383" s="359"/>
      <c r="G383" s="359"/>
      <c r="H383" s="359"/>
      <c r="I383" s="359"/>
      <c r="J383" s="359"/>
      <c r="K383" s="359"/>
      <c r="L383" s="359"/>
      <c r="M383" s="359"/>
      <c r="N383" s="359"/>
      <c r="O383" s="359"/>
      <c r="P383" s="359"/>
      <c r="Q383" s="359"/>
      <c r="R383" s="359"/>
      <c r="S383" s="359"/>
      <c r="T383" s="359"/>
      <c r="U383" s="359"/>
      <c r="V383" s="359"/>
      <c r="W383" s="359"/>
      <c r="X383" s="359"/>
    </row>
    <row r="384" spans="1:24" x14ac:dyDescent="0.2">
      <c r="A384" s="392"/>
      <c r="B384" s="359"/>
      <c r="C384" s="359"/>
      <c r="D384" s="359"/>
      <c r="E384" s="359"/>
      <c r="F384" s="359"/>
      <c r="G384" s="359"/>
      <c r="H384" s="359"/>
      <c r="I384" s="359"/>
      <c r="J384" s="359"/>
      <c r="K384" s="359"/>
      <c r="L384" s="359"/>
      <c r="M384" s="359"/>
      <c r="N384" s="359"/>
      <c r="O384" s="359"/>
      <c r="P384" s="359"/>
      <c r="Q384" s="359"/>
      <c r="R384" s="359"/>
      <c r="S384" s="359"/>
      <c r="T384" s="359"/>
      <c r="U384" s="359"/>
      <c r="V384" s="359"/>
      <c r="W384" s="359"/>
      <c r="X384" s="359"/>
    </row>
    <row r="385" spans="1:24" x14ac:dyDescent="0.2">
      <c r="A385" s="392"/>
      <c r="B385" s="359"/>
      <c r="C385" s="359"/>
      <c r="D385" s="359"/>
      <c r="E385" s="359"/>
      <c r="F385" s="359"/>
      <c r="G385" s="359"/>
      <c r="H385" s="359"/>
      <c r="I385" s="359"/>
      <c r="J385" s="359"/>
      <c r="K385" s="359"/>
      <c r="L385" s="359"/>
      <c r="M385" s="359"/>
      <c r="N385" s="359"/>
      <c r="O385" s="359"/>
      <c r="P385" s="359"/>
      <c r="Q385" s="359"/>
      <c r="R385" s="359"/>
      <c r="S385" s="359"/>
      <c r="T385" s="359"/>
      <c r="U385" s="359"/>
      <c r="V385" s="359"/>
      <c r="W385" s="359"/>
      <c r="X385" s="359"/>
    </row>
    <row r="386" spans="1:24" x14ac:dyDescent="0.2">
      <c r="A386" s="392"/>
      <c r="B386" s="359"/>
      <c r="C386" s="359"/>
      <c r="D386" s="359"/>
      <c r="E386" s="359"/>
      <c r="F386" s="359"/>
      <c r="G386" s="359"/>
      <c r="H386" s="359"/>
      <c r="I386" s="359"/>
      <c r="J386" s="359"/>
      <c r="K386" s="359"/>
      <c r="L386" s="359"/>
      <c r="M386" s="359"/>
      <c r="N386" s="359"/>
      <c r="O386" s="359"/>
      <c r="P386" s="359"/>
      <c r="Q386" s="359"/>
      <c r="R386" s="359"/>
      <c r="S386" s="359"/>
      <c r="T386" s="359"/>
      <c r="U386" s="359"/>
      <c r="V386" s="359"/>
      <c r="W386" s="359"/>
      <c r="X386" s="359"/>
    </row>
    <row r="387" spans="1:24" x14ac:dyDescent="0.2">
      <c r="A387" s="392"/>
      <c r="B387" s="359"/>
      <c r="C387" s="359"/>
      <c r="D387" s="359"/>
      <c r="E387" s="359"/>
      <c r="F387" s="359"/>
      <c r="G387" s="359"/>
      <c r="H387" s="359"/>
      <c r="I387" s="359"/>
      <c r="J387" s="359"/>
      <c r="K387" s="359"/>
      <c r="L387" s="359"/>
      <c r="M387" s="359"/>
      <c r="N387" s="359"/>
      <c r="O387" s="359"/>
      <c r="P387" s="359"/>
      <c r="Q387" s="359"/>
      <c r="R387" s="359"/>
      <c r="S387" s="359"/>
      <c r="T387" s="359"/>
      <c r="U387" s="359"/>
      <c r="V387" s="359"/>
      <c r="W387" s="359"/>
      <c r="X387" s="359"/>
    </row>
    <row r="388" spans="1:24" x14ac:dyDescent="0.2">
      <c r="A388" s="392"/>
      <c r="B388" s="359"/>
      <c r="C388" s="359"/>
      <c r="D388" s="359"/>
      <c r="E388" s="359"/>
      <c r="F388" s="359"/>
      <c r="G388" s="359"/>
      <c r="H388" s="359"/>
      <c r="I388" s="359"/>
      <c r="J388" s="359"/>
      <c r="K388" s="359"/>
      <c r="L388" s="359"/>
      <c r="M388" s="359"/>
      <c r="N388" s="359"/>
      <c r="O388" s="359"/>
      <c r="P388" s="359"/>
      <c r="Q388" s="359"/>
      <c r="R388" s="359"/>
      <c r="S388" s="359"/>
      <c r="T388" s="359"/>
      <c r="U388" s="359"/>
      <c r="V388" s="359"/>
      <c r="W388" s="359"/>
      <c r="X388" s="359"/>
    </row>
    <row r="389" spans="1:24" x14ac:dyDescent="0.2">
      <c r="A389" s="392"/>
      <c r="B389" s="359"/>
      <c r="C389" s="359"/>
      <c r="D389" s="359"/>
      <c r="E389" s="359"/>
      <c r="F389" s="359"/>
      <c r="G389" s="359"/>
      <c r="H389" s="359"/>
      <c r="I389" s="359"/>
      <c r="J389" s="359"/>
      <c r="K389" s="359"/>
      <c r="L389" s="359"/>
      <c r="M389" s="359"/>
      <c r="N389" s="359"/>
      <c r="O389" s="359"/>
      <c r="P389" s="359"/>
      <c r="Q389" s="359"/>
      <c r="R389" s="359"/>
      <c r="S389" s="359"/>
      <c r="T389" s="359"/>
      <c r="U389" s="359"/>
      <c r="V389" s="359"/>
      <c r="W389" s="359"/>
      <c r="X389" s="359"/>
    </row>
    <row r="390" spans="1:24" x14ac:dyDescent="0.2">
      <c r="A390" s="392"/>
      <c r="B390" s="359"/>
      <c r="C390" s="359"/>
      <c r="D390" s="359"/>
      <c r="E390" s="359"/>
      <c r="F390" s="359"/>
      <c r="G390" s="359"/>
      <c r="H390" s="359"/>
      <c r="I390" s="359"/>
      <c r="J390" s="359"/>
      <c r="K390" s="359"/>
      <c r="L390" s="359"/>
      <c r="M390" s="359"/>
      <c r="N390" s="359"/>
      <c r="O390" s="359"/>
      <c r="P390" s="359"/>
      <c r="Q390" s="359"/>
      <c r="R390" s="359"/>
      <c r="S390" s="359"/>
      <c r="T390" s="359"/>
      <c r="U390" s="359"/>
      <c r="V390" s="359"/>
      <c r="W390" s="359"/>
      <c r="X390" s="359"/>
    </row>
    <row r="391" spans="1:24" x14ac:dyDescent="0.2">
      <c r="A391" s="392"/>
      <c r="B391" s="359"/>
      <c r="C391" s="359"/>
      <c r="D391" s="359"/>
      <c r="E391" s="359"/>
      <c r="F391" s="359"/>
      <c r="G391" s="359"/>
      <c r="H391" s="359"/>
      <c r="I391" s="359"/>
      <c r="J391" s="359"/>
      <c r="K391" s="359"/>
      <c r="L391" s="359"/>
      <c r="M391" s="359"/>
      <c r="N391" s="359"/>
      <c r="O391" s="359"/>
      <c r="P391" s="359"/>
      <c r="Q391" s="359"/>
      <c r="R391" s="359"/>
      <c r="S391" s="359"/>
      <c r="T391" s="359"/>
      <c r="U391" s="359"/>
      <c r="V391" s="359"/>
      <c r="W391" s="359"/>
      <c r="X391" s="359"/>
    </row>
    <row r="392" spans="1:24" x14ac:dyDescent="0.2">
      <c r="A392" s="392"/>
      <c r="B392" s="359"/>
      <c r="C392" s="359"/>
      <c r="D392" s="359"/>
      <c r="E392" s="359"/>
      <c r="F392" s="359"/>
      <c r="G392" s="359"/>
      <c r="H392" s="359"/>
      <c r="I392" s="359"/>
      <c r="J392" s="359"/>
      <c r="K392" s="359"/>
      <c r="L392" s="359"/>
      <c r="M392" s="359"/>
      <c r="N392" s="359"/>
      <c r="O392" s="359"/>
      <c r="P392" s="359"/>
      <c r="Q392" s="359"/>
      <c r="R392" s="359"/>
      <c r="S392" s="359"/>
      <c r="T392" s="359"/>
      <c r="U392" s="359"/>
      <c r="V392" s="359"/>
      <c r="W392" s="359"/>
      <c r="X392" s="359"/>
    </row>
    <row r="393" spans="1:24" x14ac:dyDescent="0.2">
      <c r="A393" s="392"/>
      <c r="B393" s="359"/>
      <c r="C393" s="359"/>
      <c r="D393" s="359"/>
      <c r="E393" s="359"/>
      <c r="F393" s="359"/>
      <c r="G393" s="359"/>
      <c r="H393" s="359"/>
      <c r="I393" s="359"/>
      <c r="J393" s="359"/>
      <c r="K393" s="359"/>
      <c r="L393" s="359"/>
      <c r="M393" s="359"/>
      <c r="N393" s="359"/>
      <c r="O393" s="359"/>
      <c r="P393" s="359"/>
      <c r="Q393" s="359"/>
      <c r="R393" s="359"/>
      <c r="S393" s="359"/>
      <c r="T393" s="359"/>
      <c r="U393" s="359"/>
      <c r="V393" s="359"/>
      <c r="W393" s="359"/>
      <c r="X393" s="359"/>
    </row>
    <row r="394" spans="1:24" x14ac:dyDescent="0.2">
      <c r="A394" s="392"/>
      <c r="B394" s="359"/>
      <c r="C394" s="359"/>
      <c r="D394" s="359"/>
      <c r="E394" s="359"/>
      <c r="F394" s="359"/>
      <c r="G394" s="359"/>
      <c r="H394" s="359"/>
      <c r="I394" s="359"/>
      <c r="J394" s="359"/>
      <c r="K394" s="359"/>
      <c r="L394" s="359"/>
      <c r="M394" s="359"/>
      <c r="N394" s="359"/>
      <c r="O394" s="359"/>
      <c r="P394" s="359"/>
      <c r="Q394" s="359"/>
      <c r="R394" s="359"/>
      <c r="S394" s="359"/>
      <c r="T394" s="359"/>
      <c r="U394" s="359"/>
      <c r="V394" s="359"/>
      <c r="W394" s="359"/>
      <c r="X394" s="359"/>
    </row>
    <row r="395" spans="1:24" x14ac:dyDescent="0.2">
      <c r="A395" s="392"/>
      <c r="B395" s="359"/>
      <c r="C395" s="359"/>
      <c r="D395" s="359"/>
      <c r="E395" s="359"/>
      <c r="F395" s="359"/>
      <c r="G395" s="359"/>
      <c r="H395" s="359"/>
      <c r="I395" s="359"/>
      <c r="J395" s="359"/>
      <c r="K395" s="359"/>
      <c r="L395" s="359"/>
      <c r="M395" s="359"/>
      <c r="N395" s="359"/>
      <c r="O395" s="359"/>
      <c r="P395" s="359"/>
      <c r="Q395" s="359"/>
      <c r="R395" s="359"/>
      <c r="S395" s="359"/>
      <c r="T395" s="359"/>
      <c r="U395" s="359"/>
      <c r="V395" s="359"/>
      <c r="W395" s="359"/>
      <c r="X395" s="359"/>
    </row>
    <row r="396" spans="1:24" x14ac:dyDescent="0.2">
      <c r="A396" s="392"/>
      <c r="B396" s="359"/>
      <c r="C396" s="359"/>
      <c r="D396" s="359"/>
      <c r="E396" s="359"/>
      <c r="F396" s="359"/>
      <c r="G396" s="359"/>
      <c r="H396" s="359"/>
      <c r="I396" s="359"/>
      <c r="J396" s="359"/>
      <c r="K396" s="359"/>
      <c r="L396" s="359"/>
      <c r="M396" s="359"/>
      <c r="N396" s="359"/>
      <c r="O396" s="359"/>
      <c r="P396" s="359"/>
      <c r="Q396" s="359"/>
      <c r="R396" s="359"/>
      <c r="S396" s="359"/>
      <c r="T396" s="359"/>
      <c r="U396" s="359"/>
      <c r="V396" s="359"/>
      <c r="W396" s="359"/>
      <c r="X396" s="359"/>
    </row>
    <row r="397" spans="1:24" x14ac:dyDescent="0.2">
      <c r="A397" s="392"/>
      <c r="B397" s="359"/>
      <c r="C397" s="359"/>
      <c r="D397" s="359"/>
      <c r="E397" s="359"/>
      <c r="F397" s="359"/>
      <c r="G397" s="359"/>
      <c r="H397" s="359"/>
      <c r="I397" s="359"/>
      <c r="J397" s="359"/>
      <c r="K397" s="359"/>
      <c r="L397" s="359"/>
      <c r="M397" s="359"/>
      <c r="N397" s="359"/>
      <c r="O397" s="359"/>
      <c r="P397" s="359"/>
      <c r="Q397" s="359"/>
      <c r="R397" s="359"/>
      <c r="S397" s="359"/>
      <c r="T397" s="359"/>
      <c r="U397" s="359"/>
      <c r="V397" s="359"/>
      <c r="W397" s="359"/>
      <c r="X397" s="359"/>
    </row>
    <row r="398" spans="1:24" x14ac:dyDescent="0.2">
      <c r="A398" s="392"/>
      <c r="B398" s="359"/>
      <c r="C398" s="359"/>
      <c r="D398" s="359"/>
      <c r="E398" s="359"/>
      <c r="F398" s="359"/>
      <c r="G398" s="359"/>
      <c r="H398" s="359"/>
      <c r="I398" s="359"/>
      <c r="J398" s="359"/>
      <c r="K398" s="359"/>
      <c r="L398" s="359"/>
      <c r="M398" s="359"/>
      <c r="N398" s="359"/>
      <c r="O398" s="359"/>
      <c r="P398" s="359"/>
      <c r="Q398" s="359"/>
      <c r="R398" s="359"/>
      <c r="S398" s="359"/>
      <c r="T398" s="359"/>
      <c r="U398" s="359"/>
      <c r="V398" s="359"/>
      <c r="W398" s="359"/>
      <c r="X398" s="359"/>
    </row>
    <row r="399" spans="1:24" x14ac:dyDescent="0.2">
      <c r="A399" s="392"/>
      <c r="B399" s="359"/>
      <c r="C399" s="359"/>
      <c r="D399" s="359"/>
      <c r="E399" s="359"/>
      <c r="F399" s="359"/>
      <c r="G399" s="359"/>
      <c r="H399" s="359"/>
      <c r="I399" s="359"/>
      <c r="J399" s="359"/>
      <c r="K399" s="359"/>
      <c r="L399" s="359"/>
      <c r="M399" s="359"/>
      <c r="N399" s="359"/>
      <c r="O399" s="359"/>
      <c r="P399" s="359"/>
      <c r="Q399" s="359"/>
      <c r="R399" s="359"/>
      <c r="S399" s="359"/>
      <c r="T399" s="359"/>
      <c r="U399" s="359"/>
      <c r="V399" s="359"/>
      <c r="W399" s="359"/>
      <c r="X399" s="359"/>
    </row>
    <row r="400" spans="1:24" x14ac:dyDescent="0.2">
      <c r="A400" s="392"/>
      <c r="B400" s="359"/>
      <c r="C400" s="359"/>
      <c r="D400" s="359"/>
      <c r="E400" s="359"/>
      <c r="F400" s="359"/>
      <c r="G400" s="359"/>
      <c r="H400" s="359"/>
      <c r="I400" s="359"/>
      <c r="J400" s="359"/>
      <c r="K400" s="359"/>
      <c r="L400" s="359"/>
      <c r="M400" s="359"/>
      <c r="N400" s="359"/>
      <c r="O400" s="359"/>
      <c r="P400" s="359"/>
      <c r="Q400" s="359"/>
      <c r="R400" s="359"/>
      <c r="S400" s="359"/>
      <c r="T400" s="359"/>
      <c r="U400" s="359"/>
      <c r="V400" s="359"/>
      <c r="W400" s="359"/>
      <c r="X400" s="359"/>
    </row>
    <row r="401" spans="1:24" x14ac:dyDescent="0.2">
      <c r="A401" s="392"/>
      <c r="B401" s="359"/>
      <c r="C401" s="359"/>
      <c r="D401" s="359"/>
      <c r="E401" s="359"/>
      <c r="F401" s="359"/>
      <c r="G401" s="359"/>
      <c r="H401" s="359"/>
      <c r="I401" s="359"/>
      <c r="J401" s="359"/>
      <c r="K401" s="359"/>
      <c r="L401" s="359"/>
      <c r="M401" s="359"/>
      <c r="N401" s="359"/>
      <c r="O401" s="359"/>
      <c r="P401" s="359"/>
      <c r="Q401" s="359"/>
      <c r="R401" s="359"/>
      <c r="S401" s="359"/>
      <c r="T401" s="359"/>
      <c r="U401" s="359"/>
      <c r="V401" s="359"/>
      <c r="W401" s="359"/>
      <c r="X401" s="359"/>
    </row>
    <row r="402" spans="1:24" x14ac:dyDescent="0.2">
      <c r="A402" s="392"/>
      <c r="B402" s="359"/>
      <c r="C402" s="359"/>
      <c r="D402" s="359"/>
      <c r="E402" s="359"/>
      <c r="F402" s="359"/>
      <c r="G402" s="359"/>
      <c r="H402" s="359"/>
      <c r="I402" s="359"/>
      <c r="J402" s="359"/>
      <c r="K402" s="359"/>
      <c r="L402" s="359"/>
      <c r="M402" s="359"/>
      <c r="N402" s="359"/>
      <c r="O402" s="359"/>
      <c r="P402" s="359"/>
      <c r="Q402" s="359"/>
      <c r="R402" s="359"/>
      <c r="S402" s="359"/>
      <c r="T402" s="359"/>
      <c r="U402" s="359"/>
      <c r="V402" s="359"/>
      <c r="W402" s="359"/>
      <c r="X402" s="359"/>
    </row>
    <row r="403" spans="1:24" x14ac:dyDescent="0.2">
      <c r="A403" s="392"/>
      <c r="B403" s="359"/>
      <c r="C403" s="359"/>
      <c r="D403" s="359"/>
      <c r="E403" s="359"/>
      <c r="F403" s="359"/>
      <c r="G403" s="359"/>
      <c r="H403" s="359"/>
      <c r="I403" s="359"/>
      <c r="J403" s="359"/>
      <c r="K403" s="359"/>
      <c r="L403" s="359"/>
      <c r="M403" s="359"/>
      <c r="N403" s="359"/>
      <c r="O403" s="359"/>
      <c r="P403" s="359"/>
      <c r="Q403" s="359"/>
      <c r="R403" s="359"/>
      <c r="S403" s="359"/>
      <c r="T403" s="359"/>
      <c r="U403" s="359"/>
      <c r="V403" s="359"/>
      <c r="W403" s="359"/>
      <c r="X403" s="359"/>
    </row>
    <row r="404" spans="1:24" x14ac:dyDescent="0.2">
      <c r="A404" s="392"/>
      <c r="B404" s="359"/>
      <c r="C404" s="359"/>
      <c r="D404" s="359"/>
      <c r="E404" s="359"/>
      <c r="F404" s="359"/>
      <c r="G404" s="359"/>
      <c r="H404" s="359"/>
      <c r="I404" s="359"/>
      <c r="J404" s="359"/>
      <c r="K404" s="359"/>
      <c r="L404" s="359"/>
      <c r="M404" s="359"/>
      <c r="N404" s="359"/>
      <c r="O404" s="359"/>
      <c r="P404" s="359"/>
      <c r="Q404" s="359"/>
      <c r="R404" s="359"/>
      <c r="S404" s="359"/>
      <c r="T404" s="359"/>
      <c r="U404" s="359"/>
      <c r="V404" s="359"/>
      <c r="W404" s="359"/>
      <c r="X404" s="359"/>
    </row>
    <row r="405" spans="1:24" x14ac:dyDescent="0.2">
      <c r="A405" s="392"/>
      <c r="B405" s="359"/>
      <c r="C405" s="359"/>
      <c r="D405" s="359"/>
      <c r="E405" s="359"/>
      <c r="F405" s="359"/>
      <c r="G405" s="359"/>
      <c r="H405" s="359"/>
      <c r="I405" s="359"/>
      <c r="J405" s="359"/>
      <c r="K405" s="359"/>
      <c r="L405" s="359"/>
      <c r="M405" s="359"/>
      <c r="N405" s="359"/>
      <c r="O405" s="359"/>
      <c r="P405" s="359"/>
      <c r="Q405" s="359"/>
      <c r="R405" s="359"/>
      <c r="S405" s="359"/>
      <c r="T405" s="359"/>
      <c r="U405" s="359"/>
      <c r="V405" s="359"/>
      <c r="W405" s="359"/>
      <c r="X405" s="359"/>
    </row>
    <row r="406" spans="1:24" x14ac:dyDescent="0.2">
      <c r="A406" s="392"/>
      <c r="B406" s="359"/>
      <c r="C406" s="359"/>
      <c r="D406" s="359"/>
      <c r="E406" s="359"/>
      <c r="F406" s="359"/>
      <c r="G406" s="359"/>
      <c r="H406" s="359"/>
      <c r="I406" s="359"/>
      <c r="J406" s="359"/>
      <c r="K406" s="359"/>
      <c r="L406" s="359"/>
      <c r="M406" s="359"/>
      <c r="N406" s="359"/>
      <c r="O406" s="359"/>
      <c r="P406" s="359"/>
      <c r="Q406" s="359"/>
      <c r="R406" s="359"/>
      <c r="S406" s="359"/>
      <c r="T406" s="359"/>
      <c r="U406" s="359"/>
      <c r="V406" s="359"/>
      <c r="W406" s="359"/>
      <c r="X406" s="359"/>
    </row>
    <row r="407" spans="1:24" x14ac:dyDescent="0.2">
      <c r="A407" s="392"/>
      <c r="B407" s="359"/>
      <c r="C407" s="359"/>
      <c r="D407" s="359"/>
      <c r="E407" s="359"/>
      <c r="F407" s="359"/>
      <c r="G407" s="359"/>
      <c r="H407" s="359"/>
      <c r="I407" s="359"/>
      <c r="J407" s="359"/>
      <c r="K407" s="359"/>
      <c r="L407" s="359"/>
      <c r="M407" s="359"/>
      <c r="N407" s="359"/>
      <c r="O407" s="359"/>
      <c r="P407" s="359"/>
      <c r="Q407" s="359"/>
      <c r="R407" s="359"/>
      <c r="S407" s="359"/>
      <c r="T407" s="359"/>
      <c r="U407" s="359"/>
      <c r="V407" s="359"/>
      <c r="W407" s="359"/>
      <c r="X407" s="359"/>
    </row>
    <row r="408" spans="1:24" x14ac:dyDescent="0.2">
      <c r="A408" s="392"/>
      <c r="B408" s="359"/>
      <c r="C408" s="359"/>
      <c r="D408" s="359"/>
      <c r="E408" s="359"/>
      <c r="F408" s="359"/>
      <c r="G408" s="359"/>
      <c r="H408" s="359"/>
      <c r="I408" s="359"/>
      <c r="J408" s="359"/>
      <c r="K408" s="359"/>
      <c r="L408" s="359"/>
      <c r="M408" s="359"/>
      <c r="N408" s="359"/>
      <c r="O408" s="359"/>
      <c r="P408" s="359"/>
      <c r="Q408" s="359"/>
      <c r="R408" s="359"/>
      <c r="S408" s="359"/>
      <c r="T408" s="359"/>
      <c r="U408" s="359"/>
      <c r="V408" s="359"/>
      <c r="W408" s="359"/>
      <c r="X408" s="359"/>
    </row>
    <row r="409" spans="1:24" x14ac:dyDescent="0.2">
      <c r="A409" s="392"/>
      <c r="B409" s="359"/>
      <c r="C409" s="359"/>
      <c r="D409" s="359"/>
      <c r="E409" s="359"/>
      <c r="F409" s="359"/>
      <c r="G409" s="359"/>
      <c r="H409" s="359"/>
      <c r="I409" s="359"/>
      <c r="J409" s="359"/>
      <c r="K409" s="359"/>
      <c r="L409" s="359"/>
      <c r="M409" s="359"/>
      <c r="N409" s="359"/>
      <c r="O409" s="359"/>
      <c r="P409" s="359"/>
      <c r="Q409" s="359"/>
      <c r="R409" s="359"/>
      <c r="S409" s="359"/>
      <c r="T409" s="359"/>
      <c r="U409" s="359"/>
      <c r="V409" s="359"/>
      <c r="W409" s="359"/>
      <c r="X409" s="359"/>
    </row>
    <row r="410" spans="1:24" x14ac:dyDescent="0.2">
      <c r="A410" s="392"/>
      <c r="B410" s="359"/>
      <c r="C410" s="359"/>
      <c r="D410" s="359"/>
      <c r="E410" s="359"/>
      <c r="F410" s="359"/>
      <c r="G410" s="359"/>
      <c r="H410" s="359"/>
      <c r="I410" s="359"/>
      <c r="J410" s="359"/>
      <c r="K410" s="359"/>
      <c r="L410" s="359"/>
      <c r="M410" s="359"/>
      <c r="N410" s="359"/>
      <c r="O410" s="359"/>
      <c r="P410" s="359"/>
      <c r="Q410" s="359"/>
      <c r="R410" s="359"/>
      <c r="S410" s="359"/>
      <c r="T410" s="359"/>
      <c r="U410" s="359"/>
      <c r="V410" s="359"/>
      <c r="W410" s="359"/>
      <c r="X410" s="359"/>
    </row>
    <row r="411" spans="1:24" x14ac:dyDescent="0.2">
      <c r="A411" s="392"/>
      <c r="B411" s="359"/>
      <c r="C411" s="359"/>
      <c r="D411" s="359"/>
      <c r="E411" s="359"/>
      <c r="F411" s="359"/>
      <c r="G411" s="359"/>
      <c r="H411" s="359"/>
      <c r="I411" s="359"/>
      <c r="J411" s="359"/>
      <c r="K411" s="359"/>
      <c r="L411" s="359"/>
      <c r="M411" s="359"/>
      <c r="N411" s="359"/>
      <c r="O411" s="359"/>
      <c r="P411" s="359"/>
      <c r="Q411" s="359"/>
      <c r="R411" s="359"/>
      <c r="S411" s="359"/>
      <c r="T411" s="359"/>
      <c r="U411" s="359"/>
      <c r="V411" s="359"/>
      <c r="W411" s="359"/>
      <c r="X411" s="359"/>
    </row>
    <row r="412" spans="1:24" x14ac:dyDescent="0.2">
      <c r="A412" s="392"/>
      <c r="B412" s="359"/>
      <c r="C412" s="359"/>
      <c r="D412" s="359"/>
      <c r="E412" s="359"/>
      <c r="F412" s="359"/>
      <c r="G412" s="359"/>
      <c r="H412" s="359"/>
      <c r="I412" s="359"/>
      <c r="J412" s="359"/>
      <c r="K412" s="359"/>
      <c r="L412" s="359"/>
      <c r="M412" s="359"/>
      <c r="N412" s="359"/>
      <c r="O412" s="359"/>
      <c r="P412" s="359"/>
      <c r="Q412" s="359"/>
      <c r="R412" s="359"/>
      <c r="S412" s="359"/>
      <c r="T412" s="359"/>
      <c r="U412" s="359"/>
      <c r="V412" s="359"/>
      <c r="W412" s="359"/>
      <c r="X412" s="359"/>
    </row>
    <row r="413" spans="1:24" x14ac:dyDescent="0.2">
      <c r="A413" s="392"/>
      <c r="B413" s="359"/>
      <c r="C413" s="359"/>
      <c r="D413" s="359"/>
      <c r="E413" s="359"/>
      <c r="F413" s="359"/>
      <c r="G413" s="359"/>
      <c r="H413" s="359"/>
      <c r="I413" s="359"/>
      <c r="J413" s="359"/>
      <c r="K413" s="359"/>
      <c r="L413" s="359"/>
      <c r="M413" s="359"/>
      <c r="N413" s="359"/>
      <c r="O413" s="359"/>
      <c r="P413" s="359"/>
      <c r="Q413" s="359"/>
      <c r="R413" s="359"/>
      <c r="S413" s="359"/>
      <c r="T413" s="359"/>
      <c r="U413" s="359"/>
      <c r="V413" s="359"/>
      <c r="W413" s="359"/>
      <c r="X413" s="359"/>
    </row>
    <row r="414" spans="1:24" x14ac:dyDescent="0.2">
      <c r="A414" s="392"/>
      <c r="B414" s="359"/>
      <c r="C414" s="359"/>
      <c r="D414" s="359"/>
      <c r="E414" s="359"/>
      <c r="F414" s="359"/>
      <c r="G414" s="359"/>
      <c r="H414" s="359"/>
      <c r="I414" s="359"/>
      <c r="J414" s="359"/>
      <c r="K414" s="359"/>
      <c r="L414" s="359"/>
      <c r="M414" s="359"/>
      <c r="N414" s="359"/>
      <c r="O414" s="359"/>
      <c r="P414" s="359"/>
      <c r="Q414" s="359"/>
      <c r="R414" s="359"/>
      <c r="S414" s="359"/>
      <c r="T414" s="359"/>
      <c r="U414" s="359"/>
      <c r="V414" s="359"/>
      <c r="W414" s="359"/>
      <c r="X414" s="359"/>
    </row>
    <row r="415" spans="1:24" x14ac:dyDescent="0.2">
      <c r="A415" s="392"/>
      <c r="B415" s="359"/>
      <c r="C415" s="359"/>
      <c r="D415" s="359"/>
      <c r="E415" s="359"/>
      <c r="F415" s="359"/>
      <c r="G415" s="359"/>
      <c r="H415" s="359"/>
      <c r="I415" s="359"/>
      <c r="J415" s="359"/>
      <c r="K415" s="359"/>
      <c r="L415" s="359"/>
      <c r="M415" s="359"/>
      <c r="N415" s="359"/>
      <c r="O415" s="359"/>
      <c r="P415" s="359"/>
      <c r="Q415" s="359"/>
      <c r="R415" s="359"/>
      <c r="S415" s="359"/>
      <c r="T415" s="359"/>
      <c r="U415" s="359"/>
      <c r="V415" s="359"/>
      <c r="W415" s="359"/>
      <c r="X415" s="359"/>
    </row>
    <row r="416" spans="1:24" x14ac:dyDescent="0.2">
      <c r="A416" s="392"/>
      <c r="B416" s="359"/>
      <c r="C416" s="359"/>
      <c r="D416" s="359"/>
      <c r="E416" s="359"/>
      <c r="F416" s="359"/>
      <c r="G416" s="359"/>
      <c r="H416" s="359"/>
      <c r="I416" s="359"/>
      <c r="J416" s="359"/>
      <c r="K416" s="359"/>
      <c r="L416" s="359"/>
      <c r="M416" s="359"/>
      <c r="N416" s="359"/>
      <c r="O416" s="359"/>
      <c r="P416" s="359"/>
      <c r="Q416" s="359"/>
      <c r="R416" s="359"/>
      <c r="S416" s="359"/>
      <c r="T416" s="359"/>
      <c r="U416" s="359"/>
      <c r="V416" s="359"/>
      <c r="W416" s="359"/>
      <c r="X416" s="359"/>
    </row>
    <row r="417" spans="1:24" x14ac:dyDescent="0.2">
      <c r="A417" s="392"/>
      <c r="B417" s="359"/>
      <c r="C417" s="359"/>
      <c r="D417" s="359"/>
      <c r="E417" s="359"/>
      <c r="F417" s="359"/>
      <c r="G417" s="359"/>
      <c r="H417" s="359"/>
      <c r="I417" s="359"/>
      <c r="J417" s="359"/>
      <c r="K417" s="359"/>
      <c r="L417" s="359"/>
      <c r="M417" s="359"/>
      <c r="N417" s="359"/>
      <c r="O417" s="359"/>
      <c r="P417" s="359"/>
      <c r="Q417" s="359"/>
      <c r="R417" s="359"/>
      <c r="S417" s="359"/>
      <c r="T417" s="359"/>
      <c r="U417" s="359"/>
      <c r="V417" s="359"/>
      <c r="W417" s="359"/>
      <c r="X417" s="359"/>
    </row>
    <row r="418" spans="1:24" x14ac:dyDescent="0.2">
      <c r="A418" s="392"/>
      <c r="B418" s="359"/>
      <c r="C418" s="359"/>
      <c r="D418" s="359"/>
      <c r="E418" s="359"/>
      <c r="F418" s="359"/>
      <c r="G418" s="359"/>
      <c r="H418" s="359"/>
      <c r="I418" s="359"/>
      <c r="J418" s="359"/>
      <c r="K418" s="359"/>
      <c r="L418" s="359"/>
      <c r="M418" s="359"/>
      <c r="N418" s="359"/>
      <c r="O418" s="359"/>
      <c r="P418" s="359"/>
      <c r="Q418" s="359"/>
      <c r="R418" s="359"/>
      <c r="S418" s="359"/>
      <c r="T418" s="359"/>
      <c r="U418" s="359"/>
      <c r="V418" s="359"/>
      <c r="W418" s="359"/>
      <c r="X418" s="359"/>
    </row>
    <row r="419" spans="1:24" x14ac:dyDescent="0.2">
      <c r="A419" s="392"/>
      <c r="B419" s="359"/>
      <c r="C419" s="359"/>
      <c r="D419" s="359"/>
      <c r="E419" s="359"/>
      <c r="F419" s="359"/>
      <c r="G419" s="359"/>
      <c r="H419" s="359"/>
      <c r="I419" s="359"/>
      <c r="J419" s="359"/>
      <c r="K419" s="359"/>
      <c r="L419" s="359"/>
      <c r="M419" s="359"/>
      <c r="N419" s="359"/>
      <c r="O419" s="359"/>
      <c r="P419" s="359"/>
      <c r="Q419" s="359"/>
      <c r="R419" s="359"/>
      <c r="S419" s="359"/>
      <c r="T419" s="359"/>
      <c r="U419" s="359"/>
      <c r="V419" s="359"/>
      <c r="W419" s="359"/>
      <c r="X419" s="359"/>
    </row>
    <row r="420" spans="1:24" x14ac:dyDescent="0.2">
      <c r="A420" s="392"/>
      <c r="B420" s="359"/>
      <c r="C420" s="359"/>
      <c r="D420" s="359"/>
      <c r="E420" s="359"/>
      <c r="F420" s="359"/>
      <c r="G420" s="359"/>
      <c r="H420" s="359"/>
      <c r="I420" s="359"/>
      <c r="J420" s="359"/>
      <c r="K420" s="359"/>
      <c r="L420" s="359"/>
      <c r="M420" s="359"/>
      <c r="N420" s="359"/>
      <c r="O420" s="359"/>
      <c r="P420" s="359"/>
      <c r="Q420" s="359"/>
      <c r="R420" s="359"/>
      <c r="S420" s="359"/>
      <c r="T420" s="359"/>
      <c r="U420" s="359"/>
      <c r="V420" s="359"/>
      <c r="W420" s="359"/>
      <c r="X420" s="359"/>
    </row>
    <row r="421" spans="1:24" x14ac:dyDescent="0.2">
      <c r="A421" s="392"/>
      <c r="B421" s="359"/>
      <c r="C421" s="359"/>
      <c r="D421" s="359"/>
      <c r="E421" s="359"/>
      <c r="F421" s="359"/>
      <c r="G421" s="359"/>
      <c r="H421" s="359"/>
      <c r="I421" s="359"/>
      <c r="J421" s="359"/>
      <c r="K421" s="359"/>
      <c r="L421" s="359"/>
      <c r="M421" s="359"/>
      <c r="N421" s="359"/>
      <c r="O421" s="359"/>
      <c r="P421" s="359"/>
      <c r="Q421" s="359"/>
      <c r="R421" s="359"/>
      <c r="S421" s="359"/>
      <c r="T421" s="359"/>
      <c r="U421" s="359"/>
      <c r="V421" s="359"/>
      <c r="W421" s="359"/>
      <c r="X421" s="359"/>
    </row>
    <row r="422" spans="1:24" x14ac:dyDescent="0.2">
      <c r="A422" s="392"/>
      <c r="B422" s="359"/>
      <c r="C422" s="359"/>
      <c r="D422" s="359"/>
      <c r="E422" s="359"/>
      <c r="F422" s="359"/>
      <c r="G422" s="359"/>
      <c r="H422" s="359"/>
      <c r="I422" s="359"/>
      <c r="J422" s="359"/>
      <c r="K422" s="359"/>
      <c r="L422" s="359"/>
      <c r="M422" s="359"/>
      <c r="N422" s="359"/>
      <c r="O422" s="359"/>
      <c r="P422" s="359"/>
      <c r="Q422" s="359"/>
      <c r="R422" s="359"/>
      <c r="S422" s="359"/>
      <c r="T422" s="359"/>
      <c r="U422" s="359"/>
      <c r="V422" s="359"/>
      <c r="W422" s="359"/>
      <c r="X422" s="359"/>
    </row>
    <row r="423" spans="1:24" x14ac:dyDescent="0.2">
      <c r="A423" s="392"/>
      <c r="B423" s="359"/>
      <c r="C423" s="359"/>
      <c r="D423" s="359"/>
      <c r="E423" s="359"/>
      <c r="F423" s="359"/>
      <c r="G423" s="359"/>
      <c r="H423" s="359"/>
      <c r="I423" s="359"/>
      <c r="J423" s="359"/>
      <c r="K423" s="359"/>
      <c r="L423" s="359"/>
      <c r="M423" s="359"/>
      <c r="N423" s="359"/>
      <c r="O423" s="359"/>
      <c r="P423" s="359"/>
      <c r="Q423" s="359"/>
      <c r="R423" s="359"/>
      <c r="S423" s="359"/>
      <c r="T423" s="359"/>
      <c r="U423" s="359"/>
      <c r="V423" s="359"/>
      <c r="W423" s="359"/>
      <c r="X423" s="359"/>
    </row>
    <row r="424" spans="1:24" x14ac:dyDescent="0.2">
      <c r="A424" s="392"/>
      <c r="B424" s="359"/>
      <c r="C424" s="359"/>
      <c r="D424" s="359"/>
      <c r="E424" s="359"/>
      <c r="F424" s="359"/>
      <c r="G424" s="359"/>
      <c r="H424" s="359"/>
      <c r="I424" s="359"/>
      <c r="J424" s="359"/>
      <c r="K424" s="359"/>
      <c r="L424" s="359"/>
      <c r="M424" s="359"/>
      <c r="N424" s="359"/>
      <c r="O424" s="359"/>
      <c r="P424" s="359"/>
      <c r="Q424" s="359"/>
      <c r="R424" s="359"/>
      <c r="S424" s="359"/>
      <c r="T424" s="359"/>
      <c r="U424" s="359"/>
      <c r="V424" s="359"/>
      <c r="W424" s="359"/>
      <c r="X424" s="359"/>
    </row>
    <row r="425" spans="1:24" x14ac:dyDescent="0.2">
      <c r="A425" s="392"/>
      <c r="B425" s="359"/>
      <c r="C425" s="359"/>
      <c r="D425" s="359"/>
      <c r="E425" s="359"/>
      <c r="F425" s="359"/>
      <c r="G425" s="359"/>
      <c r="H425" s="359"/>
      <c r="I425" s="359"/>
      <c r="J425" s="359"/>
      <c r="K425" s="359"/>
      <c r="L425" s="359"/>
      <c r="M425" s="359"/>
      <c r="N425" s="359"/>
      <c r="O425" s="359"/>
      <c r="P425" s="359"/>
      <c r="Q425" s="359"/>
      <c r="R425" s="359"/>
      <c r="S425" s="359"/>
      <c r="T425" s="359"/>
      <c r="U425" s="359"/>
      <c r="V425" s="359"/>
      <c r="W425" s="359"/>
      <c r="X425" s="359"/>
    </row>
    <row r="426" spans="1:24" x14ac:dyDescent="0.2">
      <c r="A426" s="392"/>
      <c r="B426" s="359"/>
      <c r="C426" s="359"/>
      <c r="D426" s="359"/>
      <c r="E426" s="359"/>
      <c r="F426" s="359"/>
      <c r="G426" s="359"/>
      <c r="H426" s="359"/>
      <c r="I426" s="359"/>
      <c r="J426" s="359"/>
      <c r="K426" s="359"/>
      <c r="L426" s="359"/>
      <c r="M426" s="359"/>
      <c r="N426" s="359"/>
      <c r="O426" s="359"/>
      <c r="P426" s="359"/>
      <c r="Q426" s="359"/>
      <c r="R426" s="359"/>
      <c r="S426" s="359"/>
      <c r="T426" s="359"/>
      <c r="U426" s="359"/>
      <c r="V426" s="359"/>
      <c r="W426" s="359"/>
      <c r="X426" s="359"/>
    </row>
    <row r="427" spans="1:24" x14ac:dyDescent="0.2">
      <c r="A427" s="392"/>
      <c r="B427" s="359"/>
      <c r="C427" s="359"/>
      <c r="D427" s="359"/>
      <c r="E427" s="359"/>
      <c r="F427" s="359"/>
      <c r="G427" s="359"/>
      <c r="H427" s="359"/>
      <c r="I427" s="359"/>
      <c r="J427" s="359"/>
      <c r="K427" s="359"/>
      <c r="L427" s="359"/>
      <c r="M427" s="359"/>
      <c r="N427" s="359"/>
      <c r="O427" s="359"/>
      <c r="P427" s="359"/>
      <c r="Q427" s="359"/>
      <c r="R427" s="359"/>
      <c r="S427" s="359"/>
      <c r="T427" s="359"/>
      <c r="U427" s="359"/>
      <c r="V427" s="359"/>
      <c r="W427" s="359"/>
      <c r="X427" s="359"/>
    </row>
    <row r="428" spans="1:24" x14ac:dyDescent="0.2">
      <c r="A428" s="392"/>
      <c r="B428" s="359"/>
      <c r="C428" s="359"/>
      <c r="D428" s="359"/>
      <c r="E428" s="359"/>
      <c r="F428" s="359"/>
      <c r="G428" s="359"/>
      <c r="H428" s="359"/>
      <c r="I428" s="359"/>
      <c r="J428" s="359"/>
      <c r="K428" s="359"/>
      <c r="L428" s="359"/>
      <c r="M428" s="359"/>
      <c r="N428" s="359"/>
      <c r="O428" s="359"/>
      <c r="P428" s="359"/>
      <c r="Q428" s="359"/>
      <c r="R428" s="359"/>
      <c r="S428" s="359"/>
      <c r="T428" s="359"/>
      <c r="U428" s="359"/>
      <c r="V428" s="359"/>
      <c r="W428" s="359"/>
      <c r="X428" s="359"/>
    </row>
    <row r="429" spans="1:24" x14ac:dyDescent="0.2">
      <c r="A429" s="392"/>
      <c r="B429" s="359"/>
      <c r="C429" s="359"/>
      <c r="D429" s="359"/>
      <c r="E429" s="359"/>
      <c r="F429" s="359"/>
      <c r="G429" s="359"/>
      <c r="H429" s="359"/>
      <c r="I429" s="359"/>
      <c r="J429" s="359"/>
      <c r="K429" s="359"/>
      <c r="L429" s="359"/>
      <c r="M429" s="359"/>
      <c r="N429" s="359"/>
      <c r="O429" s="359"/>
      <c r="P429" s="359"/>
      <c r="Q429" s="359"/>
      <c r="R429" s="359"/>
      <c r="S429" s="359"/>
      <c r="T429" s="359"/>
      <c r="U429" s="359"/>
      <c r="V429" s="359"/>
      <c r="W429" s="359"/>
      <c r="X429" s="359"/>
    </row>
    <row r="430" spans="1:24" x14ac:dyDescent="0.2">
      <c r="A430" s="392"/>
      <c r="B430" s="359"/>
      <c r="C430" s="359"/>
      <c r="D430" s="359"/>
      <c r="E430" s="359"/>
      <c r="F430" s="359"/>
      <c r="G430" s="359"/>
      <c r="H430" s="359"/>
      <c r="I430" s="359"/>
      <c r="J430" s="359"/>
      <c r="K430" s="359"/>
      <c r="L430" s="359"/>
      <c r="M430" s="359"/>
      <c r="N430" s="359"/>
      <c r="O430" s="359"/>
      <c r="P430" s="359"/>
      <c r="Q430" s="359"/>
      <c r="R430" s="359"/>
      <c r="S430" s="359"/>
      <c r="T430" s="359"/>
      <c r="U430" s="359"/>
      <c r="V430" s="359"/>
      <c r="W430" s="359"/>
      <c r="X430" s="359"/>
    </row>
    <row r="431" spans="1:24" x14ac:dyDescent="0.2">
      <c r="A431" s="392"/>
      <c r="B431" s="359"/>
      <c r="C431" s="359"/>
      <c r="D431" s="359"/>
      <c r="E431" s="359"/>
      <c r="F431" s="359"/>
      <c r="G431" s="359"/>
      <c r="H431" s="359"/>
      <c r="I431" s="359"/>
      <c r="J431" s="359"/>
      <c r="K431" s="359"/>
      <c r="L431" s="359"/>
      <c r="M431" s="359"/>
      <c r="N431" s="359"/>
      <c r="O431" s="359"/>
      <c r="P431" s="359"/>
      <c r="Q431" s="359"/>
      <c r="R431" s="359"/>
      <c r="S431" s="359"/>
      <c r="T431" s="359"/>
      <c r="U431" s="359"/>
      <c r="V431" s="359"/>
      <c r="W431" s="359"/>
      <c r="X431" s="359"/>
    </row>
    <row r="432" spans="1:24" x14ac:dyDescent="0.2">
      <c r="A432" s="392"/>
      <c r="B432" s="359"/>
      <c r="C432" s="359"/>
      <c r="D432" s="359"/>
      <c r="E432" s="359"/>
      <c r="F432" s="359"/>
      <c r="G432" s="359"/>
      <c r="H432" s="359"/>
      <c r="I432" s="359"/>
      <c r="J432" s="359"/>
      <c r="K432" s="359"/>
      <c r="L432" s="359"/>
      <c r="M432" s="359"/>
      <c r="N432" s="359"/>
      <c r="O432" s="359"/>
      <c r="P432" s="359"/>
      <c r="Q432" s="359"/>
      <c r="R432" s="359"/>
      <c r="S432" s="359"/>
      <c r="T432" s="359"/>
      <c r="U432" s="359"/>
      <c r="V432" s="359"/>
      <c r="W432" s="359"/>
      <c r="X432" s="359"/>
    </row>
    <row r="433" spans="1:24" x14ac:dyDescent="0.2">
      <c r="A433" s="392"/>
      <c r="B433" s="359"/>
      <c r="C433" s="359"/>
      <c r="D433" s="359"/>
      <c r="E433" s="359"/>
      <c r="F433" s="359"/>
      <c r="G433" s="359"/>
      <c r="H433" s="359"/>
      <c r="I433" s="359"/>
      <c r="J433" s="359"/>
      <c r="K433" s="359"/>
      <c r="L433" s="359"/>
      <c r="M433" s="359"/>
      <c r="N433" s="359"/>
      <c r="O433" s="359"/>
      <c r="P433" s="359"/>
      <c r="Q433" s="359"/>
      <c r="R433" s="359"/>
      <c r="S433" s="359"/>
      <c r="T433" s="359"/>
      <c r="U433" s="359"/>
      <c r="V433" s="359"/>
      <c r="W433" s="359"/>
      <c r="X433" s="359"/>
    </row>
    <row r="434" spans="1:24" x14ac:dyDescent="0.2">
      <c r="A434" s="392"/>
      <c r="B434" s="359"/>
      <c r="C434" s="359"/>
      <c r="D434" s="359"/>
      <c r="E434" s="359"/>
      <c r="F434" s="359"/>
      <c r="G434" s="359"/>
      <c r="H434" s="359"/>
      <c r="I434" s="359"/>
      <c r="J434" s="359"/>
      <c r="K434" s="359"/>
      <c r="L434" s="359"/>
      <c r="M434" s="359"/>
      <c r="N434" s="359"/>
      <c r="O434" s="359"/>
      <c r="P434" s="359"/>
      <c r="Q434" s="359"/>
      <c r="R434" s="359"/>
      <c r="S434" s="359"/>
      <c r="T434" s="359"/>
      <c r="U434" s="359"/>
      <c r="V434" s="359"/>
      <c r="W434" s="359"/>
      <c r="X434" s="359"/>
    </row>
    <row r="435" spans="1:24" x14ac:dyDescent="0.2">
      <c r="A435" s="392"/>
      <c r="B435" s="359"/>
      <c r="C435" s="359"/>
      <c r="D435" s="359"/>
      <c r="E435" s="359"/>
      <c r="F435" s="359"/>
      <c r="G435" s="359"/>
      <c r="H435" s="359"/>
      <c r="I435" s="359"/>
      <c r="J435" s="359"/>
      <c r="K435" s="359"/>
      <c r="L435" s="359"/>
      <c r="M435" s="359"/>
      <c r="N435" s="359"/>
      <c r="O435" s="359"/>
      <c r="P435" s="359"/>
      <c r="Q435" s="359"/>
      <c r="R435" s="359"/>
      <c r="S435" s="359"/>
      <c r="T435" s="359"/>
      <c r="U435" s="359"/>
      <c r="V435" s="359"/>
      <c r="W435" s="359"/>
      <c r="X435" s="359"/>
    </row>
    <row r="436" spans="1:24" x14ac:dyDescent="0.2">
      <c r="A436" s="392"/>
      <c r="B436" s="359"/>
      <c r="C436" s="359"/>
      <c r="D436" s="359"/>
      <c r="E436" s="359"/>
      <c r="F436" s="359"/>
      <c r="G436" s="359"/>
      <c r="H436" s="359"/>
      <c r="I436" s="359"/>
      <c r="J436" s="359"/>
      <c r="K436" s="359"/>
      <c r="L436" s="359"/>
      <c r="M436" s="359"/>
      <c r="N436" s="359"/>
      <c r="O436" s="359"/>
      <c r="P436" s="359"/>
      <c r="Q436" s="359"/>
      <c r="R436" s="359"/>
      <c r="S436" s="359"/>
      <c r="T436" s="359"/>
      <c r="U436" s="359"/>
      <c r="V436" s="359"/>
      <c r="W436" s="359"/>
      <c r="X436" s="359"/>
    </row>
    <row r="437" spans="1:24" x14ac:dyDescent="0.2">
      <c r="A437" s="392"/>
      <c r="B437" s="359"/>
      <c r="C437" s="359"/>
      <c r="D437" s="359"/>
      <c r="E437" s="359"/>
      <c r="F437" s="359"/>
      <c r="G437" s="359"/>
      <c r="H437" s="359"/>
      <c r="I437" s="359"/>
      <c r="J437" s="359"/>
      <c r="K437" s="359"/>
      <c r="L437" s="359"/>
      <c r="M437" s="359"/>
      <c r="N437" s="359"/>
      <c r="O437" s="359"/>
      <c r="P437" s="359"/>
      <c r="Q437" s="359"/>
      <c r="R437" s="359"/>
      <c r="S437" s="359"/>
      <c r="T437" s="359"/>
      <c r="U437" s="359"/>
      <c r="V437" s="359"/>
      <c r="W437" s="359"/>
      <c r="X437" s="359"/>
    </row>
    <row r="438" spans="1:24" x14ac:dyDescent="0.2">
      <c r="A438" s="392"/>
      <c r="B438" s="359"/>
      <c r="C438" s="359"/>
      <c r="D438" s="359"/>
      <c r="E438" s="359"/>
      <c r="F438" s="359"/>
      <c r="G438" s="359"/>
      <c r="H438" s="359"/>
      <c r="I438" s="359"/>
      <c r="J438" s="359"/>
      <c r="K438" s="359"/>
      <c r="L438" s="359"/>
      <c r="M438" s="359"/>
      <c r="N438" s="359"/>
      <c r="O438" s="359"/>
      <c r="P438" s="359"/>
      <c r="Q438" s="359"/>
      <c r="R438" s="359"/>
      <c r="S438" s="359"/>
      <c r="T438" s="359"/>
      <c r="U438" s="359"/>
      <c r="V438" s="359"/>
      <c r="W438" s="359"/>
      <c r="X438" s="359"/>
    </row>
    <row r="439" spans="1:24" x14ac:dyDescent="0.2">
      <c r="A439" s="392"/>
      <c r="B439" s="359"/>
      <c r="C439" s="359"/>
      <c r="D439" s="359"/>
      <c r="E439" s="359"/>
      <c r="F439" s="359"/>
      <c r="G439" s="359"/>
      <c r="H439" s="359"/>
      <c r="I439" s="359"/>
      <c r="J439" s="359"/>
      <c r="K439" s="359"/>
      <c r="L439" s="359"/>
      <c r="M439" s="359"/>
      <c r="N439" s="359"/>
      <c r="O439" s="359"/>
      <c r="P439" s="359"/>
      <c r="Q439" s="359"/>
      <c r="R439" s="359"/>
      <c r="S439" s="359"/>
      <c r="T439" s="359"/>
      <c r="U439" s="359"/>
      <c r="V439" s="359"/>
      <c r="W439" s="359"/>
      <c r="X439" s="359"/>
    </row>
    <row r="440" spans="1:24" x14ac:dyDescent="0.2">
      <c r="A440" s="392"/>
      <c r="B440" s="359"/>
      <c r="C440" s="359"/>
      <c r="D440" s="359"/>
      <c r="E440" s="359"/>
      <c r="F440" s="359"/>
      <c r="G440" s="359"/>
      <c r="H440" s="359"/>
      <c r="I440" s="359"/>
      <c r="J440" s="359"/>
      <c r="K440" s="359"/>
      <c r="L440" s="359"/>
      <c r="M440" s="359"/>
      <c r="N440" s="359"/>
      <c r="O440" s="359"/>
      <c r="P440" s="359"/>
      <c r="Q440" s="359"/>
      <c r="R440" s="359"/>
      <c r="S440" s="359"/>
      <c r="T440" s="359"/>
      <c r="U440" s="359"/>
      <c r="V440" s="359"/>
      <c r="W440" s="359"/>
      <c r="X440" s="359"/>
    </row>
    <row r="441" spans="1:24" x14ac:dyDescent="0.2">
      <c r="A441" s="392"/>
      <c r="B441" s="359"/>
      <c r="C441" s="359"/>
      <c r="D441" s="359"/>
      <c r="E441" s="359"/>
      <c r="F441" s="359"/>
      <c r="G441" s="359"/>
      <c r="H441" s="359"/>
      <c r="I441" s="359"/>
      <c r="J441" s="359"/>
      <c r="K441" s="359"/>
      <c r="L441" s="359"/>
      <c r="M441" s="359"/>
      <c r="N441" s="359"/>
      <c r="O441" s="359"/>
      <c r="P441" s="359"/>
      <c r="Q441" s="359"/>
      <c r="R441" s="359"/>
      <c r="S441" s="359"/>
      <c r="T441" s="359"/>
      <c r="U441" s="359"/>
      <c r="V441" s="359"/>
      <c r="W441" s="359"/>
      <c r="X441" s="359"/>
    </row>
    <row r="442" spans="1:24" x14ac:dyDescent="0.2">
      <c r="A442" s="392"/>
      <c r="B442" s="359"/>
      <c r="C442" s="359"/>
      <c r="D442" s="359"/>
      <c r="E442" s="359"/>
      <c r="F442" s="359"/>
      <c r="G442" s="359"/>
      <c r="H442" s="359"/>
      <c r="I442" s="359"/>
      <c r="J442" s="359"/>
      <c r="K442" s="359"/>
      <c r="L442" s="359"/>
      <c r="M442" s="359"/>
      <c r="N442" s="359"/>
      <c r="O442" s="359"/>
      <c r="P442" s="359"/>
      <c r="Q442" s="359"/>
      <c r="R442" s="359"/>
      <c r="S442" s="359"/>
      <c r="T442" s="359"/>
      <c r="U442" s="359"/>
      <c r="V442" s="359"/>
      <c r="W442" s="359"/>
      <c r="X442" s="359"/>
    </row>
    <row r="443" spans="1:24" x14ac:dyDescent="0.2">
      <c r="A443" s="392"/>
      <c r="B443" s="359"/>
      <c r="C443" s="359"/>
      <c r="D443" s="359"/>
      <c r="E443" s="359"/>
      <c r="F443" s="359"/>
      <c r="G443" s="359"/>
      <c r="H443" s="359"/>
      <c r="I443" s="359"/>
      <c r="J443" s="359"/>
      <c r="K443" s="359"/>
      <c r="L443" s="359"/>
      <c r="M443" s="359"/>
      <c r="N443" s="359"/>
      <c r="O443" s="359"/>
      <c r="P443" s="359"/>
      <c r="Q443" s="359"/>
      <c r="R443" s="359"/>
      <c r="S443" s="359"/>
      <c r="T443" s="359"/>
      <c r="U443" s="359"/>
      <c r="V443" s="359"/>
      <c r="W443" s="359"/>
      <c r="X443" s="359"/>
    </row>
    <row r="444" spans="1:24" x14ac:dyDescent="0.2">
      <c r="A444" s="392"/>
      <c r="B444" s="359"/>
      <c r="C444" s="359"/>
      <c r="D444" s="359"/>
      <c r="E444" s="359"/>
      <c r="F444" s="359"/>
      <c r="G444" s="359"/>
      <c r="H444" s="359"/>
      <c r="I444" s="359"/>
      <c r="J444" s="359"/>
      <c r="K444" s="359"/>
      <c r="L444" s="359"/>
      <c r="M444" s="359"/>
      <c r="N444" s="359"/>
      <c r="O444" s="359"/>
      <c r="P444" s="359"/>
      <c r="Q444" s="359"/>
      <c r="R444" s="359"/>
      <c r="S444" s="359"/>
      <c r="T444" s="359"/>
      <c r="U444" s="359"/>
      <c r="V444" s="359"/>
      <c r="W444" s="359"/>
      <c r="X444" s="359"/>
    </row>
    <row r="445" spans="1:24" x14ac:dyDescent="0.2">
      <c r="A445" s="392"/>
      <c r="B445" s="359"/>
      <c r="C445" s="359"/>
      <c r="D445" s="359"/>
      <c r="E445" s="359"/>
      <c r="F445" s="359"/>
      <c r="G445" s="359"/>
      <c r="H445" s="359"/>
      <c r="I445" s="359"/>
      <c r="J445" s="359"/>
      <c r="K445" s="359"/>
      <c r="L445" s="359"/>
      <c r="M445" s="359"/>
      <c r="N445" s="359"/>
      <c r="O445" s="359"/>
      <c r="P445" s="359"/>
      <c r="Q445" s="359"/>
      <c r="R445" s="359"/>
      <c r="S445" s="359"/>
      <c r="T445" s="359"/>
      <c r="U445" s="359"/>
      <c r="V445" s="359"/>
      <c r="W445" s="359"/>
      <c r="X445" s="359"/>
    </row>
    <row r="446" spans="1:24" x14ac:dyDescent="0.2">
      <c r="A446" s="392"/>
      <c r="B446" s="359"/>
      <c r="C446" s="359"/>
      <c r="D446" s="359"/>
      <c r="E446" s="359"/>
      <c r="F446" s="359"/>
      <c r="G446" s="359"/>
      <c r="H446" s="359"/>
      <c r="I446" s="359"/>
      <c r="J446" s="359"/>
      <c r="K446" s="359"/>
      <c r="L446" s="359"/>
      <c r="M446" s="359"/>
      <c r="N446" s="359"/>
      <c r="O446" s="359"/>
      <c r="P446" s="359"/>
      <c r="Q446" s="359"/>
      <c r="R446" s="359"/>
      <c r="S446" s="359"/>
      <c r="T446" s="359"/>
      <c r="U446" s="359"/>
      <c r="V446" s="359"/>
      <c r="W446" s="359"/>
      <c r="X446" s="359"/>
    </row>
    <row r="447" spans="1:24" x14ac:dyDescent="0.2">
      <c r="A447" s="392"/>
      <c r="B447" s="359"/>
      <c r="C447" s="359"/>
      <c r="D447" s="359"/>
      <c r="E447" s="359"/>
      <c r="F447" s="359"/>
      <c r="G447" s="359"/>
      <c r="H447" s="359"/>
      <c r="I447" s="359"/>
      <c r="J447" s="359"/>
      <c r="K447" s="359"/>
      <c r="L447" s="359"/>
      <c r="M447" s="359"/>
      <c r="N447" s="359"/>
      <c r="O447" s="359"/>
      <c r="P447" s="359"/>
      <c r="Q447" s="359"/>
      <c r="R447" s="359"/>
      <c r="S447" s="359"/>
      <c r="T447" s="359"/>
      <c r="U447" s="359"/>
      <c r="V447" s="359"/>
      <c r="W447" s="359"/>
      <c r="X447" s="359"/>
    </row>
    <row r="448" spans="1:24" x14ac:dyDescent="0.2">
      <c r="A448" s="392"/>
      <c r="B448" s="359"/>
      <c r="C448" s="359"/>
      <c r="D448" s="359"/>
      <c r="E448" s="359"/>
      <c r="F448" s="359"/>
      <c r="G448" s="359"/>
      <c r="H448" s="359"/>
      <c r="I448" s="359"/>
      <c r="J448" s="359"/>
      <c r="K448" s="359"/>
      <c r="L448" s="359"/>
      <c r="M448" s="359"/>
      <c r="N448" s="359"/>
      <c r="O448" s="359"/>
      <c r="P448" s="359"/>
      <c r="Q448" s="359"/>
      <c r="R448" s="359"/>
      <c r="S448" s="359"/>
      <c r="T448" s="359"/>
      <c r="U448" s="359"/>
      <c r="V448" s="359"/>
      <c r="W448" s="359"/>
      <c r="X448" s="359"/>
    </row>
    <row r="449" spans="1:24" x14ac:dyDescent="0.2">
      <c r="A449" s="392"/>
      <c r="B449" s="359"/>
      <c r="C449" s="359"/>
      <c r="D449" s="359"/>
      <c r="E449" s="359"/>
      <c r="F449" s="359"/>
      <c r="G449" s="359"/>
      <c r="H449" s="359"/>
      <c r="I449" s="359"/>
      <c r="J449" s="359"/>
      <c r="K449" s="359"/>
      <c r="L449" s="359"/>
      <c r="M449" s="359"/>
      <c r="N449" s="359"/>
      <c r="O449" s="359"/>
      <c r="P449" s="359"/>
      <c r="Q449" s="359"/>
      <c r="R449" s="359"/>
      <c r="S449" s="359"/>
      <c r="T449" s="359"/>
      <c r="U449" s="359"/>
      <c r="V449" s="359"/>
      <c r="W449" s="359"/>
      <c r="X449" s="359"/>
    </row>
    <row r="450" spans="1:24" x14ac:dyDescent="0.2">
      <c r="A450" s="392"/>
      <c r="B450" s="359"/>
      <c r="C450" s="359"/>
      <c r="D450" s="359"/>
      <c r="E450" s="359"/>
      <c r="F450" s="359"/>
      <c r="G450" s="359"/>
      <c r="H450" s="359"/>
      <c r="I450" s="359"/>
      <c r="J450" s="359"/>
      <c r="K450" s="359"/>
      <c r="L450" s="359"/>
      <c r="M450" s="359"/>
      <c r="N450" s="359"/>
      <c r="O450" s="359"/>
      <c r="P450" s="359"/>
      <c r="Q450" s="359"/>
      <c r="R450" s="359"/>
      <c r="S450" s="359"/>
      <c r="T450" s="359"/>
      <c r="U450" s="359"/>
      <c r="V450" s="359"/>
      <c r="W450" s="359"/>
      <c r="X450" s="359"/>
    </row>
    <row r="451" spans="1:24" x14ac:dyDescent="0.2">
      <c r="A451" s="392"/>
      <c r="B451" s="359"/>
      <c r="C451" s="359"/>
      <c r="D451" s="359"/>
      <c r="E451" s="359"/>
      <c r="F451" s="359"/>
      <c r="G451" s="359"/>
      <c r="H451" s="359"/>
      <c r="I451" s="359"/>
      <c r="J451" s="359"/>
      <c r="K451" s="359"/>
      <c r="L451" s="359"/>
      <c r="M451" s="359"/>
      <c r="N451" s="359"/>
      <c r="O451" s="359"/>
      <c r="P451" s="359"/>
      <c r="Q451" s="359"/>
      <c r="R451" s="359"/>
      <c r="S451" s="359"/>
      <c r="T451" s="359"/>
      <c r="U451" s="359"/>
      <c r="V451" s="359"/>
      <c r="W451" s="359"/>
      <c r="X451" s="359"/>
    </row>
    <row r="452" spans="1:24" x14ac:dyDescent="0.2">
      <c r="A452" s="392"/>
      <c r="B452" s="359"/>
      <c r="C452" s="359"/>
      <c r="D452" s="359"/>
      <c r="E452" s="359"/>
      <c r="F452" s="359"/>
      <c r="G452" s="359"/>
      <c r="H452" s="359"/>
      <c r="I452" s="359"/>
      <c r="J452" s="359"/>
      <c r="K452" s="359"/>
      <c r="L452" s="359"/>
      <c r="M452" s="359"/>
      <c r="N452" s="359"/>
      <c r="O452" s="359"/>
      <c r="P452" s="359"/>
      <c r="Q452" s="359"/>
      <c r="R452" s="359"/>
      <c r="S452" s="359"/>
      <c r="T452" s="359"/>
      <c r="U452" s="359"/>
      <c r="V452" s="359"/>
      <c r="W452" s="359"/>
      <c r="X452" s="359"/>
    </row>
    <row r="453" spans="1:24" x14ac:dyDescent="0.2">
      <c r="A453" s="392"/>
      <c r="B453" s="359"/>
      <c r="C453" s="359"/>
      <c r="D453" s="359"/>
      <c r="E453" s="359"/>
      <c r="F453" s="359"/>
      <c r="G453" s="359"/>
      <c r="H453" s="359"/>
      <c r="I453" s="359"/>
      <c r="J453" s="359"/>
      <c r="K453" s="359"/>
      <c r="L453" s="359"/>
      <c r="M453" s="359"/>
      <c r="N453" s="359"/>
      <c r="O453" s="359"/>
      <c r="P453" s="359"/>
      <c r="Q453" s="359"/>
      <c r="R453" s="359"/>
      <c r="S453" s="359"/>
      <c r="T453" s="359"/>
      <c r="U453" s="359"/>
      <c r="V453" s="359"/>
      <c r="W453" s="359"/>
      <c r="X453" s="359"/>
    </row>
    <row r="454" spans="1:24" x14ac:dyDescent="0.2">
      <c r="A454" s="392"/>
      <c r="B454" s="359"/>
      <c r="C454" s="359"/>
      <c r="D454" s="359"/>
      <c r="E454" s="359"/>
      <c r="F454" s="359"/>
      <c r="G454" s="359"/>
      <c r="H454" s="359"/>
      <c r="I454" s="359"/>
      <c r="J454" s="359"/>
      <c r="K454" s="359"/>
      <c r="L454" s="359"/>
      <c r="M454" s="359"/>
      <c r="N454" s="359"/>
      <c r="O454" s="359"/>
      <c r="P454" s="359"/>
      <c r="Q454" s="359"/>
      <c r="R454" s="359"/>
      <c r="S454" s="359"/>
      <c r="T454" s="359"/>
      <c r="U454" s="359"/>
      <c r="V454" s="359"/>
      <c r="W454" s="359"/>
      <c r="X454" s="359"/>
    </row>
    <row r="455" spans="1:24" x14ac:dyDescent="0.2">
      <c r="A455" s="392"/>
      <c r="B455" s="359"/>
      <c r="C455" s="359"/>
      <c r="D455" s="359"/>
      <c r="E455" s="359"/>
      <c r="F455" s="359"/>
      <c r="G455" s="359"/>
      <c r="H455" s="359"/>
      <c r="I455" s="359"/>
      <c r="J455" s="359"/>
      <c r="K455" s="359"/>
      <c r="L455" s="359"/>
      <c r="M455" s="359"/>
      <c r="N455" s="359"/>
      <c r="O455" s="359"/>
      <c r="P455" s="359"/>
      <c r="Q455" s="359"/>
      <c r="R455" s="359"/>
      <c r="S455" s="359"/>
      <c r="T455" s="359"/>
      <c r="U455" s="359"/>
      <c r="V455" s="359"/>
      <c r="W455" s="359"/>
      <c r="X455" s="359"/>
    </row>
    <row r="456" spans="1:24" x14ac:dyDescent="0.2">
      <c r="A456" s="392"/>
      <c r="B456" s="359"/>
      <c r="C456" s="359"/>
      <c r="D456" s="359"/>
      <c r="E456" s="359"/>
      <c r="F456" s="359"/>
      <c r="G456" s="359"/>
      <c r="H456" s="359"/>
      <c r="I456" s="359"/>
      <c r="J456" s="359"/>
      <c r="K456" s="359"/>
      <c r="L456" s="359"/>
      <c r="M456" s="359"/>
      <c r="N456" s="359"/>
      <c r="O456" s="359"/>
      <c r="P456" s="359"/>
      <c r="Q456" s="359"/>
      <c r="R456" s="359"/>
      <c r="S456" s="359"/>
      <c r="T456" s="359"/>
      <c r="U456" s="359"/>
      <c r="V456" s="359"/>
      <c r="W456" s="359"/>
      <c r="X456" s="359"/>
    </row>
    <row r="457" spans="1:24" x14ac:dyDescent="0.2">
      <c r="A457" s="392"/>
      <c r="B457" s="359"/>
      <c r="C457" s="359"/>
      <c r="D457" s="359"/>
      <c r="E457" s="359"/>
      <c r="F457" s="359"/>
      <c r="G457" s="359"/>
      <c r="H457" s="359"/>
      <c r="I457" s="359"/>
      <c r="J457" s="359"/>
      <c r="K457" s="359"/>
      <c r="L457" s="359"/>
      <c r="M457" s="359"/>
      <c r="N457" s="359"/>
      <c r="O457" s="359"/>
      <c r="P457" s="359"/>
      <c r="Q457" s="359"/>
      <c r="R457" s="359"/>
      <c r="S457" s="359"/>
      <c r="T457" s="359"/>
      <c r="U457" s="359"/>
      <c r="V457" s="359"/>
      <c r="W457" s="359"/>
      <c r="X457" s="359"/>
    </row>
    <row r="458" spans="1:24" x14ac:dyDescent="0.2">
      <c r="A458" s="392"/>
      <c r="B458" s="359"/>
      <c r="C458" s="359"/>
      <c r="D458" s="359"/>
      <c r="E458" s="359"/>
      <c r="F458" s="359"/>
      <c r="G458" s="359"/>
      <c r="H458" s="359"/>
      <c r="I458" s="359"/>
      <c r="J458" s="359"/>
      <c r="K458" s="359"/>
      <c r="L458" s="359"/>
      <c r="M458" s="359"/>
      <c r="N458" s="359"/>
      <c r="O458" s="359"/>
      <c r="P458" s="359"/>
      <c r="Q458" s="359"/>
      <c r="R458" s="359"/>
      <c r="S458" s="359"/>
      <c r="T458" s="359"/>
      <c r="U458" s="359"/>
      <c r="V458" s="359"/>
      <c r="W458" s="359"/>
      <c r="X458" s="359"/>
    </row>
    <row r="459" spans="1:24" x14ac:dyDescent="0.2">
      <c r="A459" s="392"/>
      <c r="B459" s="359"/>
      <c r="C459" s="359"/>
      <c r="D459" s="359"/>
      <c r="E459" s="359"/>
      <c r="F459" s="359"/>
      <c r="G459" s="359"/>
      <c r="H459" s="359"/>
      <c r="I459" s="359"/>
      <c r="J459" s="359"/>
      <c r="K459" s="359"/>
      <c r="L459" s="359"/>
      <c r="M459" s="359"/>
      <c r="N459" s="359"/>
      <c r="O459" s="359"/>
      <c r="P459" s="359"/>
      <c r="Q459" s="359"/>
      <c r="R459" s="359"/>
      <c r="S459" s="359"/>
      <c r="T459" s="359"/>
      <c r="U459" s="359"/>
      <c r="V459" s="359"/>
      <c r="W459" s="359"/>
      <c r="X459" s="359"/>
    </row>
    <row r="460" spans="1:24" x14ac:dyDescent="0.2">
      <c r="A460" s="392"/>
      <c r="B460" s="359"/>
      <c r="C460" s="359"/>
      <c r="D460" s="359"/>
      <c r="E460" s="359"/>
      <c r="F460" s="359"/>
      <c r="G460" s="359"/>
      <c r="H460" s="359"/>
      <c r="I460" s="359"/>
      <c r="J460" s="359"/>
      <c r="K460" s="359"/>
      <c r="L460" s="359"/>
      <c r="M460" s="359"/>
      <c r="N460" s="359"/>
      <c r="O460" s="359"/>
      <c r="P460" s="359"/>
      <c r="Q460" s="359"/>
      <c r="R460" s="359"/>
      <c r="S460" s="359"/>
      <c r="T460" s="359"/>
      <c r="U460" s="359"/>
      <c r="V460" s="359"/>
      <c r="W460" s="359"/>
      <c r="X460" s="359"/>
    </row>
    <row r="461" spans="1:24" x14ac:dyDescent="0.2">
      <c r="A461" s="392"/>
      <c r="B461" s="359"/>
      <c r="C461" s="359"/>
      <c r="D461" s="359"/>
      <c r="E461" s="359"/>
      <c r="F461" s="359"/>
      <c r="G461" s="359"/>
      <c r="H461" s="359"/>
      <c r="I461" s="359"/>
      <c r="J461" s="359"/>
      <c r="K461" s="359"/>
      <c r="L461" s="359"/>
      <c r="M461" s="359"/>
      <c r="N461" s="359"/>
      <c r="O461" s="359"/>
      <c r="P461" s="359"/>
      <c r="Q461" s="359"/>
      <c r="R461" s="359"/>
      <c r="S461" s="359"/>
      <c r="T461" s="359"/>
      <c r="U461" s="359"/>
      <c r="V461" s="359"/>
      <c r="W461" s="359"/>
      <c r="X461" s="359"/>
    </row>
    <row r="462" spans="1:24" x14ac:dyDescent="0.2">
      <c r="A462" s="392"/>
      <c r="B462" s="359"/>
      <c r="C462" s="359"/>
      <c r="D462" s="359"/>
      <c r="E462" s="359"/>
      <c r="F462" s="359"/>
      <c r="G462" s="359"/>
      <c r="H462" s="359"/>
      <c r="I462" s="359"/>
      <c r="J462" s="359"/>
      <c r="K462" s="359"/>
      <c r="L462" s="359"/>
      <c r="M462" s="359"/>
      <c r="N462" s="359"/>
      <c r="O462" s="359"/>
      <c r="P462" s="359"/>
      <c r="Q462" s="359"/>
      <c r="R462" s="359"/>
      <c r="S462" s="359"/>
      <c r="T462" s="359"/>
      <c r="U462" s="359"/>
      <c r="V462" s="359"/>
      <c r="W462" s="359"/>
      <c r="X462" s="359"/>
    </row>
    <row r="463" spans="1:24" x14ac:dyDescent="0.2">
      <c r="A463" s="392"/>
      <c r="B463" s="359"/>
      <c r="C463" s="359"/>
      <c r="D463" s="359"/>
      <c r="E463" s="359"/>
      <c r="F463" s="359"/>
      <c r="G463" s="359"/>
      <c r="H463" s="359"/>
      <c r="I463" s="359"/>
      <c r="J463" s="359"/>
      <c r="K463" s="359"/>
      <c r="L463" s="359"/>
      <c r="M463" s="359"/>
      <c r="N463" s="359"/>
      <c r="O463" s="359"/>
      <c r="P463" s="359"/>
      <c r="Q463" s="359"/>
      <c r="R463" s="359"/>
      <c r="S463" s="359"/>
      <c r="T463" s="359"/>
      <c r="U463" s="359"/>
      <c r="V463" s="359"/>
      <c r="W463" s="359"/>
      <c r="X463" s="359"/>
    </row>
    <row r="464" spans="1:24" x14ac:dyDescent="0.2">
      <c r="A464" s="392"/>
      <c r="B464" s="359"/>
      <c r="C464" s="359"/>
      <c r="D464" s="359"/>
      <c r="E464" s="359"/>
      <c r="F464" s="359"/>
      <c r="G464" s="359"/>
      <c r="H464" s="359"/>
      <c r="I464" s="359"/>
      <c r="J464" s="359"/>
      <c r="K464" s="359"/>
      <c r="L464" s="359"/>
      <c r="M464" s="359"/>
      <c r="N464" s="359"/>
      <c r="O464" s="359"/>
      <c r="P464" s="359"/>
      <c r="Q464" s="359"/>
      <c r="R464" s="359"/>
      <c r="S464" s="359"/>
      <c r="T464" s="359"/>
      <c r="U464" s="359"/>
      <c r="V464" s="359"/>
      <c r="W464" s="359"/>
      <c r="X464" s="359"/>
    </row>
    <row r="465" spans="1:24" x14ac:dyDescent="0.2">
      <c r="A465" s="392"/>
      <c r="B465" s="359"/>
      <c r="C465" s="359"/>
      <c r="D465" s="359"/>
      <c r="E465" s="359"/>
      <c r="F465" s="359"/>
      <c r="G465" s="359"/>
      <c r="H465" s="359"/>
      <c r="I465" s="359"/>
      <c r="J465" s="359"/>
      <c r="K465" s="359"/>
      <c r="L465" s="359"/>
      <c r="M465" s="359"/>
      <c r="N465" s="359"/>
      <c r="O465" s="359"/>
      <c r="P465" s="359"/>
      <c r="Q465" s="359"/>
      <c r="R465" s="359"/>
      <c r="S465" s="359"/>
      <c r="T465" s="359"/>
      <c r="U465" s="359"/>
      <c r="V465" s="359"/>
      <c r="W465" s="359"/>
      <c r="X465" s="359"/>
    </row>
    <row r="466" spans="1:24" x14ac:dyDescent="0.2">
      <c r="A466" s="392"/>
      <c r="B466" s="359"/>
      <c r="C466" s="359"/>
      <c r="D466" s="359"/>
      <c r="E466" s="359"/>
      <c r="F466" s="359"/>
      <c r="G466" s="359"/>
      <c r="H466" s="359"/>
      <c r="I466" s="359"/>
      <c r="J466" s="359"/>
      <c r="K466" s="359"/>
      <c r="L466" s="359"/>
      <c r="M466" s="359"/>
      <c r="N466" s="359"/>
      <c r="O466" s="359"/>
      <c r="P466" s="359"/>
      <c r="Q466" s="359"/>
      <c r="R466" s="359"/>
      <c r="S466" s="359"/>
      <c r="T466" s="359"/>
      <c r="U466" s="359"/>
      <c r="V466" s="359"/>
      <c r="W466" s="359"/>
      <c r="X466" s="359"/>
    </row>
    <row r="467" spans="1:24" x14ac:dyDescent="0.2">
      <c r="A467" s="392"/>
      <c r="B467" s="359"/>
      <c r="C467" s="359"/>
      <c r="D467" s="359"/>
      <c r="E467" s="359"/>
      <c r="F467" s="359"/>
      <c r="G467" s="359"/>
      <c r="H467" s="359"/>
      <c r="I467" s="359"/>
      <c r="J467" s="359"/>
      <c r="K467" s="359"/>
      <c r="L467" s="359"/>
      <c r="M467" s="359"/>
      <c r="N467" s="359"/>
      <c r="O467" s="359"/>
      <c r="P467" s="359"/>
      <c r="Q467" s="359"/>
      <c r="R467" s="359"/>
      <c r="S467" s="359"/>
      <c r="T467" s="359"/>
      <c r="U467" s="359"/>
      <c r="V467" s="359"/>
      <c r="W467" s="359"/>
      <c r="X467" s="359"/>
    </row>
    <row r="468" spans="1:24" x14ac:dyDescent="0.2">
      <c r="A468" s="392"/>
      <c r="B468" s="359"/>
      <c r="C468" s="359"/>
      <c r="D468" s="359"/>
      <c r="E468" s="359"/>
      <c r="F468" s="359"/>
      <c r="G468" s="359"/>
      <c r="H468" s="359"/>
      <c r="I468" s="359"/>
      <c r="J468" s="359"/>
      <c r="K468" s="359"/>
      <c r="L468" s="359"/>
      <c r="M468" s="359"/>
      <c r="N468" s="359"/>
      <c r="O468" s="359"/>
      <c r="P468" s="359"/>
      <c r="Q468" s="359"/>
      <c r="R468" s="359"/>
      <c r="S468" s="359"/>
      <c r="T468" s="359"/>
      <c r="U468" s="359"/>
      <c r="V468" s="359"/>
      <c r="W468" s="359"/>
      <c r="X468" s="359"/>
    </row>
    <row r="469" spans="1:24" x14ac:dyDescent="0.2">
      <c r="A469" s="392"/>
      <c r="B469" s="359"/>
      <c r="C469" s="359"/>
      <c r="D469" s="359"/>
      <c r="E469" s="359"/>
      <c r="F469" s="359"/>
      <c r="G469" s="359"/>
      <c r="H469" s="359"/>
      <c r="I469" s="359"/>
      <c r="J469" s="359"/>
      <c r="K469" s="359"/>
      <c r="L469" s="359"/>
      <c r="M469" s="359"/>
      <c r="N469" s="359"/>
      <c r="O469" s="359"/>
      <c r="P469" s="359"/>
      <c r="Q469" s="359"/>
      <c r="R469" s="359"/>
      <c r="S469" s="359"/>
      <c r="T469" s="359"/>
      <c r="U469" s="359"/>
      <c r="V469" s="359"/>
      <c r="W469" s="359"/>
      <c r="X469" s="359"/>
    </row>
    <row r="470" spans="1:24" x14ac:dyDescent="0.2">
      <c r="A470" s="392"/>
      <c r="B470" s="359"/>
      <c r="C470" s="359"/>
      <c r="D470" s="359"/>
      <c r="E470" s="359"/>
      <c r="F470" s="359"/>
      <c r="G470" s="359"/>
      <c r="H470" s="359"/>
      <c r="I470" s="359"/>
      <c r="J470" s="359"/>
      <c r="K470" s="359"/>
      <c r="L470" s="359"/>
      <c r="M470" s="359"/>
      <c r="N470" s="359"/>
      <c r="O470" s="359"/>
      <c r="P470" s="359"/>
      <c r="Q470" s="359"/>
      <c r="R470" s="359"/>
      <c r="S470" s="359"/>
      <c r="T470" s="359"/>
      <c r="U470" s="359"/>
      <c r="V470" s="359"/>
      <c r="W470" s="359"/>
      <c r="X470" s="359"/>
    </row>
    <row r="471" spans="1:24" x14ac:dyDescent="0.2">
      <c r="A471" s="392"/>
      <c r="B471" s="359"/>
      <c r="C471" s="359"/>
      <c r="D471" s="359"/>
      <c r="E471" s="359"/>
      <c r="F471" s="359"/>
      <c r="G471" s="359"/>
      <c r="H471" s="359"/>
      <c r="I471" s="359"/>
      <c r="J471" s="359"/>
      <c r="K471" s="359"/>
      <c r="L471" s="359"/>
      <c r="M471" s="359"/>
      <c r="N471" s="359"/>
      <c r="O471" s="359"/>
      <c r="P471" s="359"/>
      <c r="Q471" s="359"/>
      <c r="R471" s="359"/>
      <c r="S471" s="359"/>
      <c r="T471" s="359"/>
      <c r="U471" s="359"/>
      <c r="V471" s="359"/>
      <c r="W471" s="359"/>
      <c r="X471" s="359"/>
    </row>
    <row r="472" spans="1:24" x14ac:dyDescent="0.2">
      <c r="A472" s="392"/>
      <c r="B472" s="359"/>
      <c r="C472" s="359"/>
      <c r="D472" s="359"/>
      <c r="E472" s="359"/>
      <c r="F472" s="359"/>
      <c r="G472" s="359"/>
      <c r="H472" s="359"/>
      <c r="I472" s="359"/>
      <c r="J472" s="359"/>
      <c r="K472" s="359"/>
      <c r="L472" s="359"/>
      <c r="M472" s="359"/>
      <c r="N472" s="359"/>
      <c r="O472" s="359"/>
      <c r="P472" s="359"/>
      <c r="Q472" s="359"/>
      <c r="R472" s="359"/>
      <c r="S472" s="359"/>
      <c r="T472" s="359"/>
      <c r="U472" s="359"/>
      <c r="V472" s="359"/>
      <c r="W472" s="359"/>
      <c r="X472" s="359"/>
    </row>
    <row r="473" spans="1:24" x14ac:dyDescent="0.2">
      <c r="A473" s="392"/>
      <c r="B473" s="359"/>
      <c r="C473" s="359"/>
      <c r="D473" s="359"/>
      <c r="E473" s="359"/>
      <c r="F473" s="359"/>
      <c r="G473" s="359"/>
      <c r="H473" s="359"/>
      <c r="I473" s="359"/>
      <c r="J473" s="359"/>
      <c r="K473" s="359"/>
      <c r="L473" s="359"/>
      <c r="M473" s="359"/>
      <c r="N473" s="359"/>
      <c r="O473" s="359"/>
      <c r="P473" s="359"/>
      <c r="Q473" s="359"/>
      <c r="R473" s="359"/>
      <c r="S473" s="359"/>
      <c r="T473" s="359"/>
      <c r="U473" s="359"/>
      <c r="V473" s="359"/>
      <c r="W473" s="359"/>
      <c r="X473" s="359"/>
    </row>
    <row r="474" spans="1:24" x14ac:dyDescent="0.2">
      <c r="A474" s="392"/>
      <c r="B474" s="359"/>
      <c r="C474" s="359"/>
      <c r="D474" s="359"/>
      <c r="E474" s="359"/>
      <c r="F474" s="359"/>
      <c r="G474" s="359"/>
      <c r="H474" s="359"/>
      <c r="I474" s="359"/>
      <c r="J474" s="359"/>
      <c r="K474" s="359"/>
      <c r="L474" s="359"/>
      <c r="M474" s="359"/>
      <c r="N474" s="359"/>
      <c r="O474" s="359"/>
      <c r="P474" s="359"/>
      <c r="Q474" s="359"/>
      <c r="R474" s="359"/>
      <c r="S474" s="359"/>
      <c r="T474" s="359"/>
      <c r="U474" s="359"/>
      <c r="V474" s="359"/>
      <c r="W474" s="359"/>
      <c r="X474" s="359"/>
    </row>
    <row r="475" spans="1:24" x14ac:dyDescent="0.2">
      <c r="A475" s="392"/>
      <c r="B475" s="359"/>
      <c r="C475" s="359"/>
      <c r="D475" s="359"/>
      <c r="E475" s="359"/>
      <c r="F475" s="359"/>
      <c r="G475" s="359"/>
      <c r="H475" s="359"/>
      <c r="I475" s="359"/>
      <c r="J475" s="359"/>
      <c r="K475" s="359"/>
      <c r="L475" s="359"/>
      <c r="M475" s="359"/>
      <c r="N475" s="359"/>
      <c r="O475" s="359"/>
      <c r="P475" s="359"/>
      <c r="Q475" s="359"/>
      <c r="R475" s="359"/>
      <c r="S475" s="359"/>
      <c r="T475" s="359"/>
      <c r="U475" s="359"/>
      <c r="V475" s="359"/>
      <c r="W475" s="359"/>
      <c r="X475" s="359"/>
    </row>
    <row r="476" spans="1:24" x14ac:dyDescent="0.2">
      <c r="A476" s="392"/>
      <c r="B476" s="359"/>
      <c r="C476" s="359"/>
      <c r="D476" s="359"/>
      <c r="E476" s="359"/>
      <c r="F476" s="359"/>
      <c r="G476" s="359"/>
      <c r="H476" s="359"/>
      <c r="I476" s="359"/>
      <c r="J476" s="359"/>
      <c r="K476" s="359"/>
      <c r="L476" s="359"/>
      <c r="M476" s="359"/>
      <c r="N476" s="359"/>
      <c r="O476" s="359"/>
      <c r="P476" s="359"/>
      <c r="Q476" s="359"/>
      <c r="R476" s="359"/>
      <c r="S476" s="359"/>
      <c r="T476" s="359"/>
      <c r="U476" s="359"/>
      <c r="V476" s="359"/>
      <c r="W476" s="359"/>
      <c r="X476" s="359"/>
    </row>
    <row r="477" spans="1:24" x14ac:dyDescent="0.2">
      <c r="A477" s="392"/>
      <c r="B477" s="359"/>
      <c r="C477" s="359"/>
      <c r="D477" s="359"/>
      <c r="E477" s="359"/>
      <c r="F477" s="359"/>
      <c r="G477" s="359"/>
      <c r="H477" s="359"/>
      <c r="I477" s="359"/>
      <c r="J477" s="359"/>
      <c r="K477" s="359"/>
      <c r="L477" s="359"/>
      <c r="M477" s="359"/>
      <c r="N477" s="359"/>
      <c r="O477" s="359"/>
      <c r="P477" s="359"/>
      <c r="Q477" s="359"/>
      <c r="R477" s="359"/>
      <c r="S477" s="359"/>
      <c r="T477" s="359"/>
      <c r="U477" s="359"/>
      <c r="V477" s="359"/>
      <c r="W477" s="359"/>
      <c r="X477" s="359"/>
    </row>
    <row r="478" spans="1:24" x14ac:dyDescent="0.2">
      <c r="A478" s="392"/>
      <c r="B478" s="359"/>
      <c r="C478" s="359"/>
      <c r="D478" s="359"/>
      <c r="E478" s="359"/>
      <c r="F478" s="359"/>
      <c r="G478" s="359"/>
      <c r="H478" s="359"/>
      <c r="I478" s="359"/>
      <c r="J478" s="359"/>
      <c r="K478" s="359"/>
      <c r="L478" s="359"/>
      <c r="M478" s="359"/>
      <c r="N478" s="359"/>
      <c r="O478" s="359"/>
      <c r="P478" s="359"/>
      <c r="Q478" s="359"/>
      <c r="R478" s="359"/>
      <c r="S478" s="359"/>
      <c r="T478" s="359"/>
      <c r="U478" s="359"/>
      <c r="V478" s="359"/>
      <c r="W478" s="359"/>
      <c r="X478" s="359"/>
    </row>
    <row r="479" spans="1:24" x14ac:dyDescent="0.2">
      <c r="A479" s="392"/>
      <c r="B479" s="359"/>
      <c r="C479" s="359"/>
      <c r="D479" s="359"/>
      <c r="E479" s="359"/>
      <c r="F479" s="359"/>
      <c r="G479" s="359"/>
      <c r="H479" s="359"/>
      <c r="I479" s="359"/>
      <c r="J479" s="359"/>
      <c r="K479" s="359"/>
      <c r="L479" s="359"/>
      <c r="M479" s="359"/>
      <c r="N479" s="359"/>
      <c r="O479" s="359"/>
      <c r="P479" s="359"/>
      <c r="Q479" s="359"/>
      <c r="R479" s="359"/>
      <c r="S479" s="359"/>
      <c r="T479" s="359"/>
      <c r="U479" s="359"/>
      <c r="V479" s="359"/>
      <c r="W479" s="359"/>
      <c r="X479" s="359"/>
    </row>
    <row r="480" spans="1:24" x14ac:dyDescent="0.2">
      <c r="A480" s="392"/>
      <c r="B480" s="359"/>
      <c r="C480" s="359"/>
      <c r="D480" s="359"/>
      <c r="E480" s="359"/>
      <c r="F480" s="359"/>
      <c r="G480" s="359"/>
      <c r="H480" s="359"/>
      <c r="I480" s="359"/>
      <c r="J480" s="359"/>
      <c r="K480" s="359"/>
      <c r="L480" s="359"/>
      <c r="M480" s="359"/>
      <c r="N480" s="359"/>
      <c r="O480" s="359"/>
      <c r="P480" s="359"/>
      <c r="Q480" s="359"/>
      <c r="R480" s="359"/>
      <c r="S480" s="359"/>
      <c r="T480" s="359"/>
      <c r="U480" s="359"/>
      <c r="V480" s="359"/>
      <c r="W480" s="359"/>
      <c r="X480" s="359"/>
    </row>
    <row r="481" spans="1:24" x14ac:dyDescent="0.2">
      <c r="A481" s="392"/>
      <c r="B481" s="359"/>
      <c r="C481" s="359"/>
      <c r="D481" s="359"/>
      <c r="E481" s="359"/>
      <c r="F481" s="359"/>
      <c r="G481" s="359"/>
      <c r="H481" s="359"/>
      <c r="I481" s="359"/>
      <c r="J481" s="359"/>
      <c r="K481" s="359"/>
      <c r="L481" s="359"/>
      <c r="M481" s="359"/>
      <c r="N481" s="359"/>
      <c r="O481" s="359"/>
      <c r="P481" s="359"/>
      <c r="Q481" s="359"/>
      <c r="R481" s="359"/>
      <c r="S481" s="359"/>
      <c r="T481" s="359"/>
      <c r="U481" s="359"/>
      <c r="V481" s="359"/>
      <c r="W481" s="359"/>
      <c r="X481" s="359"/>
    </row>
    <row r="482" spans="1:24" x14ac:dyDescent="0.2">
      <c r="A482" s="392"/>
      <c r="B482" s="359"/>
      <c r="C482" s="359"/>
      <c r="D482" s="359"/>
      <c r="E482" s="359"/>
      <c r="F482" s="359"/>
      <c r="G482" s="359"/>
      <c r="H482" s="359"/>
      <c r="I482" s="359"/>
      <c r="J482" s="359"/>
      <c r="K482" s="359"/>
      <c r="L482" s="359"/>
      <c r="M482" s="359"/>
      <c r="N482" s="359"/>
      <c r="O482" s="359"/>
      <c r="P482" s="359"/>
      <c r="Q482" s="359"/>
      <c r="R482" s="359"/>
      <c r="S482" s="359"/>
      <c r="T482" s="359"/>
      <c r="U482" s="359"/>
      <c r="V482" s="359"/>
      <c r="W482" s="359"/>
      <c r="X482" s="359"/>
    </row>
    <row r="483" spans="1:24" x14ac:dyDescent="0.2">
      <c r="A483" s="392"/>
      <c r="B483" s="359"/>
      <c r="C483" s="359"/>
      <c r="D483" s="359"/>
      <c r="E483" s="359"/>
      <c r="F483" s="359"/>
      <c r="G483" s="359"/>
      <c r="H483" s="359"/>
      <c r="I483" s="359"/>
      <c r="J483" s="359"/>
      <c r="K483" s="359"/>
      <c r="L483" s="359"/>
      <c r="M483" s="359"/>
      <c r="N483" s="359"/>
      <c r="O483" s="359"/>
      <c r="P483" s="359"/>
      <c r="Q483" s="359"/>
      <c r="R483" s="359"/>
      <c r="S483" s="359"/>
      <c r="T483" s="359"/>
      <c r="U483" s="359"/>
      <c r="V483" s="359"/>
      <c r="W483" s="359"/>
      <c r="X483" s="359"/>
    </row>
    <row r="484" spans="1:24" x14ac:dyDescent="0.2">
      <c r="A484" s="392"/>
      <c r="B484" s="359"/>
      <c r="C484" s="359"/>
      <c r="D484" s="359"/>
      <c r="E484" s="359"/>
      <c r="F484" s="359"/>
      <c r="G484" s="359"/>
      <c r="H484" s="359"/>
      <c r="I484" s="359"/>
      <c r="J484" s="359"/>
      <c r="K484" s="359"/>
      <c r="L484" s="359"/>
      <c r="M484" s="359"/>
      <c r="N484" s="359"/>
      <c r="O484" s="359"/>
      <c r="P484" s="359"/>
      <c r="Q484" s="359"/>
      <c r="R484" s="359"/>
      <c r="S484" s="359"/>
      <c r="T484" s="359"/>
      <c r="U484" s="359"/>
      <c r="V484" s="359"/>
      <c r="W484" s="359"/>
      <c r="X484" s="359"/>
    </row>
    <row r="485" spans="1:24" x14ac:dyDescent="0.2">
      <c r="A485" s="392"/>
      <c r="B485" s="359"/>
      <c r="C485" s="359"/>
      <c r="D485" s="359"/>
      <c r="E485" s="359"/>
      <c r="F485" s="359"/>
      <c r="G485" s="359"/>
      <c r="H485" s="359"/>
      <c r="I485" s="359"/>
      <c r="J485" s="359"/>
      <c r="K485" s="359"/>
      <c r="L485" s="359"/>
      <c r="M485" s="359"/>
      <c r="N485" s="359"/>
      <c r="O485" s="359"/>
      <c r="P485" s="359"/>
      <c r="Q485" s="359"/>
      <c r="R485" s="359"/>
      <c r="S485" s="359"/>
      <c r="T485" s="359"/>
      <c r="U485" s="359"/>
      <c r="V485" s="359"/>
      <c r="W485" s="359"/>
      <c r="X485" s="359"/>
    </row>
    <row r="486" spans="1:24" x14ac:dyDescent="0.2">
      <c r="A486" s="392"/>
      <c r="B486" s="359"/>
      <c r="C486" s="359"/>
      <c r="D486" s="359"/>
      <c r="E486" s="359"/>
      <c r="F486" s="359"/>
      <c r="G486" s="359"/>
      <c r="H486" s="359"/>
      <c r="I486" s="359"/>
      <c r="J486" s="359"/>
      <c r="K486" s="359"/>
      <c r="L486" s="359"/>
      <c r="M486" s="359"/>
      <c r="N486" s="359"/>
      <c r="O486" s="359"/>
      <c r="P486" s="359"/>
      <c r="Q486" s="359"/>
      <c r="R486" s="359"/>
      <c r="S486" s="359"/>
      <c r="T486" s="359"/>
      <c r="U486" s="359"/>
      <c r="V486" s="359"/>
      <c r="W486" s="359"/>
      <c r="X486" s="359"/>
    </row>
    <row r="487" spans="1:24" x14ac:dyDescent="0.2">
      <c r="A487" s="392"/>
      <c r="B487" s="359"/>
      <c r="C487" s="359"/>
      <c r="D487" s="359"/>
      <c r="E487" s="359"/>
      <c r="F487" s="359"/>
      <c r="G487" s="359"/>
      <c r="H487" s="359"/>
      <c r="I487" s="359"/>
      <c r="J487" s="359"/>
      <c r="K487" s="359"/>
      <c r="L487" s="359"/>
      <c r="M487" s="359"/>
      <c r="N487" s="359"/>
      <c r="O487" s="359"/>
      <c r="P487" s="359"/>
      <c r="Q487" s="359"/>
      <c r="R487" s="359"/>
      <c r="S487" s="359"/>
      <c r="T487" s="359"/>
      <c r="U487" s="359"/>
      <c r="V487" s="359"/>
      <c r="W487" s="359"/>
      <c r="X487" s="359"/>
    </row>
    <row r="488" spans="1:24" x14ac:dyDescent="0.2">
      <c r="A488" s="392"/>
      <c r="B488" s="359"/>
      <c r="C488" s="359"/>
      <c r="D488" s="359"/>
      <c r="E488" s="359"/>
      <c r="F488" s="359"/>
      <c r="G488" s="359"/>
      <c r="H488" s="359"/>
      <c r="I488" s="359"/>
      <c r="J488" s="359"/>
      <c r="K488" s="359"/>
      <c r="L488" s="359"/>
      <c r="M488" s="359"/>
      <c r="N488" s="359"/>
      <c r="O488" s="359"/>
      <c r="P488" s="359"/>
      <c r="Q488" s="359"/>
      <c r="R488" s="359"/>
      <c r="S488" s="359"/>
      <c r="T488" s="359"/>
      <c r="U488" s="359"/>
      <c r="V488" s="359"/>
      <c r="W488" s="359"/>
      <c r="X488" s="359"/>
    </row>
    <row r="489" spans="1:24" x14ac:dyDescent="0.2">
      <c r="A489" s="392"/>
      <c r="B489" s="359"/>
      <c r="C489" s="359"/>
      <c r="D489" s="359"/>
      <c r="E489" s="359"/>
      <c r="F489" s="359"/>
      <c r="G489" s="359"/>
      <c r="H489" s="359"/>
      <c r="I489" s="359"/>
      <c r="J489" s="359"/>
      <c r="K489" s="359"/>
      <c r="L489" s="359"/>
      <c r="M489" s="359"/>
      <c r="N489" s="359"/>
      <c r="O489" s="359"/>
      <c r="P489" s="359"/>
      <c r="Q489" s="359"/>
      <c r="R489" s="359"/>
      <c r="S489" s="359"/>
      <c r="T489" s="359"/>
      <c r="U489" s="359"/>
      <c r="V489" s="359"/>
      <c r="W489" s="359"/>
      <c r="X489" s="359"/>
    </row>
    <row r="490" spans="1:24" x14ac:dyDescent="0.2">
      <c r="A490" s="392"/>
      <c r="B490" s="359"/>
      <c r="C490" s="359"/>
      <c r="D490" s="359"/>
      <c r="E490" s="359"/>
      <c r="F490" s="359"/>
      <c r="G490" s="359"/>
      <c r="H490" s="359"/>
      <c r="I490" s="359"/>
      <c r="J490" s="359"/>
      <c r="K490" s="359"/>
      <c r="L490" s="359"/>
      <c r="M490" s="359"/>
      <c r="N490" s="359"/>
      <c r="O490" s="359"/>
      <c r="P490" s="359"/>
      <c r="Q490" s="359"/>
      <c r="R490" s="359"/>
      <c r="S490" s="359"/>
      <c r="T490" s="359"/>
      <c r="U490" s="359"/>
      <c r="V490" s="359"/>
      <c r="W490" s="359"/>
      <c r="X490" s="359"/>
    </row>
    <row r="491" spans="1:24" x14ac:dyDescent="0.2">
      <c r="A491" s="392"/>
      <c r="B491" s="359"/>
      <c r="C491" s="359"/>
      <c r="D491" s="359"/>
      <c r="E491" s="359"/>
      <c r="F491" s="359"/>
      <c r="G491" s="359"/>
      <c r="H491" s="359"/>
      <c r="I491" s="359"/>
      <c r="J491" s="359"/>
      <c r="K491" s="359"/>
      <c r="L491" s="359"/>
      <c r="M491" s="359"/>
      <c r="N491" s="359"/>
      <c r="O491" s="359"/>
      <c r="P491" s="359"/>
      <c r="Q491" s="359"/>
      <c r="R491" s="359"/>
      <c r="S491" s="359"/>
      <c r="T491" s="359"/>
      <c r="U491" s="359"/>
      <c r="V491" s="359"/>
      <c r="W491" s="359"/>
      <c r="X491" s="359"/>
    </row>
    <row r="492" spans="1:24" x14ac:dyDescent="0.2">
      <c r="A492" s="392"/>
      <c r="B492" s="359"/>
      <c r="C492" s="359"/>
      <c r="D492" s="359"/>
      <c r="E492" s="359"/>
      <c r="F492" s="359"/>
      <c r="G492" s="359"/>
      <c r="H492" s="359"/>
      <c r="I492" s="359"/>
      <c r="J492" s="359"/>
      <c r="K492" s="359"/>
      <c r="L492" s="359"/>
      <c r="M492" s="359"/>
      <c r="N492" s="359"/>
      <c r="O492" s="359"/>
      <c r="P492" s="359"/>
      <c r="Q492" s="359"/>
      <c r="R492" s="359"/>
      <c r="S492" s="359"/>
      <c r="T492" s="359"/>
      <c r="U492" s="359"/>
      <c r="V492" s="359"/>
      <c r="W492" s="359"/>
      <c r="X492" s="359"/>
    </row>
    <row r="493" spans="1:24" x14ac:dyDescent="0.2">
      <c r="A493" s="392"/>
      <c r="B493" s="359"/>
      <c r="C493" s="359"/>
      <c r="D493" s="359"/>
      <c r="E493" s="359"/>
      <c r="F493" s="359"/>
      <c r="G493" s="359"/>
      <c r="H493" s="359"/>
      <c r="I493" s="359"/>
      <c r="J493" s="359"/>
      <c r="K493" s="359"/>
      <c r="L493" s="359"/>
      <c r="M493" s="359"/>
      <c r="N493" s="359"/>
      <c r="O493" s="359"/>
      <c r="P493" s="359"/>
      <c r="Q493" s="359"/>
      <c r="R493" s="359"/>
      <c r="S493" s="359"/>
      <c r="T493" s="359"/>
      <c r="U493" s="359"/>
      <c r="V493" s="359"/>
      <c r="W493" s="359"/>
      <c r="X493" s="359"/>
    </row>
    <row r="494" spans="1:24" x14ac:dyDescent="0.2">
      <c r="A494" s="392"/>
      <c r="B494" s="359"/>
      <c r="C494" s="359"/>
      <c r="D494" s="359"/>
      <c r="E494" s="359"/>
      <c r="F494" s="359"/>
      <c r="G494" s="359"/>
      <c r="H494" s="359"/>
      <c r="I494" s="359"/>
      <c r="J494" s="359"/>
      <c r="K494" s="359"/>
      <c r="L494" s="359"/>
      <c r="M494" s="359"/>
      <c r="N494" s="359"/>
      <c r="O494" s="359"/>
      <c r="P494" s="359"/>
      <c r="Q494" s="359"/>
      <c r="R494" s="359"/>
      <c r="S494" s="359"/>
      <c r="T494" s="359"/>
      <c r="U494" s="359"/>
      <c r="V494" s="359"/>
      <c r="W494" s="359"/>
      <c r="X494" s="359"/>
    </row>
    <row r="495" spans="1:24" x14ac:dyDescent="0.2">
      <c r="A495" s="392"/>
      <c r="B495" s="359"/>
      <c r="C495" s="359"/>
      <c r="D495" s="359"/>
      <c r="E495" s="359"/>
      <c r="F495" s="359"/>
      <c r="G495" s="359"/>
      <c r="H495" s="359"/>
      <c r="I495" s="359"/>
      <c r="J495" s="359"/>
      <c r="K495" s="359"/>
      <c r="L495" s="359"/>
      <c r="M495" s="359"/>
      <c r="N495" s="359"/>
      <c r="O495" s="359"/>
      <c r="P495" s="359"/>
      <c r="Q495" s="359"/>
      <c r="R495" s="359"/>
      <c r="S495" s="359"/>
      <c r="T495" s="359"/>
      <c r="U495" s="359"/>
      <c r="V495" s="359"/>
      <c r="W495" s="359"/>
      <c r="X495" s="359"/>
    </row>
    <row r="496" spans="1:24" x14ac:dyDescent="0.2">
      <c r="A496" s="392"/>
      <c r="B496" s="359"/>
      <c r="C496" s="359"/>
      <c r="D496" s="359"/>
      <c r="E496" s="359"/>
      <c r="F496" s="359"/>
      <c r="G496" s="359"/>
      <c r="H496" s="359"/>
      <c r="I496" s="359"/>
      <c r="J496" s="359"/>
      <c r="K496" s="359"/>
      <c r="L496" s="359"/>
      <c r="M496" s="359"/>
      <c r="N496" s="359"/>
      <c r="O496" s="359"/>
      <c r="P496" s="359"/>
      <c r="Q496" s="359"/>
      <c r="R496" s="359"/>
      <c r="S496" s="359"/>
      <c r="T496" s="359"/>
      <c r="U496" s="359"/>
      <c r="V496" s="359"/>
      <c r="W496" s="359"/>
      <c r="X496" s="359"/>
    </row>
    <row r="497" spans="1:24" x14ac:dyDescent="0.2">
      <c r="A497" s="392"/>
      <c r="B497" s="359"/>
      <c r="C497" s="359"/>
      <c r="D497" s="359"/>
      <c r="E497" s="359"/>
      <c r="F497" s="359"/>
      <c r="G497" s="359"/>
      <c r="H497" s="359"/>
      <c r="I497" s="359"/>
      <c r="J497" s="359"/>
      <c r="K497" s="359"/>
      <c r="L497" s="359"/>
      <c r="M497" s="359"/>
      <c r="N497" s="359"/>
      <c r="O497" s="359"/>
      <c r="P497" s="359"/>
      <c r="Q497" s="359"/>
      <c r="R497" s="359"/>
      <c r="S497" s="359"/>
      <c r="T497" s="359"/>
      <c r="U497" s="359"/>
      <c r="V497" s="359"/>
      <c r="W497" s="359"/>
      <c r="X497" s="359"/>
    </row>
    <row r="498" spans="1:24" x14ac:dyDescent="0.2">
      <c r="A498" s="392"/>
      <c r="B498" s="359"/>
      <c r="C498" s="359"/>
      <c r="D498" s="359"/>
      <c r="E498" s="359"/>
      <c r="F498" s="359"/>
      <c r="G498" s="359"/>
      <c r="H498" s="359"/>
      <c r="I498" s="359"/>
      <c r="J498" s="359"/>
      <c r="K498" s="359"/>
      <c r="L498" s="359"/>
      <c r="M498" s="359"/>
      <c r="N498" s="359"/>
      <c r="O498" s="359"/>
      <c r="P498" s="359"/>
      <c r="Q498" s="359"/>
      <c r="R498" s="359"/>
      <c r="S498" s="359"/>
      <c r="T498" s="359"/>
      <c r="U498" s="359"/>
      <c r="V498" s="359"/>
      <c r="W498" s="359"/>
      <c r="X498" s="359"/>
    </row>
    <row r="499" spans="1:24" x14ac:dyDescent="0.2">
      <c r="A499" s="392"/>
      <c r="B499" s="359"/>
      <c r="C499" s="359"/>
      <c r="D499" s="359"/>
      <c r="E499" s="359"/>
      <c r="F499" s="359"/>
      <c r="G499" s="359"/>
      <c r="H499" s="359"/>
      <c r="I499" s="359"/>
      <c r="J499" s="359"/>
      <c r="K499" s="359"/>
      <c r="L499" s="359"/>
      <c r="M499" s="359"/>
      <c r="N499" s="359"/>
      <c r="O499" s="359"/>
      <c r="P499" s="359"/>
      <c r="Q499" s="359"/>
      <c r="R499" s="359"/>
      <c r="S499" s="359"/>
      <c r="T499" s="359"/>
      <c r="U499" s="359"/>
      <c r="V499" s="359"/>
      <c r="W499" s="359"/>
      <c r="X499" s="359"/>
    </row>
    <row r="500" spans="1:24" x14ac:dyDescent="0.2">
      <c r="A500" s="392"/>
      <c r="B500" s="359"/>
      <c r="C500" s="359"/>
      <c r="D500" s="359"/>
      <c r="E500" s="359"/>
      <c r="F500" s="359"/>
      <c r="G500" s="359"/>
      <c r="H500" s="359"/>
      <c r="I500" s="359"/>
      <c r="J500" s="359"/>
      <c r="K500" s="359"/>
      <c r="L500" s="359"/>
      <c r="M500" s="359"/>
      <c r="N500" s="359"/>
      <c r="O500" s="359"/>
      <c r="P500" s="359"/>
      <c r="Q500" s="359"/>
      <c r="R500" s="359"/>
      <c r="S500" s="359"/>
      <c r="T500" s="359"/>
      <c r="U500" s="359"/>
      <c r="V500" s="359"/>
      <c r="W500" s="359"/>
      <c r="X500" s="359"/>
    </row>
    <row r="501" spans="1:24" x14ac:dyDescent="0.2">
      <c r="A501" s="392"/>
      <c r="B501" s="359"/>
      <c r="C501" s="359"/>
      <c r="D501" s="359"/>
      <c r="E501" s="359"/>
      <c r="F501" s="359"/>
      <c r="G501" s="359"/>
      <c r="H501" s="359"/>
      <c r="I501" s="359"/>
      <c r="J501" s="359"/>
      <c r="K501" s="359"/>
      <c r="L501" s="359"/>
      <c r="M501" s="359"/>
      <c r="N501" s="359"/>
      <c r="O501" s="359"/>
      <c r="P501" s="359"/>
      <c r="Q501" s="359"/>
      <c r="R501" s="359"/>
      <c r="S501" s="359"/>
      <c r="T501" s="359"/>
      <c r="U501" s="359"/>
      <c r="V501" s="359"/>
      <c r="W501" s="359"/>
      <c r="X501" s="359"/>
    </row>
    <row r="502" spans="1:24" x14ac:dyDescent="0.2">
      <c r="A502" s="392"/>
      <c r="B502" s="359"/>
      <c r="C502" s="359"/>
      <c r="D502" s="359"/>
      <c r="E502" s="359"/>
      <c r="F502" s="359"/>
      <c r="G502" s="359"/>
      <c r="H502" s="359"/>
      <c r="I502" s="359"/>
      <c r="J502" s="359"/>
      <c r="K502" s="359"/>
      <c r="L502" s="359"/>
      <c r="M502" s="359"/>
      <c r="N502" s="359"/>
      <c r="O502" s="359"/>
      <c r="P502" s="359"/>
      <c r="Q502" s="359"/>
      <c r="R502" s="359"/>
      <c r="S502" s="359"/>
      <c r="T502" s="359"/>
      <c r="U502" s="359"/>
      <c r="V502" s="359"/>
      <c r="W502" s="359"/>
      <c r="X502" s="359"/>
    </row>
    <row r="503" spans="1:24" x14ac:dyDescent="0.2">
      <c r="A503" s="392"/>
      <c r="B503" s="359"/>
      <c r="C503" s="359"/>
      <c r="D503" s="359"/>
      <c r="E503" s="359"/>
      <c r="F503" s="359"/>
      <c r="G503" s="359"/>
      <c r="H503" s="359"/>
      <c r="I503" s="359"/>
      <c r="J503" s="359"/>
      <c r="K503" s="359"/>
      <c r="L503" s="359"/>
      <c r="M503" s="359"/>
      <c r="N503" s="359"/>
      <c r="O503" s="359"/>
      <c r="P503" s="359"/>
      <c r="Q503" s="359"/>
      <c r="R503" s="359"/>
      <c r="S503" s="359"/>
      <c r="T503" s="359"/>
      <c r="U503" s="359"/>
      <c r="V503" s="359"/>
      <c r="W503" s="359"/>
      <c r="X503" s="359"/>
    </row>
    <row r="504" spans="1:24" x14ac:dyDescent="0.2">
      <c r="A504" s="392"/>
      <c r="B504" s="359"/>
      <c r="C504" s="359"/>
      <c r="D504" s="359"/>
      <c r="E504" s="359"/>
      <c r="F504" s="359"/>
      <c r="G504" s="359"/>
      <c r="H504" s="359"/>
      <c r="I504" s="359"/>
      <c r="J504" s="359"/>
      <c r="K504" s="359"/>
      <c r="L504" s="359"/>
      <c r="M504" s="359"/>
      <c r="N504" s="359"/>
      <c r="O504" s="359"/>
      <c r="P504" s="359"/>
      <c r="Q504" s="359"/>
      <c r="R504" s="359"/>
      <c r="S504" s="359"/>
      <c r="T504" s="359"/>
      <c r="U504" s="359"/>
      <c r="V504" s="359"/>
      <c r="W504" s="359"/>
      <c r="X504" s="359"/>
    </row>
    <row r="505" spans="1:24" x14ac:dyDescent="0.2">
      <c r="A505" s="392"/>
      <c r="B505" s="359"/>
      <c r="C505" s="359"/>
      <c r="D505" s="359"/>
      <c r="E505" s="359"/>
      <c r="F505" s="359"/>
      <c r="G505" s="359"/>
      <c r="H505" s="359"/>
      <c r="I505" s="359"/>
      <c r="J505" s="359"/>
      <c r="K505" s="359"/>
      <c r="L505" s="359"/>
      <c r="M505" s="359"/>
      <c r="N505" s="359"/>
      <c r="O505" s="359"/>
      <c r="P505" s="359"/>
      <c r="Q505" s="359"/>
      <c r="R505" s="359"/>
      <c r="S505" s="359"/>
      <c r="T505" s="359"/>
      <c r="U505" s="359"/>
      <c r="V505" s="359"/>
      <c r="W505" s="359"/>
      <c r="X505" s="359"/>
    </row>
    <row r="506" spans="1:24" x14ac:dyDescent="0.2">
      <c r="A506" s="392"/>
      <c r="B506" s="359"/>
      <c r="C506" s="359"/>
      <c r="D506" s="359"/>
      <c r="E506" s="359"/>
      <c r="F506" s="359"/>
      <c r="G506" s="359"/>
      <c r="H506" s="359"/>
      <c r="I506" s="359"/>
      <c r="J506" s="359"/>
      <c r="K506" s="359"/>
      <c r="L506" s="359"/>
      <c r="M506" s="359"/>
      <c r="N506" s="359"/>
      <c r="O506" s="359"/>
      <c r="P506" s="359"/>
      <c r="Q506" s="359"/>
      <c r="R506" s="359"/>
      <c r="S506" s="359"/>
      <c r="T506" s="359"/>
      <c r="U506" s="359"/>
      <c r="V506" s="359"/>
      <c r="W506" s="359"/>
      <c r="X506" s="359"/>
    </row>
    <row r="507" spans="1:24" x14ac:dyDescent="0.2">
      <c r="A507" s="392"/>
      <c r="B507" s="359"/>
      <c r="C507" s="359"/>
      <c r="D507" s="359"/>
      <c r="E507" s="359"/>
      <c r="F507" s="359"/>
      <c r="G507" s="359"/>
      <c r="H507" s="359"/>
      <c r="I507" s="359"/>
      <c r="J507" s="359"/>
      <c r="K507" s="359"/>
      <c r="L507" s="359"/>
      <c r="M507" s="359"/>
      <c r="N507" s="359"/>
      <c r="O507" s="359"/>
      <c r="P507" s="359"/>
      <c r="Q507" s="359"/>
      <c r="R507" s="359"/>
      <c r="S507" s="359"/>
      <c r="T507" s="359"/>
      <c r="U507" s="359"/>
      <c r="V507" s="359"/>
      <c r="W507" s="359"/>
      <c r="X507" s="359"/>
    </row>
    <row r="508" spans="1:24" x14ac:dyDescent="0.2">
      <c r="A508" s="392"/>
      <c r="B508" s="359"/>
      <c r="C508" s="359"/>
      <c r="D508" s="359"/>
      <c r="E508" s="359"/>
      <c r="F508" s="359"/>
      <c r="G508" s="359"/>
      <c r="H508" s="359"/>
      <c r="I508" s="359"/>
      <c r="J508" s="359"/>
      <c r="K508" s="359"/>
      <c r="L508" s="359"/>
      <c r="M508" s="359"/>
      <c r="N508" s="359"/>
      <c r="O508" s="359"/>
      <c r="P508" s="359"/>
      <c r="Q508" s="359"/>
      <c r="R508" s="359"/>
      <c r="S508" s="359"/>
      <c r="T508" s="359"/>
      <c r="U508" s="359"/>
      <c r="V508" s="359"/>
      <c r="W508" s="359"/>
      <c r="X508" s="359"/>
    </row>
    <row r="509" spans="1:24" x14ac:dyDescent="0.2">
      <c r="A509" s="392"/>
      <c r="B509" s="359"/>
      <c r="C509" s="359"/>
      <c r="D509" s="359"/>
      <c r="E509" s="359"/>
      <c r="F509" s="359"/>
      <c r="G509" s="359"/>
      <c r="H509" s="359"/>
      <c r="I509" s="359"/>
      <c r="J509" s="359"/>
      <c r="K509" s="359"/>
      <c r="L509" s="359"/>
      <c r="M509" s="359"/>
      <c r="N509" s="359"/>
      <c r="O509" s="359"/>
      <c r="P509" s="359"/>
      <c r="Q509" s="359"/>
      <c r="R509" s="359"/>
      <c r="S509" s="359"/>
      <c r="T509" s="359"/>
      <c r="U509" s="359"/>
      <c r="V509" s="359"/>
      <c r="W509" s="359"/>
      <c r="X509" s="359"/>
    </row>
    <row r="510" spans="1:24" x14ac:dyDescent="0.2">
      <c r="A510" s="392"/>
      <c r="B510" s="359"/>
      <c r="C510" s="359"/>
      <c r="D510" s="359"/>
      <c r="E510" s="359"/>
      <c r="F510" s="359"/>
      <c r="G510" s="359"/>
      <c r="H510" s="359"/>
      <c r="I510" s="359"/>
      <c r="J510" s="359"/>
      <c r="K510" s="359"/>
      <c r="L510" s="359"/>
      <c r="M510" s="359"/>
      <c r="N510" s="359"/>
      <c r="O510" s="359"/>
      <c r="P510" s="359"/>
      <c r="Q510" s="359"/>
      <c r="R510" s="359"/>
      <c r="S510" s="359"/>
      <c r="T510" s="359"/>
      <c r="U510" s="359"/>
      <c r="V510" s="359"/>
      <c r="W510" s="359"/>
      <c r="X510" s="359"/>
    </row>
    <row r="511" spans="1:24" x14ac:dyDescent="0.2">
      <c r="A511" s="392"/>
      <c r="B511" s="359"/>
      <c r="C511" s="359"/>
      <c r="D511" s="359"/>
      <c r="E511" s="359"/>
      <c r="F511" s="359"/>
      <c r="G511" s="359"/>
      <c r="H511" s="359"/>
      <c r="I511" s="359"/>
      <c r="J511" s="359"/>
      <c r="K511" s="359"/>
      <c r="L511" s="359"/>
      <c r="M511" s="359"/>
      <c r="N511" s="359"/>
      <c r="O511" s="359"/>
      <c r="P511" s="359"/>
      <c r="Q511" s="359"/>
      <c r="R511" s="359"/>
      <c r="S511" s="359"/>
      <c r="T511" s="359"/>
      <c r="U511" s="359"/>
      <c r="V511" s="359"/>
      <c r="W511" s="359"/>
      <c r="X511" s="359"/>
    </row>
    <row r="512" spans="1:24" x14ac:dyDescent="0.2">
      <c r="A512" s="392"/>
      <c r="B512" s="359"/>
      <c r="C512" s="359"/>
      <c r="D512" s="359"/>
      <c r="E512" s="359"/>
      <c r="F512" s="359"/>
      <c r="G512" s="359"/>
      <c r="H512" s="359"/>
      <c r="I512" s="359"/>
      <c r="J512" s="359"/>
      <c r="K512" s="359"/>
      <c r="L512" s="359"/>
      <c r="M512" s="359"/>
      <c r="N512" s="359"/>
      <c r="O512" s="359"/>
      <c r="P512" s="359"/>
      <c r="Q512" s="359"/>
      <c r="R512" s="359"/>
      <c r="S512" s="359"/>
      <c r="T512" s="359"/>
      <c r="U512" s="359"/>
      <c r="V512" s="359"/>
      <c r="W512" s="359"/>
      <c r="X512" s="359"/>
    </row>
    <row r="513" spans="1:24" x14ac:dyDescent="0.2">
      <c r="A513" s="392"/>
      <c r="B513" s="359"/>
      <c r="C513" s="359"/>
      <c r="D513" s="359"/>
      <c r="E513" s="359"/>
      <c r="F513" s="359"/>
      <c r="G513" s="359"/>
      <c r="H513" s="359"/>
      <c r="I513" s="359"/>
      <c r="J513" s="359"/>
      <c r="K513" s="359"/>
      <c r="L513" s="359"/>
      <c r="M513" s="359"/>
      <c r="N513" s="359"/>
      <c r="O513" s="359"/>
      <c r="P513" s="359"/>
      <c r="Q513" s="359"/>
      <c r="R513" s="359"/>
      <c r="S513" s="359"/>
      <c r="T513" s="359"/>
      <c r="U513" s="359"/>
      <c r="V513" s="359"/>
      <c r="W513" s="359"/>
      <c r="X513" s="359"/>
    </row>
    <row r="514" spans="1:24" x14ac:dyDescent="0.2">
      <c r="A514" s="392"/>
      <c r="B514" s="359"/>
      <c r="C514" s="359"/>
      <c r="D514" s="359"/>
      <c r="E514" s="359"/>
      <c r="F514" s="359"/>
      <c r="G514" s="359"/>
      <c r="H514" s="359"/>
      <c r="I514" s="359"/>
      <c r="J514" s="359"/>
      <c r="K514" s="359"/>
      <c r="L514" s="359"/>
      <c r="M514" s="359"/>
      <c r="N514" s="359"/>
      <c r="O514" s="359"/>
      <c r="P514" s="359"/>
      <c r="Q514" s="359"/>
      <c r="R514" s="359"/>
      <c r="S514" s="359"/>
      <c r="T514" s="359"/>
      <c r="U514" s="359"/>
      <c r="V514" s="359"/>
      <c r="W514" s="359"/>
      <c r="X514" s="359"/>
    </row>
    <row r="515" spans="1:24" x14ac:dyDescent="0.2">
      <c r="A515" s="392"/>
      <c r="B515" s="359"/>
      <c r="C515" s="359"/>
      <c r="D515" s="359"/>
      <c r="E515" s="359"/>
      <c r="F515" s="359"/>
      <c r="G515" s="359"/>
      <c r="H515" s="359"/>
      <c r="I515" s="359"/>
      <c r="J515" s="359"/>
      <c r="K515" s="359"/>
      <c r="L515" s="359"/>
      <c r="M515" s="359"/>
      <c r="N515" s="359"/>
      <c r="O515" s="359"/>
      <c r="P515" s="359"/>
      <c r="Q515" s="359"/>
      <c r="R515" s="359"/>
      <c r="S515" s="359"/>
      <c r="T515" s="359"/>
      <c r="U515" s="359"/>
      <c r="V515" s="359"/>
      <c r="W515" s="359"/>
      <c r="X515" s="359"/>
    </row>
    <row r="516" spans="1:24" x14ac:dyDescent="0.2">
      <c r="A516" s="392"/>
      <c r="B516" s="359"/>
      <c r="C516" s="359"/>
      <c r="D516" s="359"/>
      <c r="E516" s="359"/>
      <c r="F516" s="359"/>
      <c r="G516" s="359"/>
      <c r="H516" s="359"/>
      <c r="I516" s="359"/>
      <c r="J516" s="359"/>
      <c r="K516" s="359"/>
      <c r="L516" s="359"/>
      <c r="M516" s="359"/>
      <c r="N516" s="359"/>
      <c r="O516" s="359"/>
      <c r="P516" s="359"/>
      <c r="Q516" s="359"/>
      <c r="R516" s="359"/>
      <c r="S516" s="359"/>
      <c r="T516" s="359"/>
      <c r="U516" s="359"/>
      <c r="V516" s="359"/>
      <c r="W516" s="359"/>
      <c r="X516" s="359"/>
    </row>
    <row r="517" spans="1:24" x14ac:dyDescent="0.2">
      <c r="A517" s="392"/>
      <c r="B517" s="359"/>
      <c r="C517" s="359"/>
      <c r="D517" s="359"/>
      <c r="E517" s="359"/>
      <c r="F517" s="359"/>
      <c r="G517" s="359"/>
      <c r="H517" s="359"/>
      <c r="I517" s="359"/>
      <c r="J517" s="359"/>
      <c r="K517" s="359"/>
      <c r="L517" s="359"/>
      <c r="M517" s="359"/>
      <c r="N517" s="359"/>
      <c r="O517" s="359"/>
      <c r="P517" s="359"/>
      <c r="Q517" s="359"/>
      <c r="R517" s="359"/>
      <c r="S517" s="359"/>
      <c r="T517" s="359"/>
      <c r="U517" s="359"/>
      <c r="V517" s="359"/>
      <c r="W517" s="359"/>
      <c r="X517" s="359"/>
    </row>
    <row r="518" spans="1:24" x14ac:dyDescent="0.2">
      <c r="A518" s="392"/>
      <c r="B518" s="359"/>
      <c r="C518" s="359"/>
      <c r="D518" s="359"/>
      <c r="E518" s="359"/>
      <c r="F518" s="359"/>
      <c r="G518" s="359"/>
      <c r="H518" s="359"/>
      <c r="I518" s="359"/>
      <c r="J518" s="359"/>
      <c r="K518" s="359"/>
      <c r="L518" s="359"/>
      <c r="M518" s="359"/>
      <c r="N518" s="359"/>
      <c r="O518" s="359"/>
      <c r="P518" s="359"/>
      <c r="Q518" s="359"/>
      <c r="R518" s="359"/>
      <c r="S518" s="359"/>
      <c r="T518" s="359"/>
      <c r="U518" s="359"/>
      <c r="V518" s="359"/>
      <c r="W518" s="359"/>
      <c r="X518" s="359"/>
    </row>
    <row r="519" spans="1:24" x14ac:dyDescent="0.2">
      <c r="A519" s="392"/>
      <c r="B519" s="359"/>
      <c r="C519" s="359"/>
      <c r="D519" s="359"/>
      <c r="E519" s="359"/>
      <c r="F519" s="359"/>
      <c r="G519" s="359"/>
      <c r="H519" s="359"/>
      <c r="I519" s="359"/>
      <c r="J519" s="359"/>
      <c r="K519" s="359"/>
      <c r="L519" s="359"/>
      <c r="M519" s="359"/>
      <c r="N519" s="359"/>
      <c r="O519" s="359"/>
      <c r="P519" s="359"/>
      <c r="Q519" s="359"/>
      <c r="R519" s="359"/>
      <c r="S519" s="359"/>
      <c r="T519" s="359"/>
      <c r="U519" s="359"/>
      <c r="V519" s="359"/>
      <c r="W519" s="359"/>
      <c r="X519" s="359"/>
    </row>
    <row r="520" spans="1:24" x14ac:dyDescent="0.2">
      <c r="A520" s="392"/>
      <c r="B520" s="359"/>
      <c r="C520" s="359"/>
      <c r="D520" s="359"/>
      <c r="E520" s="359"/>
      <c r="F520" s="359"/>
      <c r="G520" s="359"/>
      <c r="H520" s="359"/>
      <c r="I520" s="359"/>
      <c r="J520" s="359"/>
      <c r="K520" s="359"/>
      <c r="L520" s="359"/>
      <c r="M520" s="359"/>
      <c r="N520" s="359"/>
      <c r="O520" s="359"/>
      <c r="P520" s="359"/>
      <c r="Q520" s="359"/>
      <c r="R520" s="359"/>
      <c r="S520" s="359"/>
      <c r="T520" s="359"/>
      <c r="U520" s="359"/>
      <c r="V520" s="359"/>
      <c r="W520" s="359"/>
      <c r="X520" s="359"/>
    </row>
    <row r="521" spans="1:24" x14ac:dyDescent="0.2">
      <c r="A521" s="392"/>
      <c r="B521" s="359"/>
      <c r="C521" s="359"/>
      <c r="D521" s="359"/>
      <c r="E521" s="359"/>
      <c r="F521" s="359"/>
      <c r="G521" s="359"/>
      <c r="H521" s="359"/>
      <c r="I521" s="359"/>
      <c r="J521" s="359"/>
      <c r="K521" s="359"/>
      <c r="L521" s="359"/>
      <c r="M521" s="359"/>
      <c r="N521" s="359"/>
      <c r="O521" s="359"/>
      <c r="P521" s="359"/>
      <c r="Q521" s="359"/>
      <c r="R521" s="359"/>
      <c r="S521" s="359"/>
      <c r="T521" s="359"/>
      <c r="U521" s="359"/>
      <c r="V521" s="359"/>
      <c r="W521" s="359"/>
      <c r="X521" s="359"/>
    </row>
    <row r="522" spans="1:24" x14ac:dyDescent="0.2">
      <c r="A522" s="392"/>
      <c r="B522" s="359"/>
      <c r="C522" s="359"/>
      <c r="D522" s="359"/>
      <c r="E522" s="359"/>
      <c r="F522" s="359"/>
      <c r="G522" s="359"/>
      <c r="H522" s="359"/>
      <c r="I522" s="359"/>
      <c r="J522" s="359"/>
      <c r="K522" s="359"/>
      <c r="L522" s="359"/>
      <c r="M522" s="359"/>
      <c r="N522" s="359"/>
      <c r="O522" s="359"/>
      <c r="P522" s="359"/>
      <c r="Q522" s="359"/>
      <c r="R522" s="359"/>
      <c r="S522" s="359"/>
      <c r="T522" s="359"/>
      <c r="U522" s="359"/>
      <c r="V522" s="359"/>
      <c r="W522" s="359"/>
      <c r="X522" s="359"/>
    </row>
    <row r="523" spans="1:24" x14ac:dyDescent="0.2">
      <c r="A523" s="392"/>
      <c r="B523" s="359"/>
      <c r="C523" s="359"/>
      <c r="D523" s="359"/>
      <c r="E523" s="359"/>
      <c r="F523" s="359"/>
      <c r="G523" s="359"/>
      <c r="H523" s="359"/>
      <c r="I523" s="359"/>
      <c r="J523" s="359"/>
      <c r="K523" s="359"/>
      <c r="L523" s="359"/>
      <c r="M523" s="359"/>
      <c r="N523" s="359"/>
      <c r="O523" s="359"/>
      <c r="P523" s="359"/>
      <c r="Q523" s="359"/>
      <c r="R523" s="359"/>
      <c r="S523" s="359"/>
      <c r="T523" s="359"/>
      <c r="U523" s="359"/>
      <c r="V523" s="359"/>
      <c r="W523" s="359"/>
      <c r="X523" s="359"/>
    </row>
    <row r="524" spans="1:24" x14ac:dyDescent="0.2">
      <c r="A524" s="392"/>
      <c r="B524" s="359"/>
      <c r="C524" s="359"/>
      <c r="D524" s="359"/>
      <c r="E524" s="359"/>
      <c r="F524" s="359"/>
      <c r="G524" s="359"/>
      <c r="H524" s="359"/>
      <c r="I524" s="359"/>
      <c r="J524" s="359"/>
      <c r="K524" s="359"/>
      <c r="L524" s="359"/>
      <c r="M524" s="359"/>
      <c r="N524" s="359"/>
      <c r="O524" s="359"/>
      <c r="P524" s="359"/>
      <c r="Q524" s="359"/>
      <c r="R524" s="359"/>
      <c r="S524" s="359"/>
      <c r="T524" s="359"/>
      <c r="U524" s="359"/>
      <c r="V524" s="359"/>
      <c r="W524" s="359"/>
      <c r="X524" s="359"/>
    </row>
    <row r="525" spans="1:24" x14ac:dyDescent="0.2">
      <c r="A525" s="392"/>
      <c r="B525" s="359"/>
      <c r="C525" s="359"/>
      <c r="D525" s="359"/>
      <c r="E525" s="359"/>
      <c r="F525" s="359"/>
      <c r="G525" s="359"/>
      <c r="H525" s="359"/>
      <c r="I525" s="359"/>
      <c r="J525" s="359"/>
      <c r="K525" s="359"/>
      <c r="L525" s="359"/>
      <c r="M525" s="359"/>
      <c r="N525" s="359"/>
      <c r="O525" s="359"/>
      <c r="P525" s="359"/>
      <c r="Q525" s="359"/>
      <c r="R525" s="359"/>
      <c r="S525" s="359"/>
      <c r="T525" s="359"/>
      <c r="U525" s="359"/>
      <c r="V525" s="359"/>
      <c r="W525" s="359"/>
      <c r="X525" s="359"/>
    </row>
    <row r="526" spans="1:24" x14ac:dyDescent="0.2">
      <c r="A526" s="392"/>
      <c r="B526" s="359"/>
      <c r="C526" s="359"/>
      <c r="D526" s="359"/>
      <c r="E526" s="359"/>
      <c r="F526" s="359"/>
      <c r="G526" s="359"/>
      <c r="H526" s="359"/>
      <c r="I526" s="359"/>
      <c r="J526" s="359"/>
      <c r="K526" s="359"/>
      <c r="L526" s="359"/>
      <c r="M526" s="359"/>
      <c r="N526" s="359"/>
      <c r="O526" s="359"/>
      <c r="P526" s="359"/>
      <c r="Q526" s="359"/>
      <c r="R526" s="359"/>
      <c r="S526" s="359"/>
      <c r="T526" s="359"/>
      <c r="U526" s="359"/>
      <c r="V526" s="359"/>
      <c r="W526" s="359"/>
      <c r="X526" s="359"/>
    </row>
    <row r="527" spans="1:24" x14ac:dyDescent="0.2">
      <c r="A527" s="392"/>
      <c r="B527" s="359"/>
      <c r="C527" s="359"/>
      <c r="D527" s="359"/>
      <c r="E527" s="359"/>
      <c r="F527" s="359"/>
      <c r="G527" s="359"/>
      <c r="H527" s="359"/>
      <c r="I527" s="359"/>
      <c r="J527" s="359"/>
      <c r="K527" s="359"/>
      <c r="L527" s="359"/>
      <c r="M527" s="359"/>
      <c r="N527" s="359"/>
      <c r="O527" s="359"/>
      <c r="P527" s="359"/>
      <c r="Q527" s="359"/>
      <c r="R527" s="359"/>
      <c r="S527" s="359"/>
      <c r="T527" s="359"/>
      <c r="U527" s="359"/>
      <c r="V527" s="359"/>
      <c r="W527" s="359"/>
      <c r="X527" s="359"/>
    </row>
    <row r="528" spans="1:24" x14ac:dyDescent="0.2">
      <c r="A528" s="392"/>
      <c r="B528" s="359"/>
      <c r="C528" s="359"/>
      <c r="D528" s="359"/>
      <c r="E528" s="359"/>
      <c r="F528" s="359"/>
      <c r="G528" s="359"/>
      <c r="H528" s="359"/>
      <c r="I528" s="359"/>
      <c r="J528" s="359"/>
      <c r="K528" s="359"/>
      <c r="L528" s="359"/>
      <c r="M528" s="359"/>
      <c r="N528" s="359"/>
      <c r="O528" s="359"/>
      <c r="P528" s="359"/>
      <c r="Q528" s="359"/>
      <c r="R528" s="359"/>
      <c r="S528" s="359"/>
      <c r="T528" s="359"/>
      <c r="U528" s="359"/>
      <c r="V528" s="359"/>
      <c r="W528" s="359"/>
      <c r="X528" s="359"/>
    </row>
    <row r="529" spans="1:24" x14ac:dyDescent="0.2">
      <c r="A529" s="392"/>
      <c r="B529" s="359"/>
      <c r="C529" s="359"/>
      <c r="D529" s="359"/>
      <c r="E529" s="359"/>
      <c r="F529" s="359"/>
      <c r="G529" s="359"/>
      <c r="H529" s="359"/>
      <c r="I529" s="359"/>
      <c r="J529" s="359"/>
      <c r="K529" s="359"/>
      <c r="L529" s="359"/>
      <c r="M529" s="359"/>
      <c r="N529" s="359"/>
      <c r="O529" s="359"/>
      <c r="P529" s="359"/>
      <c r="Q529" s="359"/>
      <c r="R529" s="359"/>
      <c r="S529" s="359"/>
      <c r="T529" s="359"/>
      <c r="U529" s="359"/>
      <c r="V529" s="359"/>
      <c r="W529" s="359"/>
      <c r="X529" s="359"/>
    </row>
    <row r="530" spans="1:24" x14ac:dyDescent="0.2">
      <c r="A530" s="392"/>
      <c r="B530" s="359"/>
      <c r="C530" s="359"/>
      <c r="D530" s="359"/>
      <c r="E530" s="359"/>
      <c r="F530" s="359"/>
      <c r="G530" s="359"/>
      <c r="H530" s="359"/>
      <c r="I530" s="359"/>
      <c r="J530" s="359"/>
      <c r="K530" s="359"/>
      <c r="L530" s="359"/>
      <c r="M530" s="359"/>
      <c r="N530" s="359"/>
      <c r="O530" s="359"/>
      <c r="P530" s="359"/>
      <c r="Q530" s="359"/>
      <c r="R530" s="359"/>
      <c r="S530" s="359"/>
      <c r="T530" s="359"/>
      <c r="U530" s="359"/>
      <c r="V530" s="359"/>
      <c r="W530" s="359"/>
      <c r="X530" s="359"/>
    </row>
    <row r="531" spans="1:24" x14ac:dyDescent="0.2">
      <c r="A531" s="392"/>
      <c r="B531" s="359"/>
      <c r="C531" s="359"/>
      <c r="D531" s="359"/>
      <c r="E531" s="359"/>
      <c r="F531" s="359"/>
      <c r="G531" s="359"/>
      <c r="H531" s="359"/>
      <c r="I531" s="359"/>
      <c r="J531" s="359"/>
      <c r="K531" s="359"/>
      <c r="L531" s="359"/>
      <c r="M531" s="359"/>
      <c r="N531" s="359"/>
      <c r="O531" s="359"/>
      <c r="P531" s="359"/>
      <c r="Q531" s="359"/>
      <c r="R531" s="359"/>
      <c r="S531" s="359"/>
      <c r="T531" s="359"/>
      <c r="U531" s="359"/>
      <c r="V531" s="359"/>
      <c r="W531" s="359"/>
      <c r="X531" s="359"/>
    </row>
    <row r="532" spans="1:24" x14ac:dyDescent="0.2">
      <c r="A532" s="392"/>
      <c r="B532" s="359"/>
      <c r="C532" s="359"/>
      <c r="D532" s="359"/>
      <c r="E532" s="359"/>
      <c r="F532" s="359"/>
      <c r="G532" s="359"/>
      <c r="H532" s="359"/>
      <c r="I532" s="359"/>
      <c r="J532" s="359"/>
      <c r="K532" s="359"/>
      <c r="L532" s="359"/>
      <c r="M532" s="359"/>
      <c r="N532" s="359"/>
      <c r="O532" s="359"/>
      <c r="P532" s="359"/>
      <c r="Q532" s="359"/>
      <c r="R532" s="359"/>
      <c r="S532" s="359"/>
      <c r="T532" s="359"/>
      <c r="U532" s="359"/>
      <c r="V532" s="359"/>
      <c r="W532" s="359"/>
      <c r="X532" s="359"/>
    </row>
    <row r="533" spans="1:24" x14ac:dyDescent="0.2">
      <c r="A533" s="392"/>
      <c r="B533" s="359"/>
      <c r="C533" s="359"/>
      <c r="D533" s="359"/>
      <c r="E533" s="359"/>
      <c r="F533" s="359"/>
      <c r="G533" s="359"/>
      <c r="H533" s="359"/>
      <c r="I533" s="359"/>
      <c r="J533" s="359"/>
      <c r="K533" s="359"/>
      <c r="L533" s="359"/>
      <c r="M533" s="359"/>
      <c r="N533" s="359"/>
      <c r="O533" s="359"/>
      <c r="P533" s="359"/>
      <c r="Q533" s="359"/>
      <c r="R533" s="359"/>
      <c r="S533" s="359"/>
      <c r="T533" s="359"/>
      <c r="U533" s="359"/>
      <c r="V533" s="359"/>
      <c r="W533" s="359"/>
      <c r="X533" s="359"/>
    </row>
    <row r="534" spans="1:24" x14ac:dyDescent="0.2">
      <c r="A534" s="392"/>
      <c r="B534" s="359"/>
      <c r="C534" s="359"/>
      <c r="D534" s="359"/>
      <c r="E534" s="359"/>
      <c r="F534" s="359"/>
      <c r="G534" s="359"/>
      <c r="H534" s="359"/>
      <c r="I534" s="359"/>
      <c r="J534" s="359"/>
      <c r="K534" s="359"/>
      <c r="L534" s="359"/>
      <c r="M534" s="359"/>
      <c r="N534" s="359"/>
      <c r="O534" s="359"/>
      <c r="P534" s="359"/>
      <c r="Q534" s="359"/>
      <c r="R534" s="359"/>
      <c r="S534" s="359"/>
      <c r="T534" s="359"/>
      <c r="U534" s="359"/>
      <c r="V534" s="359"/>
      <c r="W534" s="359"/>
      <c r="X534" s="359"/>
    </row>
    <row r="535" spans="1:24" x14ac:dyDescent="0.2">
      <c r="A535" s="392"/>
      <c r="B535" s="359"/>
      <c r="C535" s="359"/>
      <c r="D535" s="359"/>
      <c r="E535" s="359"/>
      <c r="F535" s="359"/>
      <c r="G535" s="359"/>
      <c r="H535" s="359"/>
      <c r="I535" s="359"/>
      <c r="J535" s="359"/>
      <c r="K535" s="359"/>
      <c r="L535" s="359"/>
      <c r="M535" s="359"/>
      <c r="N535" s="359"/>
      <c r="O535" s="359"/>
      <c r="P535" s="359"/>
      <c r="Q535" s="359"/>
      <c r="R535" s="359"/>
      <c r="S535" s="359"/>
      <c r="T535" s="359"/>
      <c r="U535" s="359"/>
      <c r="V535" s="359"/>
      <c r="W535" s="359"/>
      <c r="X535" s="359"/>
    </row>
    <row r="536" spans="1:24" x14ac:dyDescent="0.2">
      <c r="A536" s="392"/>
      <c r="B536" s="359"/>
      <c r="C536" s="359"/>
      <c r="D536" s="359"/>
      <c r="E536" s="359"/>
      <c r="F536" s="359"/>
      <c r="G536" s="359"/>
      <c r="H536" s="359"/>
      <c r="I536" s="359"/>
      <c r="J536" s="359"/>
      <c r="K536" s="359"/>
      <c r="L536" s="359"/>
      <c r="M536" s="359"/>
      <c r="N536" s="359"/>
      <c r="O536" s="359"/>
      <c r="P536" s="359"/>
      <c r="Q536" s="359"/>
      <c r="R536" s="359"/>
      <c r="S536" s="359"/>
      <c r="T536" s="359"/>
      <c r="U536" s="359"/>
      <c r="V536" s="359"/>
      <c r="W536" s="359"/>
      <c r="X536" s="359"/>
    </row>
    <row r="537" spans="1:24" x14ac:dyDescent="0.2">
      <c r="A537" s="392"/>
      <c r="B537" s="359"/>
      <c r="C537" s="359"/>
      <c r="D537" s="359"/>
      <c r="E537" s="359"/>
      <c r="F537" s="359"/>
      <c r="G537" s="359"/>
      <c r="H537" s="359"/>
      <c r="I537" s="359"/>
      <c r="J537" s="359"/>
      <c r="K537" s="359"/>
      <c r="L537" s="359"/>
      <c r="M537" s="359"/>
      <c r="N537" s="359"/>
      <c r="O537" s="359"/>
      <c r="P537" s="359"/>
      <c r="Q537" s="359"/>
      <c r="R537" s="359"/>
      <c r="S537" s="359"/>
      <c r="T537" s="359"/>
      <c r="U537" s="359"/>
      <c r="V537" s="359"/>
      <c r="W537" s="359"/>
      <c r="X537" s="359"/>
    </row>
    <row r="538" spans="1:24" x14ac:dyDescent="0.2">
      <c r="A538" s="392"/>
      <c r="B538" s="359"/>
      <c r="C538" s="359"/>
      <c r="D538" s="359"/>
      <c r="E538" s="359"/>
      <c r="F538" s="359"/>
      <c r="G538" s="359"/>
      <c r="H538" s="359"/>
      <c r="I538" s="359"/>
      <c r="J538" s="359"/>
      <c r="K538" s="359"/>
      <c r="L538" s="359"/>
      <c r="M538" s="359"/>
      <c r="N538" s="359"/>
      <c r="O538" s="359"/>
      <c r="P538" s="359"/>
      <c r="Q538" s="359"/>
      <c r="R538" s="359"/>
      <c r="S538" s="359"/>
      <c r="T538" s="359"/>
      <c r="U538" s="359"/>
      <c r="V538" s="359"/>
      <c r="W538" s="359"/>
      <c r="X538" s="359"/>
    </row>
    <row r="539" spans="1:24" x14ac:dyDescent="0.2">
      <c r="A539" s="392"/>
      <c r="B539" s="359"/>
      <c r="C539" s="359"/>
      <c r="D539" s="359"/>
      <c r="E539" s="359"/>
      <c r="F539" s="359"/>
      <c r="G539" s="359"/>
      <c r="H539" s="359"/>
      <c r="I539" s="359"/>
      <c r="J539" s="359"/>
      <c r="K539" s="359"/>
      <c r="L539" s="359"/>
      <c r="M539" s="359"/>
      <c r="N539" s="359"/>
      <c r="O539" s="359"/>
      <c r="P539" s="359"/>
      <c r="Q539" s="359"/>
      <c r="R539" s="359"/>
      <c r="S539" s="359"/>
      <c r="T539" s="359"/>
      <c r="U539" s="359"/>
      <c r="V539" s="359"/>
      <c r="W539" s="359"/>
      <c r="X539" s="359"/>
    </row>
    <row r="540" spans="1:24" x14ac:dyDescent="0.2">
      <c r="A540" s="392"/>
      <c r="B540" s="359"/>
      <c r="C540" s="359"/>
      <c r="D540" s="359"/>
      <c r="E540" s="359"/>
      <c r="F540" s="359"/>
      <c r="G540" s="359"/>
      <c r="H540" s="359"/>
      <c r="I540" s="359"/>
      <c r="J540" s="359"/>
      <c r="K540" s="359"/>
      <c r="L540" s="359"/>
      <c r="M540" s="359"/>
      <c r="N540" s="359"/>
      <c r="O540" s="359"/>
      <c r="P540" s="359"/>
      <c r="Q540" s="359"/>
      <c r="R540" s="359"/>
      <c r="S540" s="359"/>
      <c r="T540" s="359"/>
      <c r="U540" s="359"/>
      <c r="V540" s="359"/>
      <c r="W540" s="359"/>
      <c r="X540" s="359"/>
    </row>
    <row r="541" spans="1:24" x14ac:dyDescent="0.2">
      <c r="A541" s="392"/>
      <c r="B541" s="359"/>
      <c r="C541" s="359"/>
      <c r="D541" s="359"/>
      <c r="E541" s="359"/>
      <c r="F541" s="359"/>
      <c r="G541" s="359"/>
      <c r="H541" s="359"/>
      <c r="I541" s="359"/>
      <c r="J541" s="359"/>
      <c r="K541" s="359"/>
      <c r="L541" s="359"/>
      <c r="M541" s="359"/>
      <c r="N541" s="359"/>
      <c r="O541" s="359"/>
      <c r="P541" s="359"/>
      <c r="Q541" s="359"/>
      <c r="R541" s="359"/>
      <c r="S541" s="359"/>
      <c r="T541" s="359"/>
      <c r="U541" s="359"/>
      <c r="V541" s="359"/>
      <c r="W541" s="359"/>
      <c r="X541" s="359"/>
    </row>
    <row r="542" spans="1:24" x14ac:dyDescent="0.2">
      <c r="A542" s="392"/>
      <c r="B542" s="359"/>
      <c r="C542" s="359"/>
      <c r="D542" s="359"/>
      <c r="E542" s="359"/>
      <c r="F542" s="359"/>
      <c r="G542" s="359"/>
      <c r="H542" s="359"/>
      <c r="I542" s="359"/>
      <c r="J542" s="359"/>
      <c r="K542" s="359"/>
      <c r="L542" s="359"/>
      <c r="M542" s="359"/>
      <c r="N542" s="359"/>
      <c r="O542" s="359"/>
      <c r="P542" s="359"/>
      <c r="Q542" s="359"/>
      <c r="R542" s="359"/>
      <c r="S542" s="359"/>
      <c r="T542" s="359"/>
      <c r="U542" s="359"/>
      <c r="V542" s="359"/>
      <c r="W542" s="359"/>
      <c r="X542" s="359"/>
    </row>
    <row r="543" spans="1:24" x14ac:dyDescent="0.2">
      <c r="A543" s="392"/>
      <c r="B543" s="359"/>
      <c r="C543" s="359"/>
      <c r="D543" s="359"/>
      <c r="E543" s="359"/>
      <c r="F543" s="359"/>
      <c r="G543" s="359"/>
      <c r="H543" s="359"/>
      <c r="I543" s="359"/>
      <c r="J543" s="359"/>
      <c r="K543" s="359"/>
      <c r="L543" s="359"/>
      <c r="M543" s="359"/>
      <c r="N543" s="359"/>
      <c r="O543" s="359"/>
      <c r="P543" s="359"/>
      <c r="Q543" s="359"/>
      <c r="R543" s="359"/>
      <c r="S543" s="359"/>
      <c r="T543" s="359"/>
      <c r="U543" s="359"/>
      <c r="V543" s="359"/>
      <c r="W543" s="359"/>
      <c r="X543" s="359"/>
    </row>
    <row r="544" spans="1:24" x14ac:dyDescent="0.2">
      <c r="A544" s="392"/>
      <c r="B544" s="359"/>
      <c r="C544" s="359"/>
      <c r="D544" s="359"/>
      <c r="E544" s="359"/>
      <c r="F544" s="359"/>
      <c r="G544" s="359"/>
      <c r="H544" s="359"/>
      <c r="I544" s="359"/>
      <c r="J544" s="359"/>
      <c r="K544" s="359"/>
      <c r="L544" s="359"/>
      <c r="M544" s="359"/>
      <c r="N544" s="359"/>
      <c r="O544" s="359"/>
      <c r="P544" s="359"/>
      <c r="Q544" s="359"/>
      <c r="R544" s="359"/>
      <c r="S544" s="359"/>
      <c r="T544" s="359"/>
      <c r="U544" s="359"/>
      <c r="V544" s="359"/>
      <c r="W544" s="359"/>
      <c r="X544" s="359"/>
    </row>
    <row r="545" spans="1:24" x14ac:dyDescent="0.2">
      <c r="A545" s="392"/>
      <c r="B545" s="359"/>
      <c r="C545" s="359"/>
      <c r="D545" s="359"/>
      <c r="E545" s="359"/>
      <c r="F545" s="359"/>
      <c r="G545" s="359"/>
      <c r="H545" s="359"/>
      <c r="I545" s="359"/>
      <c r="J545" s="359"/>
      <c r="K545" s="359"/>
      <c r="L545" s="359"/>
      <c r="M545" s="359"/>
      <c r="N545" s="359"/>
      <c r="O545" s="359"/>
      <c r="P545" s="359"/>
      <c r="Q545" s="359"/>
      <c r="R545" s="359"/>
      <c r="S545" s="359"/>
      <c r="T545" s="359"/>
      <c r="U545" s="359"/>
      <c r="V545" s="359"/>
      <c r="W545" s="359"/>
      <c r="X545" s="359"/>
    </row>
    <row r="546" spans="1:24" x14ac:dyDescent="0.2">
      <c r="A546" s="392"/>
      <c r="B546" s="359"/>
      <c r="C546" s="359"/>
      <c r="D546" s="359"/>
      <c r="E546" s="359"/>
      <c r="F546" s="359"/>
      <c r="G546" s="359"/>
      <c r="H546" s="359"/>
      <c r="I546" s="359"/>
      <c r="J546" s="359"/>
      <c r="K546" s="359"/>
      <c r="L546" s="359"/>
      <c r="M546" s="359"/>
      <c r="N546" s="359"/>
      <c r="O546" s="359"/>
      <c r="P546" s="359"/>
      <c r="Q546" s="359"/>
      <c r="R546" s="359"/>
      <c r="S546" s="359"/>
      <c r="T546" s="359"/>
      <c r="U546" s="359"/>
      <c r="V546" s="359"/>
      <c r="W546" s="359"/>
      <c r="X546" s="359"/>
    </row>
    <row r="547" spans="1:24" x14ac:dyDescent="0.2">
      <c r="A547" s="392"/>
      <c r="B547" s="359"/>
      <c r="C547" s="359"/>
      <c r="D547" s="359"/>
      <c r="E547" s="359"/>
      <c r="F547" s="359"/>
      <c r="G547" s="359"/>
      <c r="H547" s="359"/>
      <c r="I547" s="359"/>
      <c r="J547" s="359"/>
      <c r="K547" s="359"/>
      <c r="L547" s="359"/>
      <c r="M547" s="359"/>
      <c r="N547" s="359"/>
      <c r="O547" s="359"/>
      <c r="P547" s="359"/>
      <c r="Q547" s="359"/>
      <c r="R547" s="359"/>
      <c r="S547" s="359"/>
      <c r="T547" s="359"/>
      <c r="U547" s="359"/>
      <c r="V547" s="359"/>
      <c r="W547" s="359"/>
      <c r="X547" s="359"/>
    </row>
    <row r="548" spans="1:24" x14ac:dyDescent="0.2">
      <c r="A548" s="392"/>
      <c r="B548" s="359"/>
      <c r="C548" s="359"/>
      <c r="D548" s="359"/>
      <c r="E548" s="359"/>
      <c r="F548" s="359"/>
      <c r="G548" s="359"/>
      <c r="H548" s="359"/>
      <c r="I548" s="359"/>
      <c r="J548" s="359"/>
      <c r="K548" s="359"/>
      <c r="L548" s="359"/>
      <c r="M548" s="359"/>
      <c r="N548" s="359"/>
      <c r="O548" s="359"/>
      <c r="P548" s="359"/>
      <c r="Q548" s="359"/>
      <c r="R548" s="359"/>
      <c r="S548" s="359"/>
      <c r="T548" s="359"/>
      <c r="U548" s="359"/>
      <c r="V548" s="359"/>
      <c r="W548" s="359"/>
      <c r="X548" s="359"/>
    </row>
    <row r="549" spans="1:24" x14ac:dyDescent="0.2">
      <c r="A549" s="392"/>
      <c r="B549" s="359"/>
      <c r="C549" s="359"/>
      <c r="D549" s="359"/>
      <c r="E549" s="359"/>
      <c r="F549" s="359"/>
      <c r="G549" s="359"/>
      <c r="H549" s="359"/>
      <c r="I549" s="359"/>
      <c r="J549" s="359"/>
      <c r="K549" s="359"/>
      <c r="L549" s="359"/>
      <c r="M549" s="359"/>
      <c r="N549" s="359"/>
      <c r="O549" s="359"/>
      <c r="P549" s="359"/>
      <c r="Q549" s="359"/>
      <c r="R549" s="359"/>
      <c r="S549" s="359"/>
      <c r="T549" s="359"/>
      <c r="U549" s="359"/>
      <c r="V549" s="359"/>
      <c r="W549" s="359"/>
      <c r="X549" s="359"/>
    </row>
    <row r="550" spans="1:24" x14ac:dyDescent="0.2">
      <c r="A550" s="392"/>
      <c r="B550" s="359"/>
      <c r="C550" s="359"/>
      <c r="D550" s="359"/>
      <c r="E550" s="359"/>
      <c r="F550" s="359"/>
      <c r="G550" s="359"/>
      <c r="H550" s="359"/>
      <c r="I550" s="359"/>
      <c r="J550" s="359"/>
      <c r="K550" s="359"/>
      <c r="L550" s="359"/>
      <c r="M550" s="359"/>
      <c r="N550" s="359"/>
      <c r="O550" s="359"/>
      <c r="P550" s="359"/>
      <c r="Q550" s="359"/>
      <c r="R550" s="359"/>
      <c r="S550" s="359"/>
      <c r="T550" s="359"/>
      <c r="U550" s="359"/>
      <c r="V550" s="359"/>
      <c r="W550" s="359"/>
      <c r="X550" s="359"/>
    </row>
    <row r="551" spans="1:24" x14ac:dyDescent="0.2">
      <c r="A551" s="392"/>
      <c r="B551" s="359"/>
      <c r="C551" s="359"/>
      <c r="D551" s="359"/>
      <c r="E551" s="359"/>
      <c r="F551" s="359"/>
      <c r="G551" s="359"/>
      <c r="H551" s="359"/>
      <c r="I551" s="359"/>
      <c r="J551" s="359"/>
      <c r="K551" s="359"/>
      <c r="L551" s="359"/>
      <c r="M551" s="359"/>
      <c r="N551" s="359"/>
      <c r="O551" s="359"/>
      <c r="P551" s="359"/>
      <c r="Q551" s="359"/>
      <c r="R551" s="359"/>
      <c r="S551" s="359"/>
      <c r="T551" s="359"/>
      <c r="U551" s="359"/>
      <c r="V551" s="359"/>
      <c r="W551" s="359"/>
      <c r="X551" s="359"/>
    </row>
    <row r="552" spans="1:24" x14ac:dyDescent="0.2">
      <c r="A552" s="392"/>
      <c r="B552" s="359"/>
      <c r="C552" s="359"/>
      <c r="D552" s="359"/>
      <c r="E552" s="359"/>
      <c r="F552" s="359"/>
      <c r="G552" s="359"/>
      <c r="H552" s="359"/>
      <c r="I552" s="359"/>
      <c r="J552" s="359"/>
      <c r="K552" s="359"/>
      <c r="L552" s="359"/>
      <c r="M552" s="359"/>
      <c r="N552" s="359"/>
      <c r="O552" s="359"/>
      <c r="P552" s="359"/>
      <c r="Q552" s="359"/>
      <c r="R552" s="359"/>
      <c r="S552" s="359"/>
      <c r="T552" s="359"/>
      <c r="U552" s="359"/>
      <c r="V552" s="359"/>
      <c r="W552" s="359"/>
      <c r="X552" s="359"/>
    </row>
    <row r="553" spans="1:24" x14ac:dyDescent="0.2">
      <c r="A553" s="392"/>
      <c r="B553" s="359"/>
      <c r="C553" s="359"/>
      <c r="D553" s="359"/>
      <c r="E553" s="359"/>
      <c r="F553" s="359"/>
      <c r="G553" s="359"/>
      <c r="H553" s="359"/>
      <c r="I553" s="359"/>
      <c r="J553" s="359"/>
      <c r="K553" s="359"/>
      <c r="L553" s="359"/>
      <c r="M553" s="359"/>
      <c r="N553" s="359"/>
      <c r="O553" s="359"/>
      <c r="P553" s="359"/>
      <c r="Q553" s="359"/>
      <c r="R553" s="359"/>
      <c r="S553" s="359"/>
      <c r="T553" s="359"/>
      <c r="U553" s="359"/>
      <c r="V553" s="359"/>
      <c r="W553" s="359"/>
      <c r="X553" s="359"/>
    </row>
    <row r="554" spans="1:24" x14ac:dyDescent="0.2">
      <c r="A554" s="392"/>
      <c r="B554" s="359"/>
      <c r="C554" s="359"/>
      <c r="D554" s="359"/>
      <c r="E554" s="359"/>
      <c r="F554" s="359"/>
      <c r="G554" s="359"/>
      <c r="H554" s="359"/>
      <c r="I554" s="359"/>
      <c r="J554" s="359"/>
      <c r="K554" s="359"/>
      <c r="L554" s="359"/>
      <c r="M554" s="359"/>
      <c r="N554" s="359"/>
      <c r="O554" s="359"/>
      <c r="P554" s="359"/>
      <c r="Q554" s="359"/>
      <c r="R554" s="359"/>
      <c r="S554" s="359"/>
      <c r="T554" s="359"/>
      <c r="U554" s="359"/>
      <c r="V554" s="359"/>
      <c r="W554" s="359"/>
      <c r="X554" s="359"/>
    </row>
    <row r="555" spans="1:24" x14ac:dyDescent="0.2">
      <c r="A555" s="392"/>
      <c r="B555" s="359"/>
      <c r="C555" s="359"/>
      <c r="D555" s="359"/>
      <c r="E555" s="359"/>
      <c r="F555" s="359"/>
      <c r="G555" s="359"/>
      <c r="H555" s="359"/>
      <c r="I555" s="359"/>
      <c r="J555" s="359"/>
      <c r="K555" s="359"/>
      <c r="L555" s="359"/>
      <c r="M555" s="359"/>
      <c r="N555" s="359"/>
      <c r="O555" s="359"/>
      <c r="P555" s="359"/>
      <c r="Q555" s="359"/>
      <c r="R555" s="359"/>
      <c r="S555" s="359"/>
      <c r="T555" s="359"/>
      <c r="U555" s="359"/>
      <c r="V555" s="359"/>
      <c r="W555" s="359"/>
      <c r="X555" s="359"/>
    </row>
    <row r="556" spans="1:24" x14ac:dyDescent="0.2">
      <c r="A556" s="392"/>
      <c r="B556" s="359"/>
      <c r="C556" s="359"/>
      <c r="D556" s="359"/>
      <c r="E556" s="359"/>
      <c r="F556" s="359"/>
      <c r="G556" s="359"/>
      <c r="H556" s="359"/>
      <c r="I556" s="359"/>
      <c r="J556" s="359"/>
      <c r="K556" s="359"/>
      <c r="L556" s="359"/>
      <c r="M556" s="359"/>
      <c r="N556" s="359"/>
      <c r="O556" s="359"/>
      <c r="P556" s="359"/>
      <c r="Q556" s="359"/>
      <c r="R556" s="359"/>
      <c r="S556" s="359"/>
      <c r="T556" s="359"/>
      <c r="U556" s="359"/>
      <c r="V556" s="359"/>
      <c r="W556" s="359"/>
      <c r="X556" s="359"/>
    </row>
    <row r="557" spans="1:24" x14ac:dyDescent="0.2">
      <c r="A557" s="392"/>
      <c r="B557" s="359"/>
      <c r="C557" s="359"/>
      <c r="D557" s="359"/>
      <c r="E557" s="359"/>
      <c r="F557" s="359"/>
      <c r="G557" s="359"/>
      <c r="H557" s="359"/>
      <c r="I557" s="359"/>
      <c r="J557" s="359"/>
      <c r="K557" s="359"/>
      <c r="L557" s="359"/>
      <c r="M557" s="359"/>
      <c r="N557" s="359"/>
      <c r="O557" s="359"/>
      <c r="P557" s="359"/>
      <c r="Q557" s="359"/>
      <c r="R557" s="359"/>
      <c r="S557" s="359"/>
      <c r="T557" s="359"/>
      <c r="U557" s="359"/>
      <c r="V557" s="359"/>
      <c r="W557" s="359"/>
      <c r="X557" s="359"/>
    </row>
    <row r="558" spans="1:24" x14ac:dyDescent="0.2">
      <c r="A558" s="392"/>
      <c r="B558" s="359"/>
      <c r="C558" s="359"/>
      <c r="D558" s="359"/>
      <c r="E558" s="359"/>
      <c r="F558" s="359"/>
      <c r="G558" s="359"/>
      <c r="H558" s="359"/>
      <c r="I558" s="359"/>
      <c r="J558" s="359"/>
      <c r="K558" s="359"/>
      <c r="L558" s="359"/>
      <c r="M558" s="359"/>
      <c r="N558" s="359"/>
      <c r="O558" s="359"/>
      <c r="P558" s="359"/>
      <c r="Q558" s="359"/>
      <c r="R558" s="359"/>
      <c r="S558" s="359"/>
      <c r="T558" s="359"/>
      <c r="U558" s="359"/>
      <c r="V558" s="359"/>
      <c r="W558" s="359"/>
      <c r="X558" s="359"/>
    </row>
    <row r="559" spans="1:24" x14ac:dyDescent="0.2">
      <c r="A559" s="392"/>
      <c r="B559" s="359"/>
      <c r="C559" s="359"/>
      <c r="D559" s="359"/>
      <c r="E559" s="359"/>
      <c r="F559" s="359"/>
      <c r="G559" s="359"/>
      <c r="H559" s="359"/>
      <c r="I559" s="359"/>
      <c r="J559" s="359"/>
      <c r="K559" s="359"/>
      <c r="L559" s="359"/>
      <c r="M559" s="359"/>
      <c r="N559" s="359"/>
      <c r="O559" s="359"/>
      <c r="P559" s="359"/>
      <c r="Q559" s="359"/>
      <c r="R559" s="359"/>
      <c r="S559" s="359"/>
      <c r="T559" s="359"/>
      <c r="U559" s="359"/>
      <c r="V559" s="359"/>
      <c r="W559" s="359"/>
      <c r="X559" s="359"/>
    </row>
    <row r="560" spans="1:24" x14ac:dyDescent="0.2">
      <c r="A560" s="392"/>
      <c r="B560" s="359"/>
      <c r="C560" s="359"/>
      <c r="D560" s="359"/>
      <c r="E560" s="359"/>
      <c r="F560" s="359"/>
      <c r="G560" s="359"/>
      <c r="H560" s="359"/>
      <c r="I560" s="359"/>
      <c r="J560" s="359"/>
      <c r="K560" s="359"/>
      <c r="L560" s="359"/>
      <c r="M560" s="359"/>
      <c r="N560" s="359"/>
      <c r="O560" s="359"/>
      <c r="P560" s="359"/>
      <c r="Q560" s="359"/>
      <c r="R560" s="359"/>
      <c r="S560" s="359"/>
      <c r="T560" s="359"/>
      <c r="U560" s="359"/>
      <c r="V560" s="359"/>
      <c r="W560" s="359"/>
      <c r="X560" s="359"/>
    </row>
    <row r="561" spans="1:24" x14ac:dyDescent="0.2">
      <c r="A561" s="392"/>
      <c r="B561" s="359"/>
      <c r="C561" s="359"/>
      <c r="D561" s="359"/>
      <c r="E561" s="359"/>
      <c r="F561" s="359"/>
      <c r="G561" s="359"/>
      <c r="H561" s="359"/>
      <c r="I561" s="359"/>
      <c r="J561" s="359"/>
      <c r="K561" s="359"/>
      <c r="L561" s="359"/>
      <c r="M561" s="359"/>
      <c r="N561" s="359"/>
      <c r="O561" s="359"/>
      <c r="P561" s="359"/>
      <c r="Q561" s="359"/>
      <c r="R561" s="359"/>
      <c r="S561" s="359"/>
      <c r="T561" s="359"/>
      <c r="U561" s="359"/>
      <c r="V561" s="359"/>
      <c r="W561" s="359"/>
      <c r="X561" s="359"/>
    </row>
    <row r="562" spans="1:24" x14ac:dyDescent="0.2">
      <c r="A562" s="392"/>
      <c r="B562" s="359"/>
      <c r="C562" s="359"/>
      <c r="D562" s="359"/>
      <c r="E562" s="359"/>
      <c r="F562" s="359"/>
      <c r="G562" s="359"/>
      <c r="H562" s="359"/>
      <c r="I562" s="359"/>
      <c r="J562" s="359"/>
      <c r="K562" s="359"/>
      <c r="L562" s="359"/>
      <c r="M562" s="359"/>
      <c r="N562" s="359"/>
      <c r="O562" s="359"/>
      <c r="P562" s="359"/>
      <c r="Q562" s="359"/>
      <c r="R562" s="359"/>
      <c r="S562" s="359"/>
      <c r="T562" s="359"/>
      <c r="U562" s="359"/>
      <c r="V562" s="359"/>
      <c r="W562" s="359"/>
      <c r="X562" s="359"/>
    </row>
    <row r="563" spans="1:24" x14ac:dyDescent="0.2">
      <c r="A563" s="392"/>
      <c r="B563" s="359"/>
      <c r="C563" s="359"/>
      <c r="D563" s="359"/>
      <c r="E563" s="359"/>
      <c r="F563" s="359"/>
      <c r="G563" s="359"/>
      <c r="H563" s="359"/>
      <c r="I563" s="359"/>
      <c r="J563" s="359"/>
      <c r="K563" s="359"/>
      <c r="L563" s="359"/>
      <c r="M563" s="359"/>
      <c r="N563" s="359"/>
      <c r="O563" s="359"/>
      <c r="P563" s="359"/>
      <c r="Q563" s="359"/>
      <c r="R563" s="359"/>
      <c r="S563" s="359"/>
      <c r="T563" s="359"/>
      <c r="U563" s="359"/>
      <c r="V563" s="359"/>
      <c r="W563" s="359"/>
      <c r="X563" s="359"/>
    </row>
    <row r="564" spans="1:24" x14ac:dyDescent="0.2">
      <c r="A564" s="392"/>
      <c r="B564" s="359"/>
      <c r="C564" s="359"/>
      <c r="D564" s="359"/>
      <c r="E564" s="359"/>
      <c r="F564" s="359"/>
      <c r="G564" s="359"/>
      <c r="H564" s="359"/>
      <c r="I564" s="359"/>
      <c r="J564" s="359"/>
      <c r="K564" s="359"/>
      <c r="L564" s="359"/>
      <c r="M564" s="359"/>
      <c r="N564" s="359"/>
      <c r="O564" s="359"/>
      <c r="P564" s="359"/>
      <c r="Q564" s="359"/>
      <c r="R564" s="359"/>
      <c r="S564" s="359"/>
      <c r="T564" s="359"/>
      <c r="U564" s="359"/>
      <c r="V564" s="359"/>
      <c r="W564" s="359"/>
      <c r="X564" s="359"/>
    </row>
    <row r="565" spans="1:24" x14ac:dyDescent="0.2">
      <c r="A565" s="392"/>
      <c r="B565" s="359"/>
      <c r="C565" s="359"/>
      <c r="D565" s="359"/>
      <c r="E565" s="359"/>
      <c r="F565" s="359"/>
      <c r="G565" s="359"/>
      <c r="H565" s="359"/>
      <c r="I565" s="359"/>
      <c r="J565" s="359"/>
      <c r="K565" s="359"/>
      <c r="L565" s="359"/>
      <c r="M565" s="359"/>
      <c r="N565" s="359"/>
      <c r="O565" s="359"/>
      <c r="P565" s="359"/>
      <c r="Q565" s="359"/>
      <c r="R565" s="359"/>
      <c r="S565" s="359"/>
      <c r="T565" s="359"/>
      <c r="U565" s="359"/>
      <c r="V565" s="359"/>
      <c r="W565" s="359"/>
      <c r="X565" s="359"/>
    </row>
    <row r="566" spans="1:24" x14ac:dyDescent="0.2">
      <c r="A566" s="392"/>
      <c r="B566" s="359"/>
      <c r="C566" s="359"/>
      <c r="D566" s="359"/>
      <c r="E566" s="359"/>
      <c r="F566" s="359"/>
      <c r="G566" s="359"/>
      <c r="H566" s="359"/>
      <c r="I566" s="359"/>
      <c r="J566" s="359"/>
      <c r="K566" s="359"/>
      <c r="L566" s="359"/>
      <c r="M566" s="359"/>
      <c r="N566" s="359"/>
      <c r="O566" s="359"/>
      <c r="P566" s="359"/>
      <c r="Q566" s="359"/>
      <c r="R566" s="359"/>
      <c r="S566" s="359"/>
      <c r="T566" s="359"/>
      <c r="U566" s="359"/>
      <c r="V566" s="359"/>
      <c r="W566" s="359"/>
      <c r="X566" s="359"/>
    </row>
    <row r="567" spans="1:24" x14ac:dyDescent="0.2">
      <c r="A567" s="392"/>
      <c r="B567" s="359"/>
      <c r="C567" s="359"/>
      <c r="D567" s="359"/>
      <c r="E567" s="359"/>
      <c r="F567" s="359"/>
      <c r="G567" s="359"/>
      <c r="H567" s="359"/>
      <c r="I567" s="359"/>
      <c r="J567" s="359"/>
      <c r="K567" s="359"/>
      <c r="L567" s="359"/>
      <c r="M567" s="359"/>
      <c r="N567" s="359"/>
      <c r="O567" s="359"/>
      <c r="P567" s="359"/>
      <c r="Q567" s="359"/>
      <c r="R567" s="359"/>
      <c r="S567" s="359"/>
      <c r="T567" s="359"/>
      <c r="U567" s="359"/>
      <c r="V567" s="359"/>
      <c r="W567" s="359"/>
      <c r="X567" s="359"/>
    </row>
    <row r="568" spans="1:24" x14ac:dyDescent="0.2">
      <c r="A568" s="392"/>
      <c r="B568" s="359"/>
      <c r="C568" s="359"/>
      <c r="D568" s="359"/>
      <c r="E568" s="359"/>
      <c r="F568" s="359"/>
      <c r="G568" s="359"/>
      <c r="H568" s="359"/>
      <c r="I568" s="359"/>
      <c r="J568" s="359"/>
      <c r="K568" s="359"/>
      <c r="L568" s="359"/>
      <c r="M568" s="359"/>
      <c r="N568" s="359"/>
      <c r="O568" s="359"/>
      <c r="P568" s="359"/>
      <c r="Q568" s="359"/>
      <c r="R568" s="359"/>
      <c r="S568" s="359"/>
      <c r="T568" s="359"/>
      <c r="U568" s="359"/>
      <c r="V568" s="359"/>
      <c r="W568" s="359"/>
      <c r="X568" s="359"/>
    </row>
    <row r="569" spans="1:24" x14ac:dyDescent="0.2">
      <c r="A569" s="392"/>
      <c r="B569" s="359"/>
      <c r="C569" s="359"/>
      <c r="D569" s="359"/>
      <c r="E569" s="359"/>
      <c r="F569" s="359"/>
      <c r="G569" s="359"/>
      <c r="H569" s="359"/>
      <c r="I569" s="359"/>
      <c r="J569" s="359"/>
      <c r="K569" s="359"/>
      <c r="L569" s="359"/>
      <c r="M569" s="359"/>
      <c r="N569" s="359"/>
      <c r="O569" s="359"/>
      <c r="P569" s="359"/>
      <c r="Q569" s="359"/>
      <c r="R569" s="359"/>
      <c r="S569" s="359"/>
      <c r="T569" s="359"/>
      <c r="U569" s="359"/>
      <c r="V569" s="359"/>
      <c r="W569" s="359"/>
      <c r="X569" s="359"/>
    </row>
    <row r="570" spans="1:24" x14ac:dyDescent="0.2">
      <c r="A570" s="392"/>
      <c r="B570" s="359"/>
      <c r="C570" s="359"/>
      <c r="D570" s="359"/>
      <c r="E570" s="359"/>
      <c r="F570" s="359"/>
      <c r="G570" s="359"/>
      <c r="H570" s="359"/>
      <c r="I570" s="359"/>
      <c r="J570" s="359"/>
      <c r="K570" s="359"/>
      <c r="L570" s="359"/>
      <c r="M570" s="359"/>
      <c r="N570" s="359"/>
      <c r="O570" s="359"/>
      <c r="P570" s="359"/>
      <c r="Q570" s="359"/>
      <c r="R570" s="359"/>
      <c r="S570" s="359"/>
      <c r="T570" s="359"/>
      <c r="U570" s="359"/>
      <c r="V570" s="359"/>
      <c r="W570" s="359"/>
      <c r="X570" s="359"/>
    </row>
    <row r="571" spans="1:24" x14ac:dyDescent="0.2">
      <c r="A571" s="392"/>
      <c r="B571" s="359"/>
      <c r="C571" s="359"/>
      <c r="D571" s="359"/>
      <c r="E571" s="359"/>
      <c r="F571" s="359"/>
      <c r="G571" s="359"/>
      <c r="H571" s="359"/>
      <c r="I571" s="359"/>
      <c r="J571" s="359"/>
      <c r="K571" s="359"/>
      <c r="L571" s="359"/>
      <c r="M571" s="359"/>
      <c r="N571" s="359"/>
      <c r="O571" s="359"/>
      <c r="P571" s="359"/>
      <c r="Q571" s="359"/>
      <c r="R571" s="359"/>
      <c r="S571" s="359"/>
      <c r="T571" s="359"/>
      <c r="U571" s="359"/>
      <c r="V571" s="359"/>
      <c r="W571" s="359"/>
      <c r="X571" s="359"/>
    </row>
    <row r="572" spans="1:24" x14ac:dyDescent="0.2">
      <c r="A572" s="392"/>
      <c r="B572" s="359"/>
      <c r="C572" s="359"/>
      <c r="D572" s="359"/>
      <c r="E572" s="359"/>
      <c r="F572" s="359"/>
      <c r="G572" s="359"/>
      <c r="H572" s="359"/>
      <c r="I572" s="359"/>
      <c r="J572" s="359"/>
      <c r="K572" s="359"/>
      <c r="L572" s="359"/>
      <c r="M572" s="359"/>
      <c r="N572" s="359"/>
      <c r="O572" s="359"/>
      <c r="P572" s="359"/>
      <c r="Q572" s="359"/>
      <c r="R572" s="359"/>
      <c r="S572" s="359"/>
      <c r="T572" s="359"/>
      <c r="U572" s="359"/>
      <c r="V572" s="359"/>
      <c r="W572" s="359"/>
      <c r="X572" s="359"/>
    </row>
    <row r="573" spans="1:24" x14ac:dyDescent="0.2">
      <c r="A573" s="392"/>
      <c r="B573" s="359"/>
      <c r="C573" s="359"/>
      <c r="D573" s="359"/>
      <c r="E573" s="359"/>
      <c r="F573" s="359"/>
      <c r="G573" s="359"/>
      <c r="H573" s="359"/>
      <c r="I573" s="359"/>
      <c r="J573" s="359"/>
      <c r="K573" s="359"/>
      <c r="L573" s="359"/>
      <c r="M573" s="359"/>
      <c r="N573" s="359"/>
      <c r="O573" s="359"/>
      <c r="P573" s="359"/>
      <c r="Q573" s="359"/>
      <c r="R573" s="359"/>
      <c r="S573" s="359"/>
      <c r="T573" s="359"/>
      <c r="U573" s="359"/>
      <c r="V573" s="359"/>
      <c r="W573" s="359"/>
      <c r="X573" s="359"/>
    </row>
    <row r="574" spans="1:24" x14ac:dyDescent="0.2">
      <c r="A574" s="392"/>
      <c r="B574" s="359"/>
      <c r="C574" s="359"/>
      <c r="D574" s="359"/>
      <c r="E574" s="359"/>
      <c r="F574" s="359"/>
      <c r="G574" s="359"/>
      <c r="H574" s="359"/>
      <c r="I574" s="359"/>
      <c r="J574" s="359"/>
      <c r="K574" s="359"/>
      <c r="L574" s="359"/>
      <c r="M574" s="359"/>
      <c r="N574" s="359"/>
      <c r="O574" s="359"/>
      <c r="P574" s="359"/>
      <c r="Q574" s="359"/>
      <c r="R574" s="359"/>
      <c r="S574" s="359"/>
      <c r="T574" s="359"/>
      <c r="U574" s="359"/>
      <c r="V574" s="359"/>
      <c r="W574" s="359"/>
      <c r="X574" s="359"/>
    </row>
  </sheetData>
  <mergeCells count="3">
    <mergeCell ref="E5:F5"/>
    <mergeCell ref="G5:H5"/>
    <mergeCell ref="A1:O2"/>
  </mergeCells>
  <hyperlinks>
    <hyperlink ref="O4" location="Portada!A1" display="Menu Principal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T31"/>
  <sheetViews>
    <sheetView showGridLines="0" showRowColHeaders="0" showOutlineSymbols="0" topLeftCell="A10" workbookViewId="0">
      <selection activeCell="G22" sqref="G22"/>
    </sheetView>
  </sheetViews>
  <sheetFormatPr baseColWidth="10" defaultColWidth="9.140625" defaultRowHeight="12.75" x14ac:dyDescent="0.2"/>
  <cols>
    <col min="1" max="1" width="2.7109375" style="175" customWidth="1"/>
    <col min="2" max="2" width="26.28515625" style="175" customWidth="1"/>
    <col min="3" max="3" width="3.28515625" style="175" customWidth="1"/>
    <col min="4" max="4" width="1.7109375" style="175" customWidth="1"/>
    <col min="5" max="5" width="3.42578125" style="175" customWidth="1"/>
    <col min="6" max="7" width="26.28515625" style="175" customWidth="1"/>
    <col min="8" max="13" width="8.7109375" style="175" customWidth="1"/>
    <col min="14" max="14" width="15.7109375" style="175" customWidth="1"/>
    <col min="15" max="15" width="8.7109375" style="175" customWidth="1"/>
    <col min="16" max="16" width="5.7109375" style="175" customWidth="1"/>
    <col min="17" max="18" width="26.28515625" style="175" customWidth="1"/>
    <col min="19" max="19" width="5.7109375" style="175" customWidth="1"/>
    <col min="20" max="20" width="7.7109375" style="175" customWidth="1"/>
    <col min="21" max="16384" width="9.140625" style="175"/>
  </cols>
  <sheetData>
    <row r="1" spans="1:20" s="174" customFormat="1" ht="51.95" customHeight="1" x14ac:dyDescent="0.2">
      <c r="A1" s="515" t="s">
        <v>316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173"/>
    </row>
    <row r="2" spans="1:20" s="174" customFormat="1" ht="51.95" customHeight="1" x14ac:dyDescent="0.2">
      <c r="A2" s="516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86"/>
    </row>
    <row r="3" spans="1:20" ht="21" customHeight="1" thickBot="1" x14ac:dyDescent="0.25">
      <c r="G3" s="176"/>
      <c r="L3" s="177"/>
      <c r="M3" s="178"/>
      <c r="R3" s="176"/>
    </row>
    <row r="4" spans="1:20" ht="12.75" customHeight="1" thickBot="1" x14ac:dyDescent="0.25">
      <c r="B4" s="565" t="s">
        <v>11</v>
      </c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7"/>
      <c r="P4" s="547" t="s">
        <v>74</v>
      </c>
      <c r="Q4" s="548"/>
      <c r="R4" s="548"/>
      <c r="S4" s="549"/>
    </row>
    <row r="5" spans="1:20" ht="12.75" customHeight="1" thickBot="1" x14ac:dyDescent="0.25">
      <c r="B5" s="563" t="s">
        <v>121</v>
      </c>
      <c r="C5" s="559"/>
      <c r="D5" s="559"/>
      <c r="E5" s="559"/>
      <c r="F5" s="564"/>
      <c r="G5" s="466" t="s">
        <v>59</v>
      </c>
      <c r="H5" s="559" t="s">
        <v>60</v>
      </c>
      <c r="I5" s="559"/>
      <c r="J5" s="560" t="s">
        <v>61</v>
      </c>
      <c r="K5" s="560"/>
      <c r="L5" s="559" t="s">
        <v>111</v>
      </c>
      <c r="M5" s="564"/>
      <c r="N5" s="235" t="s">
        <v>119</v>
      </c>
      <c r="P5" s="550"/>
      <c r="Q5" s="551"/>
      <c r="R5" s="551"/>
      <c r="S5" s="552"/>
    </row>
    <row r="6" spans="1:20" ht="22.7" customHeight="1" x14ac:dyDescent="0.2">
      <c r="A6" s="230"/>
      <c r="B6" s="263" t="str">
        <f ca="1">CELL("CONTENIDO",Q7)</f>
        <v>FRANCOCANADIENSE</v>
      </c>
      <c r="C6" s="180">
        <v>0</v>
      </c>
      <c r="D6" s="181" t="s">
        <v>12</v>
      </c>
      <c r="E6" s="180">
        <v>4</v>
      </c>
      <c r="F6" s="259" t="str">
        <f ca="1">CELL("CONTENIDO",Q9)</f>
        <v>GORDITOS Y BONITOS</v>
      </c>
      <c r="G6" s="458" t="s">
        <v>332</v>
      </c>
      <c r="H6" s="517">
        <v>41894</v>
      </c>
      <c r="I6" s="518"/>
      <c r="J6" s="519">
        <v>0.66666666666666663</v>
      </c>
      <c r="K6" s="520"/>
      <c r="L6" s="561"/>
      <c r="M6" s="562"/>
      <c r="N6" s="236" t="s">
        <v>334</v>
      </c>
      <c r="O6" s="182"/>
      <c r="P6" s="250"/>
      <c r="Q6" s="179"/>
      <c r="R6" s="176"/>
      <c r="S6" s="251"/>
    </row>
    <row r="7" spans="1:20" ht="22.7" customHeight="1" x14ac:dyDescent="0.35">
      <c r="A7" s="230"/>
      <c r="B7" s="263" t="str">
        <f ca="1">CELL("CONTENIDO",Q11)</f>
        <v>LOS REVUELTOS F.C.</v>
      </c>
      <c r="C7" s="180">
        <v>0</v>
      </c>
      <c r="D7" s="181" t="s">
        <v>12</v>
      </c>
      <c r="E7" s="180">
        <v>0</v>
      </c>
      <c r="F7" s="259" t="str">
        <f ca="1">CELL("CONTENIDO",Q13)</f>
        <v>CSK LA ROPA</v>
      </c>
      <c r="G7" s="458" t="s">
        <v>332</v>
      </c>
      <c r="H7" s="517">
        <v>41929</v>
      </c>
      <c r="I7" s="518"/>
      <c r="J7" s="519">
        <v>0.58333333333333337</v>
      </c>
      <c r="K7" s="520"/>
      <c r="L7" s="561"/>
      <c r="M7" s="562"/>
      <c r="N7" s="236" t="s">
        <v>334</v>
      </c>
      <c r="O7" s="198"/>
      <c r="P7" s="244"/>
      <c r="Q7" s="543" t="s">
        <v>319</v>
      </c>
      <c r="R7" s="543"/>
      <c r="S7" s="245"/>
    </row>
    <row r="8" spans="1:20" ht="22.7" customHeight="1" x14ac:dyDescent="0.4">
      <c r="A8" s="150" t="str">
        <f>IF(OR(L8="finalizado",L8="en juego",L8="hoy!"),"Ø","")</f>
        <v/>
      </c>
      <c r="B8" s="263" t="str">
        <f ca="1">CELL("CONTENIDO",Q7)</f>
        <v>FRANCOCANADIENSE</v>
      </c>
      <c r="C8" s="232">
        <v>1</v>
      </c>
      <c r="D8" s="233" t="s">
        <v>12</v>
      </c>
      <c r="E8" s="232">
        <v>1</v>
      </c>
      <c r="F8" s="259" t="str">
        <f ca="1">CELL("CONTENIDO",Q11)</f>
        <v>LOS REVUELTOS F.C.</v>
      </c>
      <c r="G8" s="458" t="s">
        <v>332</v>
      </c>
      <c r="H8" s="517">
        <v>41915</v>
      </c>
      <c r="I8" s="518"/>
      <c r="J8" s="519">
        <v>0.66666666666666663</v>
      </c>
      <c r="K8" s="520"/>
      <c r="L8" s="568"/>
      <c r="M8" s="569"/>
      <c r="N8" s="236" t="s">
        <v>334</v>
      </c>
      <c r="O8" s="199"/>
      <c r="P8" s="246"/>
      <c r="Q8" s="271"/>
      <c r="R8" s="272"/>
      <c r="S8" s="247"/>
    </row>
    <row r="9" spans="1:20" ht="22.7" customHeight="1" x14ac:dyDescent="0.2">
      <c r="A9" s="150" t="str">
        <f>IF(OR(L9="finalizado",L9="en juego",L9="hoy!"),"Ø","")</f>
        <v/>
      </c>
      <c r="B9" s="263" t="str">
        <f ca="1">CELL("CONTENIDO",Q9)</f>
        <v>GORDITOS Y BONITOS</v>
      </c>
      <c r="C9" s="232">
        <v>8</v>
      </c>
      <c r="D9" s="233" t="s">
        <v>12</v>
      </c>
      <c r="E9" s="232">
        <v>1</v>
      </c>
      <c r="F9" s="259" t="str">
        <f ca="1">CELL("CONTENIDO",Q15)</f>
        <v>MULAX F.C.</v>
      </c>
      <c r="G9" s="458" t="s">
        <v>332</v>
      </c>
      <c r="H9" s="517">
        <v>41950</v>
      </c>
      <c r="I9" s="518"/>
      <c r="J9" s="519">
        <v>0.58333333333333337</v>
      </c>
      <c r="K9" s="520"/>
      <c r="L9" s="568"/>
      <c r="M9" s="569"/>
      <c r="N9" s="236" t="s">
        <v>334</v>
      </c>
      <c r="O9" s="182"/>
      <c r="P9" s="244"/>
      <c r="Q9" s="543" t="s">
        <v>323</v>
      </c>
      <c r="R9" s="543"/>
      <c r="S9" s="245"/>
    </row>
    <row r="10" spans="1:20" ht="22.7" customHeight="1" x14ac:dyDescent="0.2">
      <c r="A10" s="150" t="str">
        <f>IF(OR(L10="finalizado",L10="en juego",L10="hoy!"),"Ø","")</f>
        <v/>
      </c>
      <c r="B10" s="263" t="str">
        <f ca="1">CELL("CONTENIDO",Q7)</f>
        <v>FRANCOCANADIENSE</v>
      </c>
      <c r="C10" s="260">
        <v>4</v>
      </c>
      <c r="D10" s="259" t="s">
        <v>12</v>
      </c>
      <c r="E10" s="260">
        <v>1</v>
      </c>
      <c r="F10" s="259" t="str">
        <f ca="1">CELL("CONTENIDO",Q15)</f>
        <v>MULAX F.C.</v>
      </c>
      <c r="G10" s="458" t="s">
        <v>332</v>
      </c>
      <c r="H10" s="517">
        <v>41922</v>
      </c>
      <c r="I10" s="518"/>
      <c r="J10" s="519">
        <v>0.58333333333333337</v>
      </c>
      <c r="K10" s="520"/>
      <c r="L10" s="539"/>
      <c r="M10" s="540"/>
      <c r="N10" s="265" t="s">
        <v>334</v>
      </c>
      <c r="O10" s="182"/>
      <c r="P10" s="246"/>
      <c r="Q10" s="271"/>
      <c r="R10" s="272"/>
      <c r="S10" s="247"/>
    </row>
    <row r="11" spans="1:20" ht="22.7" customHeight="1" x14ac:dyDescent="0.2">
      <c r="A11" s="150" t="str">
        <f>IF(OR(L11="finalizado",L11="en juego",L11="hoy!"),"Ø","")</f>
        <v/>
      </c>
      <c r="B11" s="263" t="str">
        <f ca="1">CELL("CONTENIDO",Q9)</f>
        <v>GORDITOS Y BONITOS</v>
      </c>
      <c r="C11" s="260">
        <v>2</v>
      </c>
      <c r="D11" s="259" t="s">
        <v>12</v>
      </c>
      <c r="E11" s="260">
        <v>3</v>
      </c>
      <c r="F11" s="259" t="str">
        <f ca="1">CELL("CONTENIDO",Q13)</f>
        <v>CSK LA ROPA</v>
      </c>
      <c r="G11" s="458" t="s">
        <v>332</v>
      </c>
      <c r="H11" s="517">
        <v>41922</v>
      </c>
      <c r="I11" s="518"/>
      <c r="J11" s="519">
        <v>0.66666666666666663</v>
      </c>
      <c r="K11" s="520"/>
      <c r="L11" s="539"/>
      <c r="M11" s="540"/>
      <c r="N11" s="265" t="s">
        <v>334</v>
      </c>
      <c r="O11" s="182"/>
      <c r="P11" s="244"/>
      <c r="Q11" s="543" t="s">
        <v>333</v>
      </c>
      <c r="R11" s="543"/>
      <c r="S11" s="245"/>
    </row>
    <row r="12" spans="1:20" ht="22.7" customHeight="1" x14ac:dyDescent="0.2">
      <c r="A12" s="179"/>
      <c r="B12" s="263" t="str">
        <f ca="1">CELL("CONTENIDO",Q7)</f>
        <v>FRANCOCANADIENSE</v>
      </c>
      <c r="C12" s="260">
        <v>0</v>
      </c>
      <c r="D12" s="259" t="s">
        <v>12</v>
      </c>
      <c r="E12" s="260">
        <v>1</v>
      </c>
      <c r="F12" s="259" t="str">
        <f ca="1">CELL("CONTENIDO",Q13)</f>
        <v>CSK LA ROPA</v>
      </c>
      <c r="G12" s="458" t="s">
        <v>332</v>
      </c>
      <c r="H12" s="517">
        <v>41964</v>
      </c>
      <c r="I12" s="518"/>
      <c r="J12" s="519">
        <v>0.66666666666666663</v>
      </c>
      <c r="K12" s="520"/>
      <c r="L12" s="539"/>
      <c r="M12" s="540"/>
      <c r="N12" s="265" t="s">
        <v>334</v>
      </c>
      <c r="O12" s="182"/>
      <c r="P12" s="246"/>
      <c r="Q12" s="271"/>
      <c r="R12" s="272"/>
      <c r="S12" s="247"/>
    </row>
    <row r="13" spans="1:20" ht="22.7" customHeight="1" x14ac:dyDescent="0.2">
      <c r="B13" s="263" t="str">
        <f ca="1">CELL("CONTENIDO",Q11)</f>
        <v>LOS REVUELTOS F.C.</v>
      </c>
      <c r="C13" s="260">
        <v>2</v>
      </c>
      <c r="D13" s="259" t="s">
        <v>12</v>
      </c>
      <c r="E13" s="260">
        <v>2</v>
      </c>
      <c r="F13" s="259" t="str">
        <f ca="1">CELL("CONTENIDO",Q15)</f>
        <v>MULAX F.C.</v>
      </c>
      <c r="G13" s="458" t="s">
        <v>332</v>
      </c>
      <c r="H13" s="517">
        <v>41936</v>
      </c>
      <c r="I13" s="518"/>
      <c r="J13" s="519">
        <v>0.66666666666666663</v>
      </c>
      <c r="K13" s="520"/>
      <c r="L13" s="539"/>
      <c r="M13" s="540"/>
      <c r="N13" s="265" t="s">
        <v>334</v>
      </c>
      <c r="O13" s="182"/>
      <c r="P13" s="244"/>
      <c r="Q13" s="543" t="s">
        <v>133</v>
      </c>
      <c r="R13" s="543"/>
      <c r="S13" s="245"/>
    </row>
    <row r="14" spans="1:20" ht="22.7" customHeight="1" x14ac:dyDescent="0.2">
      <c r="B14" s="263" t="str">
        <f ca="1">CELL("CONTENIDO",Q9)</f>
        <v>GORDITOS Y BONITOS</v>
      </c>
      <c r="C14" s="260">
        <v>6</v>
      </c>
      <c r="D14" s="259" t="s">
        <v>12</v>
      </c>
      <c r="E14" s="260">
        <v>2</v>
      </c>
      <c r="F14" s="259" t="str">
        <f ca="1">CELL("CONTENIDO",Q11)</f>
        <v>LOS REVUELTOS F.C.</v>
      </c>
      <c r="G14" s="458" t="s">
        <v>337</v>
      </c>
      <c r="H14" s="517">
        <v>41957</v>
      </c>
      <c r="I14" s="518"/>
      <c r="J14" s="519" t="s">
        <v>114</v>
      </c>
      <c r="K14" s="520"/>
      <c r="L14" s="539"/>
      <c r="M14" s="540"/>
      <c r="N14" s="265" t="s">
        <v>334</v>
      </c>
      <c r="O14" s="182"/>
      <c r="P14" s="246"/>
      <c r="Q14" s="271"/>
      <c r="R14" s="272"/>
      <c r="S14" s="247"/>
    </row>
    <row r="15" spans="1:20" ht="22.7" customHeight="1" thickBot="1" x14ac:dyDescent="0.25">
      <c r="B15" s="266" t="str">
        <f ca="1">CELL("CONTENIDO",Q13)</f>
        <v>CSK LA ROPA</v>
      </c>
      <c r="C15" s="471">
        <v>2</v>
      </c>
      <c r="D15" s="267" t="s">
        <v>12</v>
      </c>
      <c r="E15" s="471">
        <v>2</v>
      </c>
      <c r="F15" s="267" t="str">
        <f ca="1">CELL("CONTENIDO",Q15)</f>
        <v>MULAX F.C.</v>
      </c>
      <c r="G15" s="472" t="s">
        <v>332</v>
      </c>
      <c r="H15" s="570">
        <v>41958</v>
      </c>
      <c r="I15" s="571"/>
      <c r="J15" s="572">
        <v>0.41666666666666669</v>
      </c>
      <c r="K15" s="573"/>
      <c r="L15" s="574"/>
      <c r="M15" s="575"/>
      <c r="N15" s="268" t="s">
        <v>334</v>
      </c>
      <c r="O15" s="182"/>
      <c r="P15" s="248"/>
      <c r="Q15" s="544" t="s">
        <v>173</v>
      </c>
      <c r="R15" s="544"/>
      <c r="S15" s="249"/>
    </row>
    <row r="16" spans="1:20" ht="14.25" customHeight="1" x14ac:dyDescent="0.2">
      <c r="B16" s="204"/>
      <c r="C16" s="205"/>
      <c r="D16" s="204"/>
      <c r="E16" s="205"/>
      <c r="F16" s="204"/>
      <c r="G16" s="206"/>
      <c r="H16" s="206"/>
      <c r="I16" s="206"/>
      <c r="J16" s="207"/>
      <c r="K16" s="188"/>
      <c r="L16" s="208"/>
      <c r="M16" s="208"/>
      <c r="O16" s="182"/>
      <c r="P16" s="182"/>
      <c r="Q16" s="209"/>
      <c r="R16" s="188"/>
      <c r="S16" s="182"/>
    </row>
    <row r="17" spans="2:19" ht="13.5" customHeight="1" thickBot="1" x14ac:dyDescent="0.25">
      <c r="B17" s="183"/>
      <c r="C17" s="184"/>
      <c r="D17" s="184"/>
      <c r="E17" s="184"/>
      <c r="F17" s="179"/>
      <c r="G17" s="185"/>
      <c r="H17" s="184"/>
      <c r="I17" s="184"/>
      <c r="J17" s="177"/>
      <c r="K17" s="186"/>
      <c r="L17" s="153"/>
      <c r="M17" s="153"/>
      <c r="O17" s="179"/>
      <c r="Q17" s="187"/>
      <c r="R17" s="188"/>
      <c r="S17" s="179"/>
    </row>
    <row r="18" spans="2:19" ht="13.5" thickBot="1" x14ac:dyDescent="0.25">
      <c r="G18" s="565" t="s">
        <v>26</v>
      </c>
      <c r="H18" s="566"/>
      <c r="I18" s="566"/>
      <c r="J18" s="566"/>
      <c r="K18" s="566"/>
      <c r="L18" s="566"/>
      <c r="M18" s="566"/>
      <c r="N18" s="566"/>
      <c r="O18" s="567"/>
      <c r="R18" s="176"/>
    </row>
    <row r="19" spans="2:19" ht="13.5" thickBot="1" x14ac:dyDescent="0.25">
      <c r="G19" s="250"/>
      <c r="H19" s="252" t="s">
        <v>27</v>
      </c>
      <c r="I19" s="252" t="s">
        <v>28</v>
      </c>
      <c r="J19" s="252" t="s">
        <v>29</v>
      </c>
      <c r="K19" s="252" t="s">
        <v>30</v>
      </c>
      <c r="L19" s="252" t="s">
        <v>31</v>
      </c>
      <c r="M19" s="252" t="s">
        <v>32</v>
      </c>
      <c r="N19" s="252" t="s">
        <v>33</v>
      </c>
      <c r="O19" s="253" t="s">
        <v>34</v>
      </c>
      <c r="R19" s="176"/>
    </row>
    <row r="20" spans="2:19" ht="17.850000000000001" customHeight="1" thickBot="1" x14ac:dyDescent="0.25">
      <c r="F20" s="477" t="s">
        <v>317</v>
      </c>
      <c r="G20" s="478" t="str">
        <f ca="1">calculoC!F56</f>
        <v>GORDITOS Y BONITOS</v>
      </c>
      <c r="H20" s="479">
        <f ca="1">calculoC!G56</f>
        <v>4</v>
      </c>
      <c r="I20" s="479">
        <f ca="1">calculoC!H56</f>
        <v>3</v>
      </c>
      <c r="J20" s="479">
        <f ca="1">calculoC!I56</f>
        <v>0</v>
      </c>
      <c r="K20" s="479">
        <f ca="1">calculoC!J56</f>
        <v>1</v>
      </c>
      <c r="L20" s="479">
        <f ca="1">calculoC!K56</f>
        <v>20</v>
      </c>
      <c r="M20" s="479">
        <f ca="1">calculoC!L56</f>
        <v>6</v>
      </c>
      <c r="N20" s="479">
        <f ca="1">L20-M20</f>
        <v>14</v>
      </c>
      <c r="O20" s="480">
        <f ca="1">calculoC!M56</f>
        <v>10</v>
      </c>
      <c r="P20" s="189"/>
      <c r="Q20" s="83"/>
      <c r="R20" s="190"/>
      <c r="S20" s="83"/>
    </row>
    <row r="21" spans="2:19" ht="17.850000000000001" customHeight="1" thickBot="1" x14ac:dyDescent="0.25">
      <c r="F21" s="481" t="s">
        <v>317</v>
      </c>
      <c r="G21" s="478" t="str">
        <f ca="1">calculoC!F57</f>
        <v>CSK LA ROPA</v>
      </c>
      <c r="H21" s="479">
        <f ca="1">calculoC!G57</f>
        <v>4</v>
      </c>
      <c r="I21" s="479">
        <f ca="1">calculoC!H57</f>
        <v>2</v>
      </c>
      <c r="J21" s="479">
        <f ca="1">calculoC!I57</f>
        <v>2</v>
      </c>
      <c r="K21" s="479">
        <f ca="1">calculoC!J57</f>
        <v>0</v>
      </c>
      <c r="L21" s="479">
        <f ca="1">calculoC!K57</f>
        <v>6</v>
      </c>
      <c r="M21" s="479">
        <f ca="1">calculoC!L57</f>
        <v>4</v>
      </c>
      <c r="N21" s="479">
        <f ca="1">L21-M21</f>
        <v>2</v>
      </c>
      <c r="O21" s="480">
        <f ca="1">calculoC!M57</f>
        <v>10</v>
      </c>
      <c r="P21" s="189"/>
      <c r="Q21" s="83"/>
      <c r="R21" s="190"/>
      <c r="S21" s="83"/>
    </row>
    <row r="22" spans="2:19" ht="17.850000000000001" customHeight="1" x14ac:dyDescent="0.2">
      <c r="G22" s="256" t="str">
        <f ca="1">calculoC!F58</f>
        <v>FRANCOCANADIENSE</v>
      </c>
      <c r="H22" s="214">
        <f ca="1">calculoC!G58</f>
        <v>4</v>
      </c>
      <c r="I22" s="214">
        <f ca="1">calculoC!H58</f>
        <v>1</v>
      </c>
      <c r="J22" s="214">
        <f ca="1">calculoC!I58</f>
        <v>1</v>
      </c>
      <c r="K22" s="214">
        <f ca="1">calculoC!J58</f>
        <v>2</v>
      </c>
      <c r="L22" s="214">
        <f ca="1">calculoC!K58</f>
        <v>5</v>
      </c>
      <c r="M22" s="214">
        <f ca="1">calculoC!L58</f>
        <v>7</v>
      </c>
      <c r="N22" s="214">
        <f ca="1">L22-M22</f>
        <v>-2</v>
      </c>
      <c r="O22" s="255">
        <f ca="1">calculoC!M58</f>
        <v>7</v>
      </c>
      <c r="P22" s="83"/>
      <c r="Q22" s="83"/>
      <c r="R22" s="190"/>
      <c r="S22" s="83"/>
    </row>
    <row r="23" spans="2:19" ht="17.850000000000001" customHeight="1" x14ac:dyDescent="0.2">
      <c r="F23" s="83"/>
      <c r="G23" s="256" t="str">
        <f ca="1">calculoC!F59</f>
        <v>LOS REVUELTOS F.C.</v>
      </c>
      <c r="H23" s="214">
        <f ca="1">calculoC!G59</f>
        <v>4</v>
      </c>
      <c r="I23" s="214">
        <f ca="1">calculoC!H59</f>
        <v>0</v>
      </c>
      <c r="J23" s="214">
        <f ca="1">calculoC!I59</f>
        <v>3</v>
      </c>
      <c r="K23" s="214">
        <f ca="1">calculoC!J59</f>
        <v>1</v>
      </c>
      <c r="L23" s="214">
        <f ca="1">calculoC!K59</f>
        <v>5</v>
      </c>
      <c r="M23" s="214">
        <f ca="1">calculoC!L59</f>
        <v>9</v>
      </c>
      <c r="N23" s="214">
        <f ca="1">L23-M23</f>
        <v>-4</v>
      </c>
      <c r="O23" s="255">
        <f ca="1">calculoC!M59</f>
        <v>7</v>
      </c>
      <c r="P23" s="83"/>
      <c r="Q23" s="83"/>
      <c r="R23" s="190"/>
      <c r="S23" s="83"/>
    </row>
    <row r="24" spans="2:19" ht="17.850000000000001" customHeight="1" thickBot="1" x14ac:dyDescent="0.25">
      <c r="G24" s="257" t="str">
        <f ca="1">calculoC!F60</f>
        <v>MULAX F.C.</v>
      </c>
      <c r="H24" s="239">
        <f ca="1">calculoC!G60</f>
        <v>4</v>
      </c>
      <c r="I24" s="239">
        <f ca="1">calculoC!H60</f>
        <v>0</v>
      </c>
      <c r="J24" s="239">
        <f ca="1">calculoC!I60</f>
        <v>2</v>
      </c>
      <c r="K24" s="239">
        <f ca="1">calculoC!J60</f>
        <v>2</v>
      </c>
      <c r="L24" s="239">
        <f ca="1">calculoC!K60</f>
        <v>6</v>
      </c>
      <c r="M24" s="239">
        <f ca="1">calculoC!L60</f>
        <v>16</v>
      </c>
      <c r="N24" s="239">
        <f ca="1">L24-M24</f>
        <v>-10</v>
      </c>
      <c r="O24" s="258">
        <f ca="1">calculoC!M60</f>
        <v>6</v>
      </c>
      <c r="R24" s="176"/>
    </row>
    <row r="25" spans="2:19" ht="11.25" customHeight="1" x14ac:dyDescent="0.2">
      <c r="R25" s="176"/>
    </row>
    <row r="26" spans="2:19" ht="9" customHeight="1" x14ac:dyDescent="0.2">
      <c r="R26" s="191"/>
    </row>
    <row r="27" spans="2:19" ht="13.5" x14ac:dyDescent="0.25">
      <c r="B27" s="192"/>
      <c r="C27" s="193"/>
      <c r="N27" s="154"/>
      <c r="O27" s="154"/>
      <c r="P27" s="194" t="s">
        <v>35</v>
      </c>
      <c r="Q27" s="195">
        <f ca="1">TODAY()</f>
        <v>41982</v>
      </c>
      <c r="R27" s="196">
        <f ca="1">NOW()</f>
        <v>41982.493611458332</v>
      </c>
    </row>
    <row r="28" spans="2:19" hidden="1" x14ac:dyDescent="0.2">
      <c r="Q28" s="175">
        <f ca="1">HOUR(R27)</f>
        <v>11</v>
      </c>
      <c r="R28" s="175">
        <f ca="1">MINUTE(R27)</f>
        <v>50</v>
      </c>
    </row>
    <row r="29" spans="2:19" hidden="1" x14ac:dyDescent="0.2">
      <c r="R29" s="197">
        <f ca="1">TIME(Q28,R28,0)</f>
        <v>0.49305555555555558</v>
      </c>
    </row>
    <row r="31" spans="2:19" x14ac:dyDescent="0.2">
      <c r="Q31" s="557" t="s">
        <v>54</v>
      </c>
      <c r="R31" s="557"/>
    </row>
  </sheetData>
  <dataConsolidate/>
  <mergeCells count="44">
    <mergeCell ref="Q15:R15"/>
    <mergeCell ref="H14:I14"/>
    <mergeCell ref="J14:K14"/>
    <mergeCell ref="L14:M14"/>
    <mergeCell ref="H15:I15"/>
    <mergeCell ref="J15:K15"/>
    <mergeCell ref="L15:M15"/>
    <mergeCell ref="J12:K12"/>
    <mergeCell ref="L12:M12"/>
    <mergeCell ref="H13:I13"/>
    <mergeCell ref="J13:K13"/>
    <mergeCell ref="L13:M13"/>
    <mergeCell ref="Q31:R31"/>
    <mergeCell ref="H6:I6"/>
    <mergeCell ref="J6:K6"/>
    <mergeCell ref="L5:M5"/>
    <mergeCell ref="L6:M6"/>
    <mergeCell ref="L8:M8"/>
    <mergeCell ref="J7:K7"/>
    <mergeCell ref="J8:K8"/>
    <mergeCell ref="J9:K9"/>
    <mergeCell ref="Q13:R13"/>
    <mergeCell ref="G18:O18"/>
    <mergeCell ref="L9:M9"/>
    <mergeCell ref="L10:M10"/>
    <mergeCell ref="L11:M11"/>
    <mergeCell ref="H9:I9"/>
    <mergeCell ref="H12:I12"/>
    <mergeCell ref="H10:I10"/>
    <mergeCell ref="H11:I11"/>
    <mergeCell ref="J11:K11"/>
    <mergeCell ref="J10:K10"/>
    <mergeCell ref="A1:S2"/>
    <mergeCell ref="Q7:R7"/>
    <mergeCell ref="Q9:R9"/>
    <mergeCell ref="Q11:R11"/>
    <mergeCell ref="H5:I5"/>
    <mergeCell ref="J5:K5"/>
    <mergeCell ref="P4:S5"/>
    <mergeCell ref="H7:I7"/>
    <mergeCell ref="H8:I8"/>
    <mergeCell ref="L7:M7"/>
    <mergeCell ref="B5:F5"/>
    <mergeCell ref="B4:N4"/>
  </mergeCells>
  <phoneticPr fontId="19" type="noConversion"/>
  <conditionalFormatting sqref="G20:O21">
    <cfRule type="expression" dxfId="640" priority="155" stopIfTrue="1">
      <formula>IF(AND($H$20=3,$H$21=3,$H$22=3,$H$23=3),1,0)</formula>
    </cfRule>
  </conditionalFormatting>
  <conditionalFormatting sqref="C6:E6 C8 E8 L6:M6">
    <cfRule type="expression" dxfId="639" priority="157" stopIfTrue="1">
      <formula>IF(OR($L$6="en juego",$L$6="hoy!"),1,0)</formula>
    </cfRule>
  </conditionalFormatting>
  <conditionalFormatting sqref="C8:E8 L8:M8">
    <cfRule type="expression" dxfId="638" priority="158" stopIfTrue="1">
      <formula>IF(OR($L$8="en juego",$L$8="hoy!"),1,0)</formula>
    </cfRule>
  </conditionalFormatting>
  <conditionalFormatting sqref="C16 E16">
    <cfRule type="expression" dxfId="637" priority="136" stopIfTrue="1">
      <formula>IF(OR($L$6="en juego",$L$6="hoy!"),1,0)</formula>
    </cfRule>
  </conditionalFormatting>
  <conditionalFormatting sqref="H16:J16">
    <cfRule type="expression" dxfId="636" priority="137" stopIfTrue="1">
      <formula>IF(OR($L$10="en juego",$L$10="hoy!"),1,0)</formula>
    </cfRule>
  </conditionalFormatting>
  <conditionalFormatting sqref="C16:E16 G16 J16 L16:M16">
    <cfRule type="expression" dxfId="635" priority="138" stopIfTrue="1">
      <formula>IF(OR($L$11="en juego",$L$11="hoy!"),1,0)</formula>
    </cfRule>
  </conditionalFormatting>
  <conditionalFormatting sqref="J16">
    <cfRule type="expression" dxfId="634" priority="135" stopIfTrue="1">
      <formula>IF(OR($L$8="en juego",$L$8="hoy!"),1,0)</formula>
    </cfRule>
  </conditionalFormatting>
  <conditionalFormatting sqref="J16">
    <cfRule type="expression" dxfId="633" priority="134" stopIfTrue="1">
      <formula>IF(OR($L$8="en juego",$L$8="hoy!"),1,0)</formula>
    </cfRule>
  </conditionalFormatting>
  <conditionalFormatting sqref="B16">
    <cfRule type="expression" dxfId="632" priority="133" stopIfTrue="1">
      <formula>IF(OR($L$6="en juego",$L$6="hoy!"),1,0)</formula>
    </cfRule>
  </conditionalFormatting>
  <conditionalFormatting sqref="F16">
    <cfRule type="expression" dxfId="631" priority="132" stopIfTrue="1">
      <formula>IF(OR($L$6="en juego",$L$6="hoy!"),1,0)</formula>
    </cfRule>
  </conditionalFormatting>
  <conditionalFormatting sqref="N8">
    <cfRule type="expression" dxfId="630" priority="124" stopIfTrue="1">
      <formula>IF(OR($L$8="en juego",$L$8="hoy!"),1,0)</formula>
    </cfRule>
  </conditionalFormatting>
  <conditionalFormatting sqref="N6">
    <cfRule type="expression" dxfId="629" priority="123" stopIfTrue="1">
      <formula>IF(OR($L$6="en juego",$L$6="hoy!"),1,0)</formula>
    </cfRule>
  </conditionalFormatting>
  <conditionalFormatting sqref="B6">
    <cfRule type="expression" dxfId="628" priority="120" stopIfTrue="1">
      <formula>IF(OR($L$6="en juego",$L$6="hoy!"),1,0)</formula>
    </cfRule>
  </conditionalFormatting>
  <conditionalFormatting sqref="B8">
    <cfRule type="expression" dxfId="627" priority="119" stopIfTrue="1">
      <formula>IF(OR($L$6="en juego",$L$6="hoy!"),1,0)</formula>
    </cfRule>
  </conditionalFormatting>
  <conditionalFormatting sqref="F6">
    <cfRule type="expression" dxfId="626" priority="113" stopIfTrue="1">
      <formula>IF(OR($L$6="en juego",$L$6="hoy!"),1,0)</formula>
    </cfRule>
  </conditionalFormatting>
  <conditionalFormatting sqref="F8">
    <cfRule type="expression" dxfId="625" priority="110" stopIfTrue="1">
      <formula>IF(OR($L$6="en juego",$L$6="hoy!"),1,0)</formula>
    </cfRule>
  </conditionalFormatting>
  <conditionalFormatting sqref="F20:F21">
    <cfRule type="expression" dxfId="624" priority="79" stopIfTrue="1">
      <formula>IF(AND($H$20=3,$H$21=3,$H$22=3,#REF!=3),1,0)</formula>
    </cfRule>
  </conditionalFormatting>
  <conditionalFormatting sqref="G6">
    <cfRule type="expression" dxfId="623" priority="78" stopIfTrue="1">
      <formula>IF(OR($L$6="en juego",$L$6="hoy!"),1,0)</formula>
    </cfRule>
  </conditionalFormatting>
  <conditionalFormatting sqref="G6">
    <cfRule type="expression" dxfId="622" priority="77" stopIfTrue="1">
      <formula>IF(OR($L$8="en juego",$L$8="hoy!"),1,0)</formula>
    </cfRule>
  </conditionalFormatting>
  <conditionalFormatting sqref="G8">
    <cfRule type="expression" dxfId="621" priority="54" stopIfTrue="1">
      <formula>IF(OR($L$6="en juego",$L$6="hoy!"),1,0)</formula>
    </cfRule>
  </conditionalFormatting>
  <conditionalFormatting sqref="G8">
    <cfRule type="expression" dxfId="620" priority="53" stopIfTrue="1">
      <formula>IF(OR($L$8="en juego",$L$8="hoy!"),1,0)</formula>
    </cfRule>
  </conditionalFormatting>
  <conditionalFormatting sqref="C7:E7 L7:M7">
    <cfRule type="expression" dxfId="619" priority="52" stopIfTrue="1">
      <formula>IF(OR($L$6="en juego",$L$6="hoy!"),1,0)</formula>
    </cfRule>
  </conditionalFormatting>
  <conditionalFormatting sqref="N7">
    <cfRule type="expression" dxfId="618" priority="51" stopIfTrue="1">
      <formula>IF(OR($L$6="en juego",$L$6="hoy!"),1,0)</formula>
    </cfRule>
  </conditionalFormatting>
  <conditionalFormatting sqref="B7">
    <cfRule type="expression" dxfId="617" priority="50" stopIfTrue="1">
      <formula>IF(OR($L$6="en juego",$L$6="hoy!"),1,0)</formula>
    </cfRule>
  </conditionalFormatting>
  <conditionalFormatting sqref="F7">
    <cfRule type="expression" dxfId="616" priority="49" stopIfTrue="1">
      <formula>IF(OR($L$6="en juego",$L$6="hoy!"),1,0)</formula>
    </cfRule>
  </conditionalFormatting>
  <conditionalFormatting sqref="G7">
    <cfRule type="expression" dxfId="615" priority="48" stopIfTrue="1">
      <formula>IF(OR($L$6="en juego",$L$6="hoy!"),1,0)</formula>
    </cfRule>
  </conditionalFormatting>
  <conditionalFormatting sqref="G7">
    <cfRule type="expression" dxfId="614" priority="47" stopIfTrue="1">
      <formula>IF(OR($L$8="en juego",$L$8="hoy!"),1,0)</formula>
    </cfRule>
  </conditionalFormatting>
  <conditionalFormatting sqref="C10:C11 E10:E11 E13 C13">
    <cfRule type="expression" dxfId="613" priority="38" stopIfTrue="1">
      <formula>IF(OR($L$6="en juego",$L$6="hoy!"),1,0)</formula>
    </cfRule>
  </conditionalFormatting>
  <conditionalFormatting sqref="C10:E11 C13:E13">
    <cfRule type="expression" dxfId="612" priority="39" stopIfTrue="1">
      <formula>IF(OR($L$11="en juego",$L$11="hoy!"),1,0)</formula>
    </cfRule>
  </conditionalFormatting>
  <conditionalFormatting sqref="F10:F11 F13">
    <cfRule type="expression" dxfId="611" priority="37" stopIfTrue="1">
      <formula>IF(OR($L$6="en juego",$L$6="hoy!"),1,0)</formula>
    </cfRule>
  </conditionalFormatting>
  <conditionalFormatting sqref="B10:B11 B13">
    <cfRule type="expression" dxfId="610" priority="36" stopIfTrue="1">
      <formula>IF(OR($L$6="en juego",$L$6="hoy!"),1,0)</formula>
    </cfRule>
  </conditionalFormatting>
  <conditionalFormatting sqref="N10:N11 N13">
    <cfRule type="expression" dxfId="609" priority="35" stopIfTrue="1">
      <formula>IF(OR($L$8="en juego",$L$8="hoy!"),1,0)</formula>
    </cfRule>
  </conditionalFormatting>
  <conditionalFormatting sqref="L10:M11 L13:M13">
    <cfRule type="expression" dxfId="608" priority="34" stopIfTrue="1">
      <formula>IF(OR($L$10="en juego",$L$10="hoy!"),1,0)</formula>
    </cfRule>
  </conditionalFormatting>
  <conditionalFormatting sqref="G10:G11 G13">
    <cfRule type="expression" dxfId="607" priority="33" stopIfTrue="1">
      <formula>IF(OR($L$6="en juego",$L$6="hoy!"),1,0)</formula>
    </cfRule>
  </conditionalFormatting>
  <conditionalFormatting sqref="G10:G11 G13">
    <cfRule type="expression" dxfId="606" priority="32" stopIfTrue="1">
      <formula>IF(OR($L$8="en juego",$L$8="hoy!"),1,0)</formula>
    </cfRule>
  </conditionalFormatting>
  <conditionalFormatting sqref="C9 E9">
    <cfRule type="expression" dxfId="605" priority="30" stopIfTrue="1">
      <formula>IF(OR($L$6="en juego",$L$6="hoy!"),1,0)</formula>
    </cfRule>
  </conditionalFormatting>
  <conditionalFormatting sqref="C9:E9 L9:M9">
    <cfRule type="expression" dxfId="604" priority="31" stopIfTrue="1">
      <formula>IF(OR($L$8="en juego",$L$8="hoy!"),1,0)</formula>
    </cfRule>
  </conditionalFormatting>
  <conditionalFormatting sqref="N9">
    <cfRule type="expression" dxfId="603" priority="29" stopIfTrue="1">
      <formula>IF(OR($L$8="en juego",$L$8="hoy!"),1,0)</formula>
    </cfRule>
  </conditionalFormatting>
  <conditionalFormatting sqref="B9">
    <cfRule type="expression" dxfId="602" priority="28" stopIfTrue="1">
      <formula>IF(OR($L$6="en juego",$L$6="hoy!"),1,0)</formula>
    </cfRule>
  </conditionalFormatting>
  <conditionalFormatting sqref="F9">
    <cfRule type="expression" dxfId="601" priority="27" stopIfTrue="1">
      <formula>IF(OR($L$6="en juego",$L$6="hoy!"),1,0)</formula>
    </cfRule>
  </conditionalFormatting>
  <conditionalFormatting sqref="G9">
    <cfRule type="expression" dxfId="600" priority="26" stopIfTrue="1">
      <formula>IF(OR($L$6="en juego",$L$6="hoy!"),1,0)</formula>
    </cfRule>
  </conditionalFormatting>
  <conditionalFormatting sqref="G9">
    <cfRule type="expression" dxfId="599" priority="25" stopIfTrue="1">
      <formula>IF(OR($L$8="en juego",$L$8="hoy!"),1,0)</formula>
    </cfRule>
  </conditionalFormatting>
  <conditionalFormatting sqref="C14 E14">
    <cfRule type="expression" dxfId="598" priority="23" stopIfTrue="1">
      <formula>IF(OR($L$6="en juego",$L$6="hoy!"),1,0)</formula>
    </cfRule>
  </conditionalFormatting>
  <conditionalFormatting sqref="C14:E14">
    <cfRule type="expression" dxfId="597" priority="24" stopIfTrue="1">
      <formula>IF(OR($L$11="en juego",$L$11="hoy!"),1,0)</formula>
    </cfRule>
  </conditionalFormatting>
  <conditionalFormatting sqref="F14">
    <cfRule type="expression" dxfId="596" priority="22" stopIfTrue="1">
      <formula>IF(OR($L$6="en juego",$L$6="hoy!"),1,0)</formula>
    </cfRule>
  </conditionalFormatting>
  <conditionalFormatting sqref="B14">
    <cfRule type="expression" dxfId="595" priority="21" stopIfTrue="1">
      <formula>IF(OR($L$6="en juego",$L$6="hoy!"),1,0)</formula>
    </cfRule>
  </conditionalFormatting>
  <conditionalFormatting sqref="N14">
    <cfRule type="expression" dxfId="594" priority="20" stopIfTrue="1">
      <formula>IF(OR($L$8="en juego",$L$8="hoy!"),1,0)</formula>
    </cfRule>
  </conditionalFormatting>
  <conditionalFormatting sqref="L14:M14">
    <cfRule type="expression" dxfId="593" priority="19" stopIfTrue="1">
      <formula>IF(OR($L$10="en juego",$L$10="hoy!"),1,0)</formula>
    </cfRule>
  </conditionalFormatting>
  <conditionalFormatting sqref="G14">
    <cfRule type="expression" dxfId="592" priority="18" stopIfTrue="1">
      <formula>IF(OR($L$6="en juego",$L$6="hoy!"),1,0)</formula>
    </cfRule>
  </conditionalFormatting>
  <conditionalFormatting sqref="G14">
    <cfRule type="expression" dxfId="591" priority="17" stopIfTrue="1">
      <formula>IF(OR($L$8="en juego",$L$8="hoy!"),1,0)</formula>
    </cfRule>
  </conditionalFormatting>
  <conditionalFormatting sqref="C15 E15">
    <cfRule type="expression" dxfId="590" priority="15" stopIfTrue="1">
      <formula>IF(OR($L$6="en juego",$L$6="hoy!"),1,0)</formula>
    </cfRule>
  </conditionalFormatting>
  <conditionalFormatting sqref="C15:E15">
    <cfRule type="expression" dxfId="589" priority="16" stopIfTrue="1">
      <formula>IF(OR($L$11="en juego",$L$11="hoy!"),1,0)</formula>
    </cfRule>
  </conditionalFormatting>
  <conditionalFormatting sqref="F15">
    <cfRule type="expression" dxfId="588" priority="14" stopIfTrue="1">
      <formula>IF(OR($L$6="en juego",$L$6="hoy!"),1,0)</formula>
    </cfRule>
  </conditionalFormatting>
  <conditionalFormatting sqref="B15">
    <cfRule type="expression" dxfId="587" priority="13" stopIfTrue="1">
      <formula>IF(OR($L$6="en juego",$L$6="hoy!"),1,0)</formula>
    </cfRule>
  </conditionalFormatting>
  <conditionalFormatting sqref="N15">
    <cfRule type="expression" dxfId="586" priority="12" stopIfTrue="1">
      <formula>IF(OR($L$8="en juego",$L$8="hoy!"),1,0)</formula>
    </cfRule>
  </conditionalFormatting>
  <conditionalFormatting sqref="L15:M15">
    <cfRule type="expression" dxfId="585" priority="11" stopIfTrue="1">
      <formula>IF(OR($L$10="en juego",$L$10="hoy!"),1,0)</formula>
    </cfRule>
  </conditionalFormatting>
  <conditionalFormatting sqref="G15">
    <cfRule type="expression" dxfId="584" priority="10" stopIfTrue="1">
      <formula>IF(OR($L$6="en juego",$L$6="hoy!"),1,0)</formula>
    </cfRule>
  </conditionalFormatting>
  <conditionalFormatting sqref="G15">
    <cfRule type="expression" dxfId="583" priority="9" stopIfTrue="1">
      <formula>IF(OR($L$8="en juego",$L$8="hoy!"),1,0)</formula>
    </cfRule>
  </conditionalFormatting>
  <conditionalFormatting sqref="C12 E12">
    <cfRule type="expression" dxfId="582" priority="7" stopIfTrue="1">
      <formula>IF(OR($L$6="en juego",$L$6="hoy!"),1,0)</formula>
    </cfRule>
  </conditionalFormatting>
  <conditionalFormatting sqref="C12:E12">
    <cfRule type="expression" dxfId="581" priority="8" stopIfTrue="1">
      <formula>IF(OR($L$11="en juego",$L$11="hoy!"),1,0)</formula>
    </cfRule>
  </conditionalFormatting>
  <conditionalFormatting sqref="F12">
    <cfRule type="expression" dxfId="580" priority="6" stopIfTrue="1">
      <formula>IF(OR($L$6="en juego",$L$6="hoy!"),1,0)</formula>
    </cfRule>
  </conditionalFormatting>
  <conditionalFormatting sqref="B12">
    <cfRule type="expression" dxfId="579" priority="5" stopIfTrue="1">
      <formula>IF(OR($L$6="en juego",$L$6="hoy!"),1,0)</formula>
    </cfRule>
  </conditionalFormatting>
  <conditionalFormatting sqref="N12">
    <cfRule type="expression" dxfId="578" priority="4" stopIfTrue="1">
      <formula>IF(OR($L$8="en juego",$L$8="hoy!"),1,0)</formula>
    </cfRule>
  </conditionalFormatting>
  <conditionalFormatting sqref="L12:M12">
    <cfRule type="expression" dxfId="577" priority="3" stopIfTrue="1">
      <formula>IF(OR($L$10="en juego",$L$10="hoy!"),1,0)</formula>
    </cfRule>
  </conditionalFormatting>
  <conditionalFormatting sqref="G12">
    <cfRule type="expression" dxfId="576" priority="2" stopIfTrue="1">
      <formula>IF(OR($L$6="en juego",$L$6="hoy!"),1,0)</formula>
    </cfRule>
  </conditionalFormatting>
  <conditionalFormatting sqref="G12">
    <cfRule type="expression" dxfId="575" priority="1" stopIfTrue="1">
      <formula>IF(OR($L$8="en juego",$L$8="hoy!"),1,0)</formula>
    </cfRule>
  </conditionalFormatting>
  <dataValidations count="1">
    <dataValidation type="whole" allowBlank="1" showErrorMessage="1" errorTitle="Dato no válido" error="Ingrese sólo un número entero_x000a_entre 0 y 99." sqref="C6:C16 E6:E16">
      <formula1>0</formula1>
      <formula2>99</formula2>
    </dataValidation>
  </dataValidations>
  <hyperlinks>
    <hyperlink ref="Q31:R31" display="Menu Principal"/>
  </hyperlinks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T31"/>
  <sheetViews>
    <sheetView showGridLines="0" showRowColHeaders="0" showOutlineSymbols="0" topLeftCell="A4" workbookViewId="0">
      <selection sqref="A1:S2"/>
    </sheetView>
  </sheetViews>
  <sheetFormatPr baseColWidth="10" defaultColWidth="9.140625" defaultRowHeight="12.75" x14ac:dyDescent="0.2"/>
  <cols>
    <col min="1" max="1" width="2.7109375" style="175" customWidth="1"/>
    <col min="2" max="2" width="26.28515625" style="175" customWidth="1"/>
    <col min="3" max="3" width="3.28515625" style="175" customWidth="1"/>
    <col min="4" max="4" width="1.7109375" style="175" customWidth="1"/>
    <col min="5" max="5" width="3.42578125" style="175" customWidth="1"/>
    <col min="6" max="7" width="26.28515625" style="175" customWidth="1"/>
    <col min="8" max="13" width="8.7109375" style="175" customWidth="1"/>
    <col min="14" max="14" width="15.7109375" style="175" customWidth="1"/>
    <col min="15" max="15" width="8.7109375" style="175" customWidth="1"/>
    <col min="16" max="16" width="5.7109375" style="175" customWidth="1"/>
    <col min="17" max="18" width="26.28515625" style="175" customWidth="1"/>
    <col min="19" max="19" width="5.7109375" style="175" customWidth="1"/>
    <col min="20" max="20" width="7.7109375" style="175" customWidth="1"/>
    <col min="21" max="16384" width="9.140625" style="175"/>
  </cols>
  <sheetData>
    <row r="1" spans="1:20" s="174" customFormat="1" ht="51.95" customHeight="1" x14ac:dyDescent="0.2">
      <c r="A1" s="515" t="s">
        <v>316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173"/>
    </row>
    <row r="2" spans="1:20" s="174" customFormat="1" ht="51.95" customHeight="1" x14ac:dyDescent="0.2">
      <c r="A2" s="516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86"/>
    </row>
    <row r="3" spans="1:20" ht="21" customHeight="1" thickBot="1" x14ac:dyDescent="0.25">
      <c r="G3" s="176"/>
      <c r="L3" s="177"/>
      <c r="M3" s="178"/>
      <c r="R3" s="176"/>
    </row>
    <row r="4" spans="1:20" ht="12.75" customHeight="1" thickBot="1" x14ac:dyDescent="0.25">
      <c r="B4" s="576" t="s">
        <v>11</v>
      </c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8"/>
      <c r="N4" s="461"/>
      <c r="P4" s="547" t="s">
        <v>73</v>
      </c>
      <c r="Q4" s="548"/>
      <c r="R4" s="548"/>
      <c r="S4" s="549"/>
    </row>
    <row r="5" spans="1:20" ht="12.75" customHeight="1" thickBot="1" x14ac:dyDescent="0.25">
      <c r="A5" s="179"/>
      <c r="B5" s="533" t="s">
        <v>121</v>
      </c>
      <c r="C5" s="534"/>
      <c r="D5" s="534"/>
      <c r="E5" s="534"/>
      <c r="F5" s="535"/>
      <c r="G5" s="459" t="s">
        <v>59</v>
      </c>
      <c r="H5" s="521" t="s">
        <v>60</v>
      </c>
      <c r="I5" s="521"/>
      <c r="J5" s="521" t="s">
        <v>61</v>
      </c>
      <c r="K5" s="521"/>
      <c r="L5" s="521" t="s">
        <v>111</v>
      </c>
      <c r="M5" s="521"/>
      <c r="N5" s="279" t="s">
        <v>119</v>
      </c>
      <c r="P5" s="550"/>
      <c r="Q5" s="551"/>
      <c r="R5" s="551"/>
      <c r="S5" s="552"/>
    </row>
    <row r="6" spans="1:20" ht="20.25" customHeight="1" x14ac:dyDescent="0.2">
      <c r="A6" s="150" t="str">
        <f t="shared" ref="A6:A11" si="0">IF(OR(L6="finalizado",L6="en juego",L6="hoy!"),"Ø","")</f>
        <v/>
      </c>
      <c r="B6" s="263" t="str">
        <f ca="1">CELL("CONTENIDO",Q7)</f>
        <v>FUTBOL CLUB CYT</v>
      </c>
      <c r="C6" s="260">
        <v>0</v>
      </c>
      <c r="D6" s="259" t="s">
        <v>12</v>
      </c>
      <c r="E6" s="260">
        <v>3</v>
      </c>
      <c r="F6" s="259" t="str">
        <f ca="1">CELL("CONTENIDO",Q9)</f>
        <v>SU MADRE FC</v>
      </c>
      <c r="G6" s="458" t="s">
        <v>332</v>
      </c>
      <c r="H6" s="517">
        <v>41894</v>
      </c>
      <c r="I6" s="518"/>
      <c r="J6" s="519" t="s">
        <v>114</v>
      </c>
      <c r="K6" s="520"/>
      <c r="L6" s="523"/>
      <c r="M6" s="558"/>
      <c r="N6" s="265" t="s">
        <v>334</v>
      </c>
      <c r="O6" s="179"/>
      <c r="P6" s="240"/>
      <c r="Q6" s="241"/>
      <c r="R6" s="242"/>
      <c r="S6" s="243"/>
    </row>
    <row r="7" spans="1:20" ht="20.25" customHeight="1" x14ac:dyDescent="0.35">
      <c r="A7" s="150" t="str">
        <f t="shared" si="0"/>
        <v/>
      </c>
      <c r="B7" s="263" t="str">
        <f ca="1">CELL("CONTENIDO",Q11)</f>
        <v>CITRATO DE METELO</v>
      </c>
      <c r="C7" s="260">
        <v>4</v>
      </c>
      <c r="D7" s="259" t="s">
        <v>12</v>
      </c>
      <c r="E7" s="260">
        <v>1</v>
      </c>
      <c r="F7" s="259" t="str">
        <f ca="1">CELL("CONTENIDO",Q13)</f>
        <v>BAYERN NIUPI F.C.</v>
      </c>
      <c r="G7" s="458" t="s">
        <v>332</v>
      </c>
      <c r="H7" s="517">
        <v>41923</v>
      </c>
      <c r="I7" s="518"/>
      <c r="J7" s="519">
        <v>0.41666666666666669</v>
      </c>
      <c r="K7" s="520"/>
      <c r="L7" s="523"/>
      <c r="M7" s="558"/>
      <c r="N7" s="265" t="s">
        <v>334</v>
      </c>
      <c r="O7" s="151"/>
      <c r="P7" s="244"/>
      <c r="Q7" s="543" t="s">
        <v>320</v>
      </c>
      <c r="R7" s="543"/>
      <c r="S7" s="245"/>
    </row>
    <row r="8" spans="1:20" ht="20.25" customHeight="1" x14ac:dyDescent="0.4">
      <c r="A8" s="150" t="str">
        <f t="shared" si="0"/>
        <v/>
      </c>
      <c r="B8" s="263" t="str">
        <f ca="1">CELL("CONTENIDO",Q7)</f>
        <v>FUTBOL CLUB CYT</v>
      </c>
      <c r="C8" s="260">
        <v>1</v>
      </c>
      <c r="D8" s="259" t="s">
        <v>12</v>
      </c>
      <c r="E8" s="260">
        <v>6</v>
      </c>
      <c r="F8" s="259" t="str">
        <f ca="1">CELL("CONTENIDO",Q11)</f>
        <v>CITRATO DE METELO</v>
      </c>
      <c r="G8" s="458" t="s">
        <v>332</v>
      </c>
      <c r="H8" s="517">
        <v>41909</v>
      </c>
      <c r="I8" s="518"/>
      <c r="J8" s="519">
        <v>0.33333333333333331</v>
      </c>
      <c r="K8" s="520"/>
      <c r="L8" s="523"/>
      <c r="M8" s="558"/>
      <c r="N8" s="265" t="s">
        <v>334</v>
      </c>
      <c r="O8" s="152"/>
      <c r="P8" s="246"/>
      <c r="Q8" s="271"/>
      <c r="R8" s="272"/>
      <c r="S8" s="247"/>
    </row>
    <row r="9" spans="1:20" ht="20.25" customHeight="1" x14ac:dyDescent="0.2">
      <c r="A9" s="150" t="str">
        <f t="shared" si="0"/>
        <v/>
      </c>
      <c r="B9" s="263" t="str">
        <f ca="1">CELL("CONTENIDO",Q9)</f>
        <v>SU MADRE FC</v>
      </c>
      <c r="C9" s="260">
        <v>0</v>
      </c>
      <c r="D9" s="259" t="s">
        <v>12</v>
      </c>
      <c r="E9" s="260">
        <v>6</v>
      </c>
      <c r="F9" s="259" t="str">
        <f ca="1">CELL("CONTENIDO",Q15)</f>
        <v>OLD JOHN</v>
      </c>
      <c r="G9" s="458" t="s">
        <v>332</v>
      </c>
      <c r="H9" s="517">
        <v>41909</v>
      </c>
      <c r="I9" s="518"/>
      <c r="J9" s="519">
        <v>0.41666666666666669</v>
      </c>
      <c r="K9" s="520"/>
      <c r="L9" s="523"/>
      <c r="M9" s="558"/>
      <c r="N9" s="265" t="s">
        <v>334</v>
      </c>
      <c r="O9" s="179"/>
      <c r="P9" s="244"/>
      <c r="Q9" s="543" t="s">
        <v>324</v>
      </c>
      <c r="R9" s="543"/>
      <c r="S9" s="245"/>
    </row>
    <row r="10" spans="1:20" ht="20.25" customHeight="1" x14ac:dyDescent="0.2">
      <c r="A10" s="150" t="str">
        <f t="shared" si="0"/>
        <v/>
      </c>
      <c r="B10" s="263" t="str">
        <f ca="1">CELL("CONTENIDO",Q7)</f>
        <v>FUTBOL CLUB CYT</v>
      </c>
      <c r="C10" s="260">
        <v>3</v>
      </c>
      <c r="D10" s="259" t="s">
        <v>12</v>
      </c>
      <c r="E10" s="260">
        <v>4</v>
      </c>
      <c r="F10" s="259" t="str">
        <f ca="1">CELL("CONTENIDO",Q15)</f>
        <v>OLD JOHN</v>
      </c>
      <c r="G10" s="458" t="s">
        <v>332</v>
      </c>
      <c r="H10" s="517">
        <v>41915</v>
      </c>
      <c r="I10" s="518"/>
      <c r="J10" s="519">
        <v>0.58333333333333337</v>
      </c>
      <c r="K10" s="520"/>
      <c r="L10" s="558"/>
      <c r="M10" s="558"/>
      <c r="N10" s="265" t="s">
        <v>334</v>
      </c>
      <c r="O10" s="179"/>
      <c r="P10" s="246"/>
      <c r="Q10" s="271"/>
      <c r="R10" s="272"/>
      <c r="S10" s="247"/>
    </row>
    <row r="11" spans="1:20" ht="20.25" customHeight="1" x14ac:dyDescent="0.2">
      <c r="A11" s="150" t="str">
        <f t="shared" si="0"/>
        <v/>
      </c>
      <c r="B11" s="263" t="str">
        <f ca="1">CELL("CONTENIDO",Q9)</f>
        <v>SU MADRE FC</v>
      </c>
      <c r="C11" s="260">
        <v>0</v>
      </c>
      <c r="D11" s="259" t="s">
        <v>12</v>
      </c>
      <c r="E11" s="260">
        <v>11</v>
      </c>
      <c r="F11" s="259" t="str">
        <f ca="1">CELL("CONTENIDO",Q13)</f>
        <v>BAYERN NIUPI F.C.</v>
      </c>
      <c r="G11" s="458" t="s">
        <v>332</v>
      </c>
      <c r="H11" s="517">
        <v>41951</v>
      </c>
      <c r="I11" s="518"/>
      <c r="J11" s="519">
        <v>0.41666666666666669</v>
      </c>
      <c r="K11" s="520"/>
      <c r="L11" s="558"/>
      <c r="M11" s="558"/>
      <c r="N11" s="265" t="s">
        <v>334</v>
      </c>
      <c r="O11" s="179"/>
      <c r="P11" s="244"/>
      <c r="Q11" s="543" t="s">
        <v>125</v>
      </c>
      <c r="R11" s="543"/>
      <c r="S11" s="245"/>
    </row>
    <row r="12" spans="1:20" ht="20.25" customHeight="1" x14ac:dyDescent="0.2">
      <c r="B12" s="263" t="str">
        <f ca="1">CELL("CONTENIDO",Q7)</f>
        <v>FUTBOL CLUB CYT</v>
      </c>
      <c r="C12" s="260">
        <v>0</v>
      </c>
      <c r="D12" s="259" t="s">
        <v>12</v>
      </c>
      <c r="E12" s="260">
        <v>3</v>
      </c>
      <c r="F12" s="259" t="str">
        <f ca="1">CELL("CONTENIDO",Q13)</f>
        <v>BAYERN NIUPI F.C.</v>
      </c>
      <c r="G12" s="458" t="s">
        <v>332</v>
      </c>
      <c r="H12" s="517">
        <v>41965</v>
      </c>
      <c r="I12" s="518"/>
      <c r="J12" s="519" t="s">
        <v>114</v>
      </c>
      <c r="K12" s="520"/>
      <c r="L12" s="558"/>
      <c r="M12" s="558"/>
      <c r="N12" s="265" t="s">
        <v>237</v>
      </c>
      <c r="O12" s="179"/>
      <c r="P12" s="246"/>
      <c r="Q12" s="271"/>
      <c r="R12" s="272"/>
      <c r="S12" s="247"/>
    </row>
    <row r="13" spans="1:20" ht="20.25" customHeight="1" x14ac:dyDescent="0.2">
      <c r="B13" s="263" t="str">
        <f ca="1">CELL("CONTENIDO",Q11)</f>
        <v>CITRATO DE METELO</v>
      </c>
      <c r="C13" s="260">
        <v>1</v>
      </c>
      <c r="D13" s="259" t="s">
        <v>12</v>
      </c>
      <c r="E13" s="260">
        <v>3</v>
      </c>
      <c r="F13" s="259" t="str">
        <f ca="1">CELL("CONTENIDO",Q15)</f>
        <v>OLD JOHN</v>
      </c>
      <c r="G13" s="458" t="s">
        <v>332</v>
      </c>
      <c r="H13" s="517">
        <v>41930</v>
      </c>
      <c r="I13" s="518"/>
      <c r="J13" s="519">
        <v>0.41666666666666669</v>
      </c>
      <c r="K13" s="520"/>
      <c r="L13" s="539"/>
      <c r="M13" s="540"/>
      <c r="N13" s="265" t="s">
        <v>335</v>
      </c>
      <c r="O13" s="179"/>
      <c r="P13" s="244"/>
      <c r="Q13" s="543" t="s">
        <v>328</v>
      </c>
      <c r="R13" s="543"/>
      <c r="S13" s="245"/>
    </row>
    <row r="14" spans="1:20" ht="20.25" customHeight="1" x14ac:dyDescent="0.2">
      <c r="B14" s="263" t="str">
        <f ca="1">CELL("CONTENIDO",Q9)</f>
        <v>SU MADRE FC</v>
      </c>
      <c r="C14" s="260">
        <v>0</v>
      </c>
      <c r="D14" s="259" t="s">
        <v>12</v>
      </c>
      <c r="E14" s="260">
        <v>3</v>
      </c>
      <c r="F14" s="259" t="str">
        <f ca="1">CELL("CONTENIDO",Q11)</f>
        <v>CITRATO DE METELO</v>
      </c>
      <c r="G14" s="458" t="s">
        <v>332</v>
      </c>
      <c r="H14" s="517">
        <v>41965</v>
      </c>
      <c r="I14" s="518"/>
      <c r="J14" s="519">
        <v>0.41666666666666669</v>
      </c>
      <c r="K14" s="520"/>
      <c r="L14" s="558"/>
      <c r="M14" s="558"/>
      <c r="N14" s="265" t="s">
        <v>237</v>
      </c>
      <c r="O14" s="179"/>
      <c r="P14" s="246"/>
      <c r="Q14" s="271"/>
      <c r="R14" s="272"/>
      <c r="S14" s="247"/>
    </row>
    <row r="15" spans="1:20" ht="20.25" customHeight="1" thickBot="1" x14ac:dyDescent="0.25">
      <c r="B15" s="263" t="str">
        <f ca="1">CELL("CONTENIDO",Q13)</f>
        <v>BAYERN NIUPI F.C.</v>
      </c>
      <c r="C15" s="260">
        <v>1</v>
      </c>
      <c r="D15" s="259" t="s">
        <v>12</v>
      </c>
      <c r="E15" s="260">
        <v>0</v>
      </c>
      <c r="F15" s="259" t="str">
        <f ca="1">CELL("CONTENIDO",Q15)</f>
        <v>OLD JOHN</v>
      </c>
      <c r="G15" s="458" t="s">
        <v>332</v>
      </c>
      <c r="H15" s="517">
        <v>41950</v>
      </c>
      <c r="I15" s="518"/>
      <c r="J15" s="519" t="s">
        <v>114</v>
      </c>
      <c r="K15" s="520"/>
      <c r="L15" s="539"/>
      <c r="M15" s="540"/>
      <c r="N15" s="265" t="s">
        <v>334</v>
      </c>
      <c r="O15" s="179"/>
      <c r="P15" s="248"/>
      <c r="Q15" s="544" t="s">
        <v>331</v>
      </c>
      <c r="R15" s="544"/>
      <c r="S15" s="249"/>
    </row>
    <row r="16" spans="1:20" ht="14.25" customHeight="1" x14ac:dyDescent="0.2">
      <c r="B16" s="183"/>
      <c r="C16" s="184"/>
      <c r="D16" s="184"/>
      <c r="E16" s="184"/>
      <c r="F16" s="179"/>
      <c r="G16" s="185"/>
      <c r="H16" s="184"/>
      <c r="I16" s="184"/>
      <c r="J16" s="177"/>
      <c r="K16" s="186"/>
      <c r="L16" s="153"/>
      <c r="M16" s="153"/>
      <c r="O16" s="179"/>
      <c r="P16" s="182"/>
      <c r="Q16" s="209"/>
      <c r="R16" s="209"/>
      <c r="S16" s="182"/>
    </row>
    <row r="17" spans="2:19" ht="13.5" customHeight="1" thickBot="1" x14ac:dyDescent="0.25">
      <c r="B17" s="183"/>
      <c r="C17" s="184"/>
      <c r="D17" s="184"/>
      <c r="E17" s="184"/>
      <c r="F17" s="179"/>
      <c r="G17" s="185"/>
      <c r="H17" s="184"/>
      <c r="I17" s="184"/>
      <c r="J17" s="177"/>
      <c r="K17" s="186"/>
      <c r="L17" s="153"/>
      <c r="M17" s="153"/>
      <c r="O17" s="179"/>
      <c r="S17" s="179"/>
    </row>
    <row r="18" spans="2:19" ht="13.5" thickBot="1" x14ac:dyDescent="0.25">
      <c r="G18" s="565" t="s">
        <v>26</v>
      </c>
      <c r="H18" s="566"/>
      <c r="I18" s="566"/>
      <c r="J18" s="566"/>
      <c r="K18" s="566"/>
      <c r="L18" s="566"/>
      <c r="M18" s="566"/>
      <c r="N18" s="566"/>
      <c r="O18" s="567"/>
    </row>
    <row r="19" spans="2:19" ht="13.5" thickBot="1" x14ac:dyDescent="0.25">
      <c r="G19" s="240"/>
      <c r="H19" s="464" t="s">
        <v>27</v>
      </c>
      <c r="I19" s="464" t="s">
        <v>28</v>
      </c>
      <c r="J19" s="464" t="s">
        <v>29</v>
      </c>
      <c r="K19" s="464" t="s">
        <v>30</v>
      </c>
      <c r="L19" s="464" t="s">
        <v>31</v>
      </c>
      <c r="M19" s="464" t="s">
        <v>32</v>
      </c>
      <c r="N19" s="464" t="s">
        <v>33</v>
      </c>
      <c r="O19" s="465" t="s">
        <v>34</v>
      </c>
    </row>
    <row r="20" spans="2:19" ht="17.850000000000001" customHeight="1" thickBot="1" x14ac:dyDescent="0.25">
      <c r="F20" s="477" t="s">
        <v>317</v>
      </c>
      <c r="G20" s="478" t="str">
        <f ca="1">calculoD!F56</f>
        <v>BAYERN NIUPI F.C.</v>
      </c>
      <c r="H20" s="479">
        <f ca="1">calculoD!G56</f>
        <v>4</v>
      </c>
      <c r="I20" s="479">
        <f ca="1">calculoD!H56</f>
        <v>3</v>
      </c>
      <c r="J20" s="479">
        <f ca="1">calculoD!I56</f>
        <v>0</v>
      </c>
      <c r="K20" s="479">
        <f ca="1">calculoD!J56</f>
        <v>1</v>
      </c>
      <c r="L20" s="479">
        <f ca="1">calculoD!K56</f>
        <v>16</v>
      </c>
      <c r="M20" s="479">
        <f ca="1">calculoD!L56</f>
        <v>4</v>
      </c>
      <c r="N20" s="479">
        <f ca="1">L20-M20</f>
        <v>12</v>
      </c>
      <c r="O20" s="480">
        <f ca="1">calculoD!M56</f>
        <v>10</v>
      </c>
      <c r="P20" s="189"/>
      <c r="S20" s="83"/>
    </row>
    <row r="21" spans="2:19" ht="17.850000000000001" customHeight="1" thickBot="1" x14ac:dyDescent="0.25">
      <c r="F21" s="481" t="s">
        <v>317</v>
      </c>
      <c r="G21" s="478" t="str">
        <f ca="1">calculoD!F57</f>
        <v>CITRATO DE METELO</v>
      </c>
      <c r="H21" s="479">
        <f ca="1">calculoD!G57</f>
        <v>4</v>
      </c>
      <c r="I21" s="479">
        <f ca="1">calculoD!H57</f>
        <v>3</v>
      </c>
      <c r="J21" s="479">
        <f ca="1">calculoD!I57</f>
        <v>0</v>
      </c>
      <c r="K21" s="479">
        <f ca="1">calculoD!J57</f>
        <v>1</v>
      </c>
      <c r="L21" s="479">
        <f ca="1">calculoD!K57</f>
        <v>14</v>
      </c>
      <c r="M21" s="479">
        <f ca="1">calculoD!L57</f>
        <v>5</v>
      </c>
      <c r="N21" s="479">
        <f ca="1">L21-M21</f>
        <v>9</v>
      </c>
      <c r="O21" s="480">
        <f ca="1">calculoD!M57</f>
        <v>10</v>
      </c>
      <c r="P21" s="189"/>
      <c r="S21" s="83"/>
    </row>
    <row r="22" spans="2:19" ht="17.850000000000001" customHeight="1" x14ac:dyDescent="0.2">
      <c r="G22" s="256" t="str">
        <f ca="1">calculoD!F58</f>
        <v>OLD JOHN</v>
      </c>
      <c r="H22" s="214">
        <f ca="1">calculoD!G58</f>
        <v>4</v>
      </c>
      <c r="I22" s="214">
        <f ca="1">calculoD!H58</f>
        <v>3</v>
      </c>
      <c r="J22" s="214">
        <f ca="1">calculoD!I58</f>
        <v>0</v>
      </c>
      <c r="K22" s="214">
        <f ca="1">calculoD!J58</f>
        <v>1</v>
      </c>
      <c r="L22" s="214">
        <f ca="1">calculoD!K58</f>
        <v>13</v>
      </c>
      <c r="M22" s="214">
        <f ca="1">calculoD!L58</f>
        <v>5</v>
      </c>
      <c r="N22" s="214">
        <f ca="1">L22-M22</f>
        <v>8</v>
      </c>
      <c r="O22" s="255">
        <f ca="1">calculoD!M58</f>
        <v>10</v>
      </c>
      <c r="P22" s="83"/>
      <c r="S22" s="83"/>
    </row>
    <row r="23" spans="2:19" ht="17.850000000000001" customHeight="1" x14ac:dyDescent="0.2">
      <c r="F23" s="83"/>
      <c r="G23" s="256" t="str">
        <f ca="1">calculoD!F59</f>
        <v>SU MADRE FC</v>
      </c>
      <c r="H23" s="214">
        <f ca="1">calculoD!G59</f>
        <v>4</v>
      </c>
      <c r="I23" s="214">
        <f ca="1">calculoD!H59</f>
        <v>1</v>
      </c>
      <c r="J23" s="214">
        <f ca="1">calculoD!I59</f>
        <v>0</v>
      </c>
      <c r="K23" s="214">
        <f ca="1">calculoD!J59</f>
        <v>3</v>
      </c>
      <c r="L23" s="214">
        <f ca="1">calculoD!K59</f>
        <v>3</v>
      </c>
      <c r="M23" s="214">
        <f ca="1">calculoD!L59</f>
        <v>20</v>
      </c>
      <c r="N23" s="214">
        <f ca="1">L23-M23</f>
        <v>-17</v>
      </c>
      <c r="O23" s="255">
        <f ca="1">calculoD!M59</f>
        <v>6</v>
      </c>
      <c r="P23" s="83"/>
      <c r="S23" s="83"/>
    </row>
    <row r="24" spans="2:19" ht="17.850000000000001" customHeight="1" thickBot="1" x14ac:dyDescent="0.25">
      <c r="G24" s="257" t="str">
        <f ca="1">calculoD!F60</f>
        <v>FUTBOL CLUB CYT</v>
      </c>
      <c r="H24" s="239">
        <f ca="1">calculoD!G60</f>
        <v>4</v>
      </c>
      <c r="I24" s="239">
        <f ca="1">calculoD!H60</f>
        <v>0</v>
      </c>
      <c r="J24" s="239">
        <f ca="1">calculoD!I60</f>
        <v>0</v>
      </c>
      <c r="K24" s="239">
        <f ca="1">calculoD!J60</f>
        <v>4</v>
      </c>
      <c r="L24" s="239">
        <f ca="1">calculoD!K60</f>
        <v>4</v>
      </c>
      <c r="M24" s="239">
        <f ca="1">calculoD!L60</f>
        <v>16</v>
      </c>
      <c r="N24" s="239">
        <f ca="1">L24-M24</f>
        <v>-12</v>
      </c>
      <c r="O24" s="258">
        <f ca="1">calculoD!M60</f>
        <v>4</v>
      </c>
    </row>
    <row r="25" spans="2:19" ht="11.25" customHeight="1" x14ac:dyDescent="0.2"/>
    <row r="26" spans="2:19" ht="9" customHeight="1" x14ac:dyDescent="0.2"/>
    <row r="27" spans="2:19" x14ac:dyDescent="0.2">
      <c r="B27" s="192"/>
      <c r="C27" s="193"/>
      <c r="N27" s="154"/>
      <c r="O27" s="154"/>
      <c r="P27" s="194"/>
    </row>
    <row r="28" spans="2:19" hidden="1" x14ac:dyDescent="0.2"/>
    <row r="29" spans="2:19" hidden="1" x14ac:dyDescent="0.2"/>
    <row r="31" spans="2:19" x14ac:dyDescent="0.2">
      <c r="Q31" s="557"/>
      <c r="R31" s="557"/>
    </row>
  </sheetData>
  <dataConsolidate/>
  <mergeCells count="44">
    <mergeCell ref="H15:I15"/>
    <mergeCell ref="J15:K15"/>
    <mergeCell ref="L15:M15"/>
    <mergeCell ref="Q15:R15"/>
    <mergeCell ref="H12:I12"/>
    <mergeCell ref="J12:K12"/>
    <mergeCell ref="L12:M12"/>
    <mergeCell ref="H13:I13"/>
    <mergeCell ref="J13:K13"/>
    <mergeCell ref="L13:M13"/>
    <mergeCell ref="H14:I14"/>
    <mergeCell ref="J14:K14"/>
    <mergeCell ref="L14:M14"/>
    <mergeCell ref="Q31:R31"/>
    <mergeCell ref="B4:M4"/>
    <mergeCell ref="H6:I6"/>
    <mergeCell ref="J6:K6"/>
    <mergeCell ref="L5:M5"/>
    <mergeCell ref="L6:M6"/>
    <mergeCell ref="L8:M8"/>
    <mergeCell ref="J7:K7"/>
    <mergeCell ref="J8:K8"/>
    <mergeCell ref="J9:K9"/>
    <mergeCell ref="Q13:R13"/>
    <mergeCell ref="G18:O18"/>
    <mergeCell ref="L9:M9"/>
    <mergeCell ref="L10:M10"/>
    <mergeCell ref="L11:M11"/>
    <mergeCell ref="H9:I9"/>
    <mergeCell ref="H10:I10"/>
    <mergeCell ref="H11:I11"/>
    <mergeCell ref="J11:K11"/>
    <mergeCell ref="J10:K10"/>
    <mergeCell ref="A1:S2"/>
    <mergeCell ref="Q7:R7"/>
    <mergeCell ref="Q9:R9"/>
    <mergeCell ref="Q11:R11"/>
    <mergeCell ref="H5:I5"/>
    <mergeCell ref="J5:K5"/>
    <mergeCell ref="P4:S5"/>
    <mergeCell ref="H7:I7"/>
    <mergeCell ref="H8:I8"/>
    <mergeCell ref="L7:M7"/>
    <mergeCell ref="B5:F5"/>
  </mergeCells>
  <phoneticPr fontId="19" type="noConversion"/>
  <conditionalFormatting sqref="G20:O21">
    <cfRule type="expression" dxfId="574" priority="144" stopIfTrue="1">
      <formula>IF(AND($H$20=3,$H$21=3,$H$22=3,$H$23=3),1,0)</formula>
    </cfRule>
  </conditionalFormatting>
  <conditionalFormatting sqref="C6:E6 C8:C10 E8:E10 L6:M6">
    <cfRule type="expression" dxfId="573" priority="146" stopIfTrue="1">
      <formula>IF(OR($L$6="en juego",$L$6="hoy!"),1,0)</formula>
    </cfRule>
  </conditionalFormatting>
  <conditionalFormatting sqref="C8:E8 L8:M8">
    <cfRule type="expression" dxfId="572" priority="147" stopIfTrue="1">
      <formula>IF(OR($L$8="en juego",$L$8="hoy!"),1,0)</formula>
    </cfRule>
  </conditionalFormatting>
  <conditionalFormatting sqref="C9:E9 L9:M9">
    <cfRule type="expression" dxfId="571" priority="148" stopIfTrue="1">
      <formula>IF(OR($L$9="en juego",$L$9="hoy!"),1,0)</formula>
    </cfRule>
  </conditionalFormatting>
  <conditionalFormatting sqref="C10:E10 L10:M10">
    <cfRule type="expression" dxfId="570" priority="149" stopIfTrue="1">
      <formula>IF(OR($L$10="en juego",$L$10="hoy!"),1,0)</formula>
    </cfRule>
  </conditionalFormatting>
  <conditionalFormatting sqref="N8:N10">
    <cfRule type="expression" dxfId="569" priority="118" stopIfTrue="1">
      <formula>IF(OR($L$8="en juego",$L$8="hoy!"),1,0)</formula>
    </cfRule>
  </conditionalFormatting>
  <conditionalFormatting sqref="N6">
    <cfRule type="expression" dxfId="568" priority="116" stopIfTrue="1">
      <formula>IF(OR($L$8="en juego",$L$8="hoy!"),1,0)</formula>
    </cfRule>
  </conditionalFormatting>
  <conditionalFormatting sqref="B6">
    <cfRule type="expression" dxfId="567" priority="113" stopIfTrue="1">
      <formula>IF(OR($L$6="en juego",$L$6="hoy!"),1,0)</formula>
    </cfRule>
  </conditionalFormatting>
  <conditionalFormatting sqref="B8">
    <cfRule type="expression" dxfId="566" priority="112" stopIfTrue="1">
      <formula>IF(OR($L$6="en juego",$L$6="hoy!"),1,0)</formula>
    </cfRule>
  </conditionalFormatting>
  <conditionalFormatting sqref="B10">
    <cfRule type="expression" dxfId="565" priority="111" stopIfTrue="1">
      <formula>IF(OR($L$6="en juego",$L$6="hoy!"),1,0)</formula>
    </cfRule>
  </conditionalFormatting>
  <conditionalFormatting sqref="B9">
    <cfRule type="expression" dxfId="564" priority="109" stopIfTrue="1">
      <formula>IF(OR($L$6="en juego",$L$6="hoy!"),1,0)</formula>
    </cfRule>
  </conditionalFormatting>
  <conditionalFormatting sqref="F6">
    <cfRule type="expression" dxfId="563" priority="106" stopIfTrue="1">
      <formula>IF(OR($L$6="en juego",$L$6="hoy!"),1,0)</formula>
    </cfRule>
  </conditionalFormatting>
  <conditionalFormatting sqref="F9">
    <cfRule type="expression" dxfId="562" priority="104" stopIfTrue="1">
      <formula>IF(OR($L$6="en juego",$L$6="hoy!"),1,0)</formula>
    </cfRule>
  </conditionalFormatting>
  <conditionalFormatting sqref="F8">
    <cfRule type="expression" dxfId="561" priority="103" stopIfTrue="1">
      <formula>IF(OR($L$6="en juego",$L$6="hoy!"),1,0)</formula>
    </cfRule>
  </conditionalFormatting>
  <conditionalFormatting sqref="F10">
    <cfRule type="expression" dxfId="560" priority="102" stopIfTrue="1">
      <formula>IF(OR($L$6="en juego",$L$6="hoy!"),1,0)</formula>
    </cfRule>
  </conditionalFormatting>
  <conditionalFormatting sqref="F20:F21">
    <cfRule type="expression" dxfId="559" priority="75" stopIfTrue="1">
      <formula>IF(AND($H$20=3,$H$21=3,$H$22=3,#REF!=3),1,0)</formula>
    </cfRule>
  </conditionalFormatting>
  <conditionalFormatting sqref="G6">
    <cfRule type="expression" dxfId="558" priority="74" stopIfTrue="1">
      <formula>IF(OR($L$6="en juego",$L$6="hoy!"),1,0)</formula>
    </cfRule>
  </conditionalFormatting>
  <conditionalFormatting sqref="G6">
    <cfRule type="expression" dxfId="557" priority="73" stopIfTrue="1">
      <formula>IF(OR($L$8="en juego",$L$8="hoy!"),1,0)</formula>
    </cfRule>
  </conditionalFormatting>
  <conditionalFormatting sqref="G8:G10">
    <cfRule type="expression" dxfId="556" priority="52" stopIfTrue="1">
      <formula>IF(OR($L$6="en juego",$L$6="hoy!"),1,0)</formula>
    </cfRule>
  </conditionalFormatting>
  <conditionalFormatting sqref="G8:G10">
    <cfRule type="expression" dxfId="555" priority="51" stopIfTrue="1">
      <formula>IF(OR($L$8="en juego",$L$8="hoy!"),1,0)</formula>
    </cfRule>
  </conditionalFormatting>
  <conditionalFormatting sqref="C7:E7 L7:M7">
    <cfRule type="expression" dxfId="554" priority="50" stopIfTrue="1">
      <formula>IF(OR($L$6="en juego",$L$6="hoy!"),1,0)</formula>
    </cfRule>
  </conditionalFormatting>
  <conditionalFormatting sqref="N7">
    <cfRule type="expression" dxfId="553" priority="49" stopIfTrue="1">
      <formula>IF(OR($L$8="en juego",$L$8="hoy!"),1,0)</formula>
    </cfRule>
  </conditionalFormatting>
  <conditionalFormatting sqref="B7">
    <cfRule type="expression" dxfId="552" priority="48" stopIfTrue="1">
      <formula>IF(OR($L$6="en juego",$L$6="hoy!"),1,0)</formula>
    </cfRule>
  </conditionalFormatting>
  <conditionalFormatting sqref="F7">
    <cfRule type="expression" dxfId="551" priority="47" stopIfTrue="1">
      <formula>IF(OR($L$6="en juego",$L$6="hoy!"),1,0)</formula>
    </cfRule>
  </conditionalFormatting>
  <conditionalFormatting sqref="G7">
    <cfRule type="expression" dxfId="550" priority="46" stopIfTrue="1">
      <formula>IF(OR($L$6="en juego",$L$6="hoy!"),1,0)</formula>
    </cfRule>
  </conditionalFormatting>
  <conditionalFormatting sqref="G7">
    <cfRule type="expression" dxfId="549" priority="45" stopIfTrue="1">
      <formula>IF(OR($L$8="en juego",$L$8="hoy!"),1,0)</formula>
    </cfRule>
  </conditionalFormatting>
  <conditionalFormatting sqref="C13 E13">
    <cfRule type="expression" dxfId="548" priority="43" stopIfTrue="1">
      <formula>IF(OR($L$6="en juego",$L$6="hoy!"),1,0)</formula>
    </cfRule>
  </conditionalFormatting>
  <conditionalFormatting sqref="C13:E13">
    <cfRule type="expression" dxfId="547" priority="44" stopIfTrue="1">
      <formula>IF(OR($L$11="en juego",$L$11="hoy!"),1,0)</formula>
    </cfRule>
  </conditionalFormatting>
  <conditionalFormatting sqref="F13">
    <cfRule type="expression" dxfId="546" priority="42" stopIfTrue="1">
      <formula>IF(OR($L$6="en juego",$L$6="hoy!"),1,0)</formula>
    </cfRule>
  </conditionalFormatting>
  <conditionalFormatting sqref="B13">
    <cfRule type="expression" dxfId="545" priority="41" stopIfTrue="1">
      <formula>IF(OR($L$6="en juego",$L$6="hoy!"),1,0)</formula>
    </cfRule>
  </conditionalFormatting>
  <conditionalFormatting sqref="N13">
    <cfRule type="expression" dxfId="544" priority="40" stopIfTrue="1">
      <formula>IF(OR($L$8="en juego",$L$8="hoy!"),1,0)</formula>
    </cfRule>
  </conditionalFormatting>
  <conditionalFormatting sqref="L13:M13">
    <cfRule type="expression" dxfId="543" priority="39" stopIfTrue="1">
      <formula>IF(OR($L$10="en juego",$L$10="hoy!"),1,0)</formula>
    </cfRule>
  </conditionalFormatting>
  <conditionalFormatting sqref="G13">
    <cfRule type="expression" dxfId="542" priority="38" stopIfTrue="1">
      <formula>IF(OR($L$6="en juego",$L$6="hoy!"),1,0)</formula>
    </cfRule>
  </conditionalFormatting>
  <conditionalFormatting sqref="G13">
    <cfRule type="expression" dxfId="541" priority="37" stopIfTrue="1">
      <formula>IF(OR($L$8="en juego",$L$8="hoy!"),1,0)</formula>
    </cfRule>
  </conditionalFormatting>
  <conditionalFormatting sqref="C11 E11">
    <cfRule type="expression" dxfId="540" priority="35" stopIfTrue="1">
      <formula>IF(OR($L$6="en juego",$L$6="hoy!"),1,0)</formula>
    </cfRule>
  </conditionalFormatting>
  <conditionalFormatting sqref="C11:E11 L11:M11">
    <cfRule type="expression" dxfId="539" priority="36" stopIfTrue="1">
      <formula>IF(OR($L$10="en juego",$L$10="hoy!"),1,0)</formula>
    </cfRule>
  </conditionalFormatting>
  <conditionalFormatting sqref="N11">
    <cfRule type="expression" dxfId="538" priority="34" stopIfTrue="1">
      <formula>IF(OR($L$8="en juego",$L$8="hoy!"),1,0)</formula>
    </cfRule>
  </conditionalFormatting>
  <conditionalFormatting sqref="B11">
    <cfRule type="expression" dxfId="537" priority="33" stopIfTrue="1">
      <formula>IF(OR($L$6="en juego",$L$6="hoy!"),1,0)</formula>
    </cfRule>
  </conditionalFormatting>
  <conditionalFormatting sqref="F11">
    <cfRule type="expression" dxfId="536" priority="32" stopIfTrue="1">
      <formula>IF(OR($L$6="en juego",$L$6="hoy!"),1,0)</formula>
    </cfRule>
  </conditionalFormatting>
  <conditionalFormatting sqref="G11">
    <cfRule type="expression" dxfId="535" priority="31" stopIfTrue="1">
      <formula>IF(OR($L$6="en juego",$L$6="hoy!"),1,0)</formula>
    </cfRule>
  </conditionalFormatting>
  <conditionalFormatting sqref="G11">
    <cfRule type="expression" dxfId="534" priority="30" stopIfTrue="1">
      <formula>IF(OR($L$8="en juego",$L$8="hoy!"),1,0)</formula>
    </cfRule>
  </conditionalFormatting>
  <conditionalFormatting sqref="C15 E15">
    <cfRule type="expression" dxfId="533" priority="28" stopIfTrue="1">
      <formula>IF(OR($L$6="en juego",$L$6="hoy!"),1,0)</formula>
    </cfRule>
  </conditionalFormatting>
  <conditionalFormatting sqref="C15:E15">
    <cfRule type="expression" dxfId="532" priority="29" stopIfTrue="1">
      <formula>IF(OR($L$11="en juego",$L$11="hoy!"),1,0)</formula>
    </cfRule>
  </conditionalFormatting>
  <conditionalFormatting sqref="F15">
    <cfRule type="expression" dxfId="531" priority="27" stopIfTrue="1">
      <formula>IF(OR($L$6="en juego",$L$6="hoy!"),1,0)</formula>
    </cfRule>
  </conditionalFormatting>
  <conditionalFormatting sqref="B15">
    <cfRule type="expression" dxfId="530" priority="26" stopIfTrue="1">
      <formula>IF(OR($L$6="en juego",$L$6="hoy!"),1,0)</formula>
    </cfRule>
  </conditionalFormatting>
  <conditionalFormatting sqref="N15">
    <cfRule type="expression" dxfId="529" priority="25" stopIfTrue="1">
      <formula>IF(OR($L$8="en juego",$L$8="hoy!"),1,0)</formula>
    </cfRule>
  </conditionalFormatting>
  <conditionalFormatting sqref="L15:M15">
    <cfRule type="expression" dxfId="528" priority="24" stopIfTrue="1">
      <formula>IF(OR($L$10="en juego",$L$10="hoy!"),1,0)</formula>
    </cfRule>
  </conditionalFormatting>
  <conditionalFormatting sqref="G15">
    <cfRule type="expression" dxfId="527" priority="23" stopIfTrue="1">
      <formula>IF(OR($L$6="en juego",$L$6="hoy!"),1,0)</formula>
    </cfRule>
  </conditionalFormatting>
  <conditionalFormatting sqref="G15">
    <cfRule type="expression" dxfId="526" priority="22" stopIfTrue="1">
      <formula>IF(OR($L$8="en juego",$L$8="hoy!"),1,0)</formula>
    </cfRule>
  </conditionalFormatting>
  <conditionalFormatting sqref="C12 E12">
    <cfRule type="expression" dxfId="525" priority="13" stopIfTrue="1">
      <formula>IF(OR($L$6="en juego",$L$6="hoy!"),1,0)</formula>
    </cfRule>
  </conditionalFormatting>
  <conditionalFormatting sqref="C12:E12 L12:M12">
    <cfRule type="expression" dxfId="524" priority="14" stopIfTrue="1">
      <formula>IF(OR($L$10="en juego",$L$10="hoy!"),1,0)</formula>
    </cfRule>
  </conditionalFormatting>
  <conditionalFormatting sqref="N12">
    <cfRule type="expression" dxfId="523" priority="12" stopIfTrue="1">
      <formula>IF(OR($L$8="en juego",$L$8="hoy!"),1,0)</formula>
    </cfRule>
  </conditionalFormatting>
  <conditionalFormatting sqref="B12">
    <cfRule type="expression" dxfId="522" priority="11" stopIfTrue="1">
      <formula>IF(OR($L$6="en juego",$L$6="hoy!"),1,0)</formula>
    </cfRule>
  </conditionalFormatting>
  <conditionalFormatting sqref="F12">
    <cfRule type="expression" dxfId="521" priority="10" stopIfTrue="1">
      <formula>IF(OR($L$6="en juego",$L$6="hoy!"),1,0)</formula>
    </cfRule>
  </conditionalFormatting>
  <conditionalFormatting sqref="G12">
    <cfRule type="expression" dxfId="520" priority="9" stopIfTrue="1">
      <formula>IF(OR($L$6="en juego",$L$6="hoy!"),1,0)</formula>
    </cfRule>
  </conditionalFormatting>
  <conditionalFormatting sqref="G12">
    <cfRule type="expression" dxfId="519" priority="8" stopIfTrue="1">
      <formula>IF(OR($L$8="en juego",$L$8="hoy!"),1,0)</formula>
    </cfRule>
  </conditionalFormatting>
  <conditionalFormatting sqref="C14 E14">
    <cfRule type="expression" dxfId="518" priority="6" stopIfTrue="1">
      <formula>IF(OR($L$6="en juego",$L$6="hoy!"),1,0)</formula>
    </cfRule>
  </conditionalFormatting>
  <conditionalFormatting sqref="C14:E14 L14:M14">
    <cfRule type="expression" dxfId="517" priority="7" stopIfTrue="1">
      <formula>IF(OR($L$10="en juego",$L$10="hoy!"),1,0)</formula>
    </cfRule>
  </conditionalFormatting>
  <conditionalFormatting sqref="N14">
    <cfRule type="expression" dxfId="516" priority="5" stopIfTrue="1">
      <formula>IF(OR($L$8="en juego",$L$8="hoy!"),1,0)</formula>
    </cfRule>
  </conditionalFormatting>
  <conditionalFormatting sqref="B14">
    <cfRule type="expression" dxfId="515" priority="4" stopIfTrue="1">
      <formula>IF(OR($L$6="en juego",$L$6="hoy!"),1,0)</formula>
    </cfRule>
  </conditionalFormatting>
  <conditionalFormatting sqref="F14">
    <cfRule type="expression" dxfId="514" priority="3" stopIfTrue="1">
      <formula>IF(OR($L$6="en juego",$L$6="hoy!"),1,0)</formula>
    </cfRule>
  </conditionalFormatting>
  <conditionalFormatting sqref="G14">
    <cfRule type="expression" dxfId="513" priority="2" stopIfTrue="1">
      <formula>IF(OR($L$6="en juego",$L$6="hoy!"),1,0)</formula>
    </cfRule>
  </conditionalFormatting>
  <conditionalFormatting sqref="G14">
    <cfRule type="expression" dxfId="512" priority="1" stopIfTrue="1">
      <formula>IF(OR($L$8="en juego",$L$8="hoy!"),1,0)</formula>
    </cfRule>
  </conditionalFormatting>
  <dataValidations count="1">
    <dataValidation type="whole" allowBlank="1" showErrorMessage="1" errorTitle="Dato no válido" error="Ingrese sólo un número entero_x000a_entre 0 y 99." sqref="C6:C15 E6:E15">
      <formula1>0</formula1>
      <formula2>99</formula2>
    </dataValidation>
  </dataValidations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U32"/>
  <sheetViews>
    <sheetView showGridLines="0" showRowColHeaders="0" showOutlineSymbols="0" topLeftCell="A4" workbookViewId="0">
      <selection activeCell="F22" sqref="F22"/>
    </sheetView>
  </sheetViews>
  <sheetFormatPr baseColWidth="10" defaultColWidth="9.140625" defaultRowHeight="12.75" x14ac:dyDescent="0.2"/>
  <cols>
    <col min="1" max="1" width="2.7109375" style="175" customWidth="1"/>
    <col min="2" max="2" width="26.28515625" style="175" customWidth="1"/>
    <col min="3" max="3" width="3.28515625" style="175" customWidth="1"/>
    <col min="4" max="4" width="1.7109375" style="175" customWidth="1"/>
    <col min="5" max="5" width="3.42578125" style="175" customWidth="1"/>
    <col min="6" max="7" width="26.28515625" style="175" customWidth="1"/>
    <col min="8" max="13" width="8.7109375" style="175" customWidth="1"/>
    <col min="14" max="14" width="15.7109375" style="175" customWidth="1"/>
    <col min="15" max="15" width="8.7109375" style="175" customWidth="1"/>
    <col min="16" max="16" width="5.7109375" style="175" customWidth="1"/>
    <col min="17" max="18" width="26.28515625" style="175" customWidth="1"/>
    <col min="19" max="19" width="5.7109375" style="175" customWidth="1"/>
    <col min="20" max="20" width="7.7109375" style="175" customWidth="1"/>
    <col min="21" max="16384" width="9.140625" style="175"/>
  </cols>
  <sheetData>
    <row r="1" spans="1:21" s="174" customFormat="1" ht="35.1" customHeight="1" x14ac:dyDescent="0.2">
      <c r="A1" s="515" t="s">
        <v>204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173"/>
    </row>
    <row r="2" spans="1:21" s="174" customFormat="1" ht="35.1" customHeight="1" x14ac:dyDescent="0.2">
      <c r="A2" s="516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86"/>
    </row>
    <row r="3" spans="1:21" ht="21" customHeight="1" thickBot="1" x14ac:dyDescent="0.25">
      <c r="G3" s="176"/>
      <c r="L3" s="177"/>
      <c r="M3" s="178"/>
      <c r="R3" s="176"/>
    </row>
    <row r="4" spans="1:21" ht="12.75" customHeight="1" thickBot="1" x14ac:dyDescent="0.25">
      <c r="B4" s="565" t="s">
        <v>11</v>
      </c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7"/>
      <c r="P4" s="547" t="s">
        <v>72</v>
      </c>
      <c r="Q4" s="548"/>
      <c r="R4" s="548"/>
      <c r="S4" s="549"/>
    </row>
    <row r="5" spans="1:21" ht="12.75" customHeight="1" thickBot="1" x14ac:dyDescent="0.25">
      <c r="B5" s="563" t="s">
        <v>121</v>
      </c>
      <c r="C5" s="559"/>
      <c r="D5" s="559"/>
      <c r="E5" s="559"/>
      <c r="F5" s="559"/>
      <c r="G5" s="275" t="s">
        <v>59</v>
      </c>
      <c r="H5" s="560" t="s">
        <v>60</v>
      </c>
      <c r="I5" s="560"/>
      <c r="J5" s="560" t="s">
        <v>61</v>
      </c>
      <c r="K5" s="560"/>
      <c r="L5" s="560" t="s">
        <v>111</v>
      </c>
      <c r="M5" s="560"/>
      <c r="N5" s="275" t="s">
        <v>119</v>
      </c>
      <c r="P5" s="550"/>
      <c r="Q5" s="551"/>
      <c r="R5" s="551"/>
      <c r="S5" s="552"/>
    </row>
    <row r="6" spans="1:21" ht="23.85" customHeight="1" x14ac:dyDescent="0.2">
      <c r="A6" s="150" t="str">
        <f t="shared" ref="A6:A11" si="0">IF(OR(L6="finalizado",L6="en juego",L6="hoy!"),"Ø","")</f>
        <v/>
      </c>
      <c r="B6" s="263" t="str">
        <f ca="1">CELL("CONTENIDO",Q7)</f>
        <v>MyEF F.C.</v>
      </c>
      <c r="C6" s="180">
        <v>3</v>
      </c>
      <c r="D6" s="181" t="s">
        <v>12</v>
      </c>
      <c r="E6" s="180">
        <v>7</v>
      </c>
      <c r="F6" s="259" t="str">
        <f ca="1">CELL("CONTENIDO",Q9)</f>
        <v>CIRCUITOS REVENGE II</v>
      </c>
      <c r="G6" s="311" t="s">
        <v>132</v>
      </c>
      <c r="H6" s="579" t="s">
        <v>130</v>
      </c>
      <c r="I6" s="579"/>
      <c r="J6" s="580">
        <v>0.33333333333333331</v>
      </c>
      <c r="K6" s="580"/>
      <c r="L6" s="523" t="s">
        <v>209</v>
      </c>
      <c r="M6" s="523"/>
      <c r="N6" s="261" t="s">
        <v>206</v>
      </c>
      <c r="O6" s="179"/>
      <c r="P6" s="240"/>
      <c r="Q6" s="241"/>
      <c r="R6" s="242"/>
      <c r="S6" s="243"/>
    </row>
    <row r="7" spans="1:21" ht="23.85" customHeight="1" x14ac:dyDescent="0.35">
      <c r="A7" s="150" t="str">
        <f t="shared" si="0"/>
        <v/>
      </c>
      <c r="B7" s="263" t="str">
        <f ca="1">CELL("CONTENIDO",Q11)</f>
        <v>DEUS EX MACHINA</v>
      </c>
      <c r="C7" s="180">
        <v>8</v>
      </c>
      <c r="D7" s="181" t="s">
        <v>12</v>
      </c>
      <c r="E7" s="180">
        <v>1</v>
      </c>
      <c r="F7" s="259" t="str">
        <f ca="1">CELL("CONTENIDO",Q13)</f>
        <v>RUSKAYA F.C.</v>
      </c>
      <c r="G7" s="311" t="s">
        <v>132</v>
      </c>
      <c r="H7" s="579" t="s">
        <v>178</v>
      </c>
      <c r="I7" s="579"/>
      <c r="J7" s="580" t="s">
        <v>184</v>
      </c>
      <c r="K7" s="580"/>
      <c r="L7" s="523" t="s">
        <v>210</v>
      </c>
      <c r="M7" s="558"/>
      <c r="N7" s="261" t="s">
        <v>206</v>
      </c>
      <c r="O7" s="151"/>
      <c r="P7" s="244"/>
      <c r="Q7" s="543" t="s">
        <v>147</v>
      </c>
      <c r="R7" s="543"/>
      <c r="S7" s="245"/>
    </row>
    <row r="8" spans="1:21" ht="23.85" customHeight="1" x14ac:dyDescent="0.4">
      <c r="A8" s="150" t="str">
        <f t="shared" si="0"/>
        <v/>
      </c>
      <c r="B8" s="263" t="str">
        <f ca="1">CELL("CONTENIDO",Q7)</f>
        <v>MyEF F.C.</v>
      </c>
      <c r="C8" s="180">
        <v>4</v>
      </c>
      <c r="D8" s="181" t="s">
        <v>12</v>
      </c>
      <c r="E8" s="180">
        <v>12</v>
      </c>
      <c r="F8" s="259" t="str">
        <f ca="1">CELL("CONTENIDO",Q11)</f>
        <v>DEUS EX MACHINA</v>
      </c>
      <c r="G8" s="311" t="s">
        <v>132</v>
      </c>
      <c r="H8" s="579" t="s">
        <v>182</v>
      </c>
      <c r="I8" s="579"/>
      <c r="J8" s="580">
        <v>0.54166666666666663</v>
      </c>
      <c r="K8" s="580"/>
      <c r="L8" s="523" t="s">
        <v>210</v>
      </c>
      <c r="M8" s="558"/>
      <c r="N8" s="261" t="s">
        <v>206</v>
      </c>
      <c r="O8" s="152"/>
      <c r="P8" s="246"/>
      <c r="Q8" s="271"/>
      <c r="R8" s="272"/>
      <c r="S8" s="247"/>
    </row>
    <row r="9" spans="1:21" ht="23.85" customHeight="1" x14ac:dyDescent="0.2">
      <c r="A9" s="150" t="str">
        <f t="shared" si="0"/>
        <v/>
      </c>
      <c r="B9" s="263" t="str">
        <f ca="1">CELL("CONTENIDO",Q9)</f>
        <v>CIRCUITOS REVENGE II</v>
      </c>
      <c r="C9" s="180">
        <v>4</v>
      </c>
      <c r="D9" s="181" t="s">
        <v>12</v>
      </c>
      <c r="E9" s="180">
        <v>6</v>
      </c>
      <c r="F9" s="259" t="str">
        <f ca="1">CELL("CONTENIDO",Q15)</f>
        <v>REAL E IMAGINARIO F.C.</v>
      </c>
      <c r="G9" s="311" t="s">
        <v>132</v>
      </c>
      <c r="H9" s="579" t="s">
        <v>187</v>
      </c>
      <c r="I9" s="579"/>
      <c r="J9" s="580">
        <v>0.41666666666666669</v>
      </c>
      <c r="K9" s="580"/>
      <c r="L9" s="523" t="s">
        <v>211</v>
      </c>
      <c r="M9" s="558"/>
      <c r="N9" s="261" t="s">
        <v>206</v>
      </c>
      <c r="O9" s="179"/>
      <c r="P9" s="244"/>
      <c r="Q9" s="543" t="s">
        <v>148</v>
      </c>
      <c r="R9" s="543"/>
      <c r="S9" s="245"/>
    </row>
    <row r="10" spans="1:21" ht="23.85" customHeight="1" x14ac:dyDescent="0.2">
      <c r="A10" s="150" t="str">
        <f t="shared" si="0"/>
        <v/>
      </c>
      <c r="B10" s="263" t="str">
        <f ca="1">CELL("CONTENIDO",Q7)</f>
        <v>MyEF F.C.</v>
      </c>
      <c r="C10" s="180">
        <v>4</v>
      </c>
      <c r="D10" s="181" t="s">
        <v>12</v>
      </c>
      <c r="E10" s="180">
        <v>5</v>
      </c>
      <c r="F10" s="259" t="str">
        <f ca="1">CELL("CONTENIDO",Q15)</f>
        <v>REAL E IMAGINARIO F.C.</v>
      </c>
      <c r="G10" s="311" t="s">
        <v>132</v>
      </c>
      <c r="H10" s="579" t="s">
        <v>189</v>
      </c>
      <c r="I10" s="579"/>
      <c r="J10" s="580">
        <v>0.41666666666666669</v>
      </c>
      <c r="K10" s="580"/>
      <c r="L10" s="523" t="s">
        <v>208</v>
      </c>
      <c r="M10" s="558"/>
      <c r="N10" s="261" t="s">
        <v>206</v>
      </c>
      <c r="O10" s="179"/>
      <c r="P10" s="246"/>
      <c r="Q10" s="271"/>
      <c r="R10" s="272"/>
      <c r="S10" s="247"/>
    </row>
    <row r="11" spans="1:21" ht="23.85" customHeight="1" x14ac:dyDescent="0.2">
      <c r="A11" s="150" t="str">
        <f t="shared" si="0"/>
        <v/>
      </c>
      <c r="B11" s="263" t="str">
        <f ca="1">CELL("CONTENIDO",Q9)</f>
        <v>CIRCUITOS REVENGE II</v>
      </c>
      <c r="C11" s="180">
        <v>5</v>
      </c>
      <c r="D11" s="181" t="s">
        <v>12</v>
      </c>
      <c r="E11" s="180">
        <v>6</v>
      </c>
      <c r="F11" s="259" t="str">
        <f ca="1">CELL("CONTENIDO",Q13)</f>
        <v>RUSKAYA F.C.</v>
      </c>
      <c r="G11" s="311" t="s">
        <v>132</v>
      </c>
      <c r="H11" s="579" t="s">
        <v>191</v>
      </c>
      <c r="I11" s="579"/>
      <c r="J11" s="580">
        <v>0.66666666666666663</v>
      </c>
      <c r="K11" s="580"/>
      <c r="L11" s="523" t="s">
        <v>212</v>
      </c>
      <c r="M11" s="558"/>
      <c r="N11" s="261" t="s">
        <v>206</v>
      </c>
      <c r="O11" s="179"/>
      <c r="P11" s="244"/>
      <c r="Q11" s="543" t="s">
        <v>149</v>
      </c>
      <c r="R11" s="543"/>
      <c r="S11" s="245"/>
    </row>
    <row r="12" spans="1:21" ht="23.85" customHeight="1" x14ac:dyDescent="0.2">
      <c r="A12" s="179"/>
      <c r="B12" s="263" t="str">
        <f ca="1">CELL("CONTENIDO",Q7)</f>
        <v>MyEF F.C.</v>
      </c>
      <c r="C12" s="180">
        <v>0</v>
      </c>
      <c r="D12" s="181" t="s">
        <v>12</v>
      </c>
      <c r="E12" s="180">
        <v>3</v>
      </c>
      <c r="F12" s="259" t="str">
        <f ca="1">CELL("CONTENIDO",Q13)</f>
        <v>RUSKAYA F.C.</v>
      </c>
      <c r="G12" s="311" t="s">
        <v>132</v>
      </c>
      <c r="H12" s="579" t="s">
        <v>194</v>
      </c>
      <c r="I12" s="579"/>
      <c r="J12" s="580" t="s">
        <v>114</v>
      </c>
      <c r="K12" s="580"/>
      <c r="L12" s="558"/>
      <c r="M12" s="558"/>
      <c r="N12" s="310" t="s">
        <v>237</v>
      </c>
      <c r="O12" s="179"/>
      <c r="P12" s="246"/>
      <c r="Q12" s="271"/>
      <c r="R12" s="272"/>
      <c r="S12" s="247"/>
    </row>
    <row r="13" spans="1:21" ht="23.85" customHeight="1" x14ac:dyDescent="0.2">
      <c r="B13" s="263" t="str">
        <f ca="1">CELL("CONTENIDO",Q11)</f>
        <v>DEUS EX MACHINA</v>
      </c>
      <c r="C13" s="180">
        <v>5</v>
      </c>
      <c r="D13" s="181" t="s">
        <v>12</v>
      </c>
      <c r="E13" s="180">
        <v>1</v>
      </c>
      <c r="F13" s="259" t="str">
        <f ca="1">CELL("CONTENIDO",Q15)</f>
        <v>REAL E IMAGINARIO F.C.</v>
      </c>
      <c r="G13" s="318" t="s">
        <v>132</v>
      </c>
      <c r="H13" s="579" t="s">
        <v>203</v>
      </c>
      <c r="I13" s="579"/>
      <c r="J13" s="580">
        <v>0.66666666666666663</v>
      </c>
      <c r="K13" s="580"/>
      <c r="L13" s="558"/>
      <c r="M13" s="558"/>
      <c r="N13" s="320" t="s">
        <v>206</v>
      </c>
      <c r="O13" s="179"/>
      <c r="P13" s="244"/>
      <c r="Q13" s="543" t="s">
        <v>150</v>
      </c>
      <c r="R13" s="543"/>
      <c r="S13" s="245"/>
    </row>
    <row r="14" spans="1:21" ht="23.85" customHeight="1" x14ac:dyDescent="0.2">
      <c r="B14" s="263" t="str">
        <f ca="1">CELL("CONTENIDO",Q9)</f>
        <v>CIRCUITOS REVENGE II</v>
      </c>
      <c r="C14" s="180">
        <v>1</v>
      </c>
      <c r="D14" s="181" t="s">
        <v>12</v>
      </c>
      <c r="E14" s="180">
        <v>10</v>
      </c>
      <c r="F14" s="259" t="str">
        <f ca="1">CELL("CONTENIDO",Q11)</f>
        <v>DEUS EX MACHINA</v>
      </c>
      <c r="G14" s="318" t="s">
        <v>132</v>
      </c>
      <c r="H14" s="579" t="s">
        <v>203</v>
      </c>
      <c r="I14" s="579"/>
      <c r="J14" s="580">
        <v>0.70833333333333304</v>
      </c>
      <c r="K14" s="580"/>
      <c r="L14" s="558"/>
      <c r="M14" s="558"/>
      <c r="N14" s="320" t="s">
        <v>206</v>
      </c>
      <c r="O14" s="179"/>
      <c r="P14" s="246"/>
      <c r="Q14" s="271"/>
      <c r="R14" s="272"/>
      <c r="S14" s="247"/>
    </row>
    <row r="15" spans="1:21" ht="23.85" customHeight="1" thickBot="1" x14ac:dyDescent="0.25">
      <c r="B15" s="263" t="str">
        <f ca="1">CELL("CONTENIDO",Q13)</f>
        <v>RUSKAYA F.C.</v>
      </c>
      <c r="C15" s="180">
        <v>3</v>
      </c>
      <c r="D15" s="181" t="s">
        <v>12</v>
      </c>
      <c r="E15" s="180">
        <v>0</v>
      </c>
      <c r="F15" s="259" t="str">
        <f ca="1">CELL("CONTENIDO",Q15)</f>
        <v>REAL E IMAGINARIO F.C.</v>
      </c>
      <c r="G15" s="318" t="s">
        <v>132</v>
      </c>
      <c r="H15" s="579" t="s">
        <v>238</v>
      </c>
      <c r="I15" s="579"/>
      <c r="J15" s="580">
        <v>0.54166666666666663</v>
      </c>
      <c r="K15" s="580"/>
      <c r="L15" s="558"/>
      <c r="M15" s="558"/>
      <c r="N15" s="319" t="s">
        <v>237</v>
      </c>
      <c r="O15" s="179"/>
      <c r="P15" s="248"/>
      <c r="Q15" s="544" t="s">
        <v>151</v>
      </c>
      <c r="R15" s="544"/>
      <c r="S15" s="249"/>
    </row>
    <row r="16" spans="1:21" ht="14.25" customHeight="1" x14ac:dyDescent="0.2">
      <c r="B16" s="183"/>
      <c r="C16" s="184"/>
      <c r="D16" s="184"/>
      <c r="E16" s="184"/>
      <c r="F16" s="179"/>
      <c r="G16" s="185"/>
      <c r="H16" s="184"/>
      <c r="I16" s="184"/>
      <c r="J16" s="177"/>
      <c r="K16" s="186"/>
      <c r="L16" s="153"/>
      <c r="M16" s="153"/>
      <c r="O16" s="179"/>
      <c r="P16" s="182"/>
      <c r="Q16" s="200"/>
      <c r="R16" s="200"/>
      <c r="S16" s="182"/>
      <c r="T16" s="179"/>
      <c r="U16" s="179"/>
    </row>
    <row r="17" spans="2:21" ht="13.5" customHeight="1" thickBot="1" x14ac:dyDescent="0.25">
      <c r="B17" s="183"/>
      <c r="C17" s="184"/>
      <c r="D17" s="184"/>
      <c r="E17" s="184"/>
      <c r="F17" s="179"/>
      <c r="G17" s="185"/>
      <c r="H17" s="184"/>
      <c r="I17" s="184"/>
      <c r="J17" s="177"/>
      <c r="K17" s="186"/>
      <c r="L17" s="153"/>
      <c r="M17" s="153"/>
      <c r="O17" s="179"/>
      <c r="P17" s="179"/>
      <c r="Q17" s="200"/>
      <c r="R17" s="200"/>
      <c r="S17" s="179"/>
      <c r="T17" s="179"/>
      <c r="U17" s="179"/>
    </row>
    <row r="18" spans="2:21" ht="13.5" thickBot="1" x14ac:dyDescent="0.25">
      <c r="G18" s="565" t="s">
        <v>26</v>
      </c>
      <c r="H18" s="566"/>
      <c r="I18" s="566"/>
      <c r="J18" s="566"/>
      <c r="K18" s="566"/>
      <c r="L18" s="566"/>
      <c r="M18" s="566"/>
      <c r="N18" s="566"/>
      <c r="O18" s="567"/>
      <c r="P18" s="179"/>
      <c r="Q18" s="200"/>
      <c r="R18" s="200"/>
      <c r="S18" s="179"/>
      <c r="T18" s="179"/>
      <c r="U18" s="179"/>
    </row>
    <row r="19" spans="2:21" ht="13.5" thickBot="1" x14ac:dyDescent="0.25">
      <c r="G19" s="250"/>
      <c r="H19" s="252" t="s">
        <v>27</v>
      </c>
      <c r="I19" s="252" t="s">
        <v>28</v>
      </c>
      <c r="J19" s="252" t="s">
        <v>29</v>
      </c>
      <c r="K19" s="252" t="s">
        <v>30</v>
      </c>
      <c r="L19" s="252" t="s">
        <v>31</v>
      </c>
      <c r="M19" s="252" t="s">
        <v>32</v>
      </c>
      <c r="N19" s="252" t="s">
        <v>33</v>
      </c>
      <c r="O19" s="253" t="s">
        <v>34</v>
      </c>
      <c r="P19" s="179"/>
      <c r="Q19" s="200"/>
      <c r="R19" s="200"/>
      <c r="S19" s="179"/>
      <c r="T19" s="179"/>
      <c r="U19" s="179"/>
    </row>
    <row r="20" spans="2:21" ht="17.850000000000001" customHeight="1" thickBot="1" x14ac:dyDescent="0.25">
      <c r="F20" s="337" t="s">
        <v>241</v>
      </c>
      <c r="G20" s="254" t="str">
        <f ca="1">calculoE!F56</f>
        <v>DEUS EX MACHINA</v>
      </c>
      <c r="H20" s="214">
        <f ca="1">calculoE!G56</f>
        <v>4</v>
      </c>
      <c r="I20" s="214">
        <f ca="1">calculoE!H56</f>
        <v>4</v>
      </c>
      <c r="J20" s="214">
        <f ca="1">calculoE!I56</f>
        <v>0</v>
      </c>
      <c r="K20" s="214">
        <f ca="1">calculoE!J56</f>
        <v>0</v>
      </c>
      <c r="L20" s="214">
        <f ca="1">calculoE!K56</f>
        <v>35</v>
      </c>
      <c r="M20" s="214">
        <f ca="1">calculoE!L56</f>
        <v>7</v>
      </c>
      <c r="N20" s="214">
        <f ca="1">L20-M20</f>
        <v>28</v>
      </c>
      <c r="O20" s="255">
        <f ca="1">calculoE!M56</f>
        <v>12</v>
      </c>
      <c r="P20" s="276"/>
      <c r="Q20" s="200"/>
      <c r="R20" s="200"/>
      <c r="S20" s="200"/>
      <c r="T20" s="179"/>
      <c r="U20" s="200"/>
    </row>
    <row r="21" spans="2:21" ht="17.850000000000001" customHeight="1" thickBot="1" x14ac:dyDescent="0.25">
      <c r="F21" s="337" t="s">
        <v>241</v>
      </c>
      <c r="G21" s="254" t="str">
        <f ca="1">calculoE!F57</f>
        <v>RUSKAYA F.C.</v>
      </c>
      <c r="H21" s="214">
        <f ca="1">calculoE!G57</f>
        <v>4</v>
      </c>
      <c r="I21" s="214">
        <f ca="1">calculoE!H57</f>
        <v>3</v>
      </c>
      <c r="J21" s="214">
        <f ca="1">calculoE!I57</f>
        <v>0</v>
      </c>
      <c r="K21" s="214">
        <f ca="1">calculoE!J57</f>
        <v>1</v>
      </c>
      <c r="L21" s="214">
        <f ca="1">calculoE!K57</f>
        <v>13</v>
      </c>
      <c r="M21" s="214">
        <f ca="1">calculoE!L57</f>
        <v>13</v>
      </c>
      <c r="N21" s="214">
        <f ca="1">L21-M21</f>
        <v>0</v>
      </c>
      <c r="O21" s="255">
        <f ca="1">calculoE!M57</f>
        <v>10</v>
      </c>
      <c r="P21" s="276"/>
      <c r="Q21" s="200"/>
      <c r="R21" s="200"/>
      <c r="S21" s="200"/>
      <c r="T21" s="179"/>
      <c r="U21" s="179"/>
    </row>
    <row r="22" spans="2:21" ht="17.850000000000001" customHeight="1" thickBot="1" x14ac:dyDescent="0.25">
      <c r="F22" s="337" t="s">
        <v>241</v>
      </c>
      <c r="G22" s="254" t="str">
        <f ca="1">calculoE!F58</f>
        <v>REAL E IMAGINARIO F.C.</v>
      </c>
      <c r="H22" s="214">
        <f ca="1">calculoE!G58</f>
        <v>4</v>
      </c>
      <c r="I22" s="214">
        <f ca="1">calculoE!H58</f>
        <v>2</v>
      </c>
      <c r="J22" s="214">
        <f ca="1">calculoE!I58</f>
        <v>0</v>
      </c>
      <c r="K22" s="214">
        <f ca="1">calculoE!J58</f>
        <v>2</v>
      </c>
      <c r="L22" s="214">
        <f ca="1">calculoE!K58</f>
        <v>12</v>
      </c>
      <c r="M22" s="214">
        <f ca="1">calculoE!L58</f>
        <v>16</v>
      </c>
      <c r="N22" s="214">
        <f ca="1">L22-M22</f>
        <v>-4</v>
      </c>
      <c r="O22" s="255">
        <v>7</v>
      </c>
      <c r="P22" s="200"/>
      <c r="Q22" s="200"/>
      <c r="R22" s="200"/>
      <c r="S22" s="200"/>
      <c r="T22" s="179"/>
      <c r="U22" s="179"/>
    </row>
    <row r="23" spans="2:21" ht="17.850000000000001" customHeight="1" x14ac:dyDescent="0.2">
      <c r="F23" s="83"/>
      <c r="G23" s="256" t="str">
        <f ca="1">calculoE!F59</f>
        <v>CIRCUITOS REVENGE II</v>
      </c>
      <c r="H23" s="214">
        <f ca="1">calculoE!G59</f>
        <v>4</v>
      </c>
      <c r="I23" s="214">
        <f ca="1">calculoE!H59</f>
        <v>1</v>
      </c>
      <c r="J23" s="214">
        <f ca="1">calculoE!I59</f>
        <v>0</v>
      </c>
      <c r="K23" s="214">
        <f ca="1">calculoE!J59</f>
        <v>3</v>
      </c>
      <c r="L23" s="214">
        <f ca="1">calculoE!K59</f>
        <v>17</v>
      </c>
      <c r="M23" s="214">
        <f ca="1">calculoE!L59</f>
        <v>25</v>
      </c>
      <c r="N23" s="214">
        <f ca="1">L23-M23</f>
        <v>-8</v>
      </c>
      <c r="O23" s="255">
        <f ca="1">calculoE!M59</f>
        <v>6</v>
      </c>
      <c r="P23" s="200"/>
      <c r="Q23" s="200"/>
      <c r="R23" s="200"/>
      <c r="S23" s="200"/>
      <c r="T23" s="179"/>
      <c r="U23" s="179"/>
    </row>
    <row r="24" spans="2:21" ht="17.850000000000001" customHeight="1" thickBot="1" x14ac:dyDescent="0.25">
      <c r="G24" s="256" t="str">
        <f ca="1">calculoE!F60</f>
        <v>MyEF F.C.</v>
      </c>
      <c r="H24" s="214">
        <f ca="1">calculoE!G60</f>
        <v>4</v>
      </c>
      <c r="I24" s="239">
        <f ca="1">calculoE!H60</f>
        <v>0</v>
      </c>
      <c r="J24" s="239">
        <f ca="1">calculoE!I60</f>
        <v>0</v>
      </c>
      <c r="K24" s="239">
        <f ca="1">calculoE!J60</f>
        <v>4</v>
      </c>
      <c r="L24" s="239">
        <f ca="1">calculoE!K60</f>
        <v>11</v>
      </c>
      <c r="M24" s="239">
        <f ca="1">calculoE!L60</f>
        <v>27</v>
      </c>
      <c r="N24" s="239">
        <f ca="1">L24-M24</f>
        <v>-16</v>
      </c>
      <c r="O24" s="258">
        <v>3</v>
      </c>
      <c r="P24" s="179"/>
      <c r="Q24" s="200"/>
      <c r="R24" s="200"/>
      <c r="S24" s="179"/>
      <c r="T24" s="179"/>
      <c r="U24" s="179"/>
    </row>
    <row r="25" spans="2:21" ht="11.25" customHeight="1" x14ac:dyDescent="0.2">
      <c r="P25" s="179"/>
      <c r="Q25" s="200"/>
      <c r="R25" s="200"/>
      <c r="S25" s="179"/>
      <c r="T25" s="179"/>
      <c r="U25" s="179"/>
    </row>
    <row r="26" spans="2:21" ht="9" customHeight="1" x14ac:dyDescent="0.2">
      <c r="P26" s="179"/>
      <c r="Q26" s="200"/>
      <c r="R26" s="200"/>
      <c r="S26" s="179"/>
      <c r="T26" s="179"/>
      <c r="U26" s="179"/>
    </row>
    <row r="27" spans="2:21" x14ac:dyDescent="0.2">
      <c r="B27" s="192"/>
      <c r="C27" s="193"/>
      <c r="N27" s="154"/>
      <c r="O27" s="154"/>
      <c r="P27" s="277"/>
      <c r="Q27" s="200"/>
      <c r="R27" s="200"/>
      <c r="S27" s="179"/>
      <c r="T27" s="179"/>
      <c r="U27" s="179"/>
    </row>
    <row r="28" spans="2:21" ht="12.75" hidden="1" customHeight="1" x14ac:dyDescent="0.2">
      <c r="P28" s="179"/>
      <c r="Q28" s="200"/>
      <c r="R28" s="200"/>
      <c r="S28" s="179"/>
      <c r="T28" s="179"/>
      <c r="U28" s="179"/>
    </row>
    <row r="29" spans="2:21" ht="12.75" hidden="1" customHeight="1" x14ac:dyDescent="0.2">
      <c r="P29" s="179"/>
      <c r="Q29" s="200"/>
      <c r="R29" s="200"/>
      <c r="S29" s="179"/>
      <c r="T29" s="179"/>
      <c r="U29" s="179"/>
    </row>
    <row r="30" spans="2:21" x14ac:dyDescent="0.2">
      <c r="P30" s="179"/>
      <c r="Q30" s="200"/>
      <c r="R30" s="200"/>
      <c r="S30" s="179"/>
      <c r="T30" s="179"/>
      <c r="U30" s="179"/>
    </row>
    <row r="31" spans="2:21" x14ac:dyDescent="0.2">
      <c r="P31" s="179"/>
      <c r="Q31" s="200"/>
      <c r="R31" s="200"/>
      <c r="S31" s="179"/>
      <c r="T31" s="179"/>
      <c r="U31" s="179"/>
    </row>
    <row r="32" spans="2:21" x14ac:dyDescent="0.2">
      <c r="P32" s="179"/>
      <c r="Q32" s="179"/>
      <c r="R32" s="179"/>
      <c r="S32" s="179"/>
      <c r="T32" s="179"/>
      <c r="U32" s="179"/>
    </row>
  </sheetData>
  <dataConsolidate link="1"/>
  <mergeCells count="43">
    <mergeCell ref="G18:O18"/>
    <mergeCell ref="L9:M9"/>
    <mergeCell ref="L10:M10"/>
    <mergeCell ref="L11:M11"/>
    <mergeCell ref="H9:I9"/>
    <mergeCell ref="H10:I10"/>
    <mergeCell ref="H11:I11"/>
    <mergeCell ref="J11:K11"/>
    <mergeCell ref="J10:K10"/>
    <mergeCell ref="H12:I12"/>
    <mergeCell ref="J12:K12"/>
    <mergeCell ref="L12:M12"/>
    <mergeCell ref="H13:I13"/>
    <mergeCell ref="H8:I8"/>
    <mergeCell ref="L7:M7"/>
    <mergeCell ref="B5:F5"/>
    <mergeCell ref="B4:N4"/>
    <mergeCell ref="J9:K9"/>
    <mergeCell ref="H6:I6"/>
    <mergeCell ref="J6:K6"/>
    <mergeCell ref="L5:M5"/>
    <mergeCell ref="L6:M6"/>
    <mergeCell ref="L8:M8"/>
    <mergeCell ref="J7:K7"/>
    <mergeCell ref="J8:K8"/>
    <mergeCell ref="A1:S2"/>
    <mergeCell ref="Q7:R7"/>
    <mergeCell ref="H5:I5"/>
    <mergeCell ref="J5:K5"/>
    <mergeCell ref="P4:S5"/>
    <mergeCell ref="H7:I7"/>
    <mergeCell ref="Q9:R9"/>
    <mergeCell ref="H15:I15"/>
    <mergeCell ref="J15:K15"/>
    <mergeCell ref="L15:M15"/>
    <mergeCell ref="Q15:R15"/>
    <mergeCell ref="Q13:R13"/>
    <mergeCell ref="Q11:R11"/>
    <mergeCell ref="J13:K13"/>
    <mergeCell ref="L13:M13"/>
    <mergeCell ref="H14:I14"/>
    <mergeCell ref="J14:K14"/>
    <mergeCell ref="L14:M14"/>
  </mergeCells>
  <phoneticPr fontId="19" type="noConversion"/>
  <conditionalFormatting sqref="G20:O21">
    <cfRule type="expression" dxfId="511" priority="70" stopIfTrue="1">
      <formula>IF(AND($H$20=3,$H$21=3,$H$22=3,$H$23=3),1,0)</formula>
    </cfRule>
  </conditionalFormatting>
  <conditionalFormatting sqref="C7:E7">
    <cfRule type="expression" dxfId="510" priority="71" stopIfTrue="1">
      <formula>IF(OR($L$7="en juego",$L$7="hoy!"),1,0)</formula>
    </cfRule>
  </conditionalFormatting>
  <conditionalFormatting sqref="C6:E6 C7:C11 E7:E11 L6:M7">
    <cfRule type="expression" dxfId="509" priority="72" stopIfTrue="1">
      <formula>IF(OR($L$6="en juego",$L$6="hoy!"),1,0)</formula>
    </cfRule>
  </conditionalFormatting>
  <conditionalFormatting sqref="C8:E8">
    <cfRule type="expression" dxfId="508" priority="73" stopIfTrue="1">
      <formula>IF(OR($L$8="en juego",$L$8="hoy!"),1,0)</formula>
    </cfRule>
  </conditionalFormatting>
  <conditionalFormatting sqref="C9:E9 L9:M9">
    <cfRule type="expression" dxfId="507" priority="74" stopIfTrue="1">
      <formula>IF(OR($L$9="en juego",$L$9="hoy!"),1,0)</formula>
    </cfRule>
  </conditionalFormatting>
  <conditionalFormatting sqref="C10:E10 L10:M10">
    <cfRule type="expression" dxfId="506" priority="75" stopIfTrue="1">
      <formula>IF(OR($L$10="en juego",$L$10="hoy!"),1,0)</formula>
    </cfRule>
  </conditionalFormatting>
  <conditionalFormatting sqref="C11:E11 L11:M11">
    <cfRule type="expression" dxfId="505" priority="76" stopIfTrue="1">
      <formula>IF(OR($L$11="en juego",$L$11="hoy!"),1,0)</formula>
    </cfRule>
  </conditionalFormatting>
  <conditionalFormatting sqref="C12 E12">
    <cfRule type="expression" dxfId="504" priority="52" stopIfTrue="1">
      <formula>IF(OR($L$6="en juego",$L$6="hoy!"),1,0)</formula>
    </cfRule>
  </conditionalFormatting>
  <conditionalFormatting sqref="C12:E12 L12:M12">
    <cfRule type="expression" dxfId="503" priority="54" stopIfTrue="1">
      <formula>IF(OR($L$11="en juego",$L$11="hoy!"),1,0)</formula>
    </cfRule>
  </conditionalFormatting>
  <conditionalFormatting sqref="H8:I12 J6:K6">
    <cfRule type="expression" dxfId="502" priority="48" stopIfTrue="1">
      <formula>IF(OR($L$6="en juego",$L$6="hoy!"),1,0)</formula>
    </cfRule>
  </conditionalFormatting>
  <conditionalFormatting sqref="J7:K8 J11:K12">
    <cfRule type="expression" dxfId="501" priority="44" stopIfTrue="1">
      <formula>IF(OR($L$6="en juego",$L$6="hoy!"),1,0)</formula>
    </cfRule>
  </conditionalFormatting>
  <conditionalFormatting sqref="B11">
    <cfRule type="expression" dxfId="500" priority="31" stopIfTrue="1">
      <formula>IF(OR($L$6="en juego",$L$6="hoy!"),1,0)</formula>
    </cfRule>
  </conditionalFormatting>
  <conditionalFormatting sqref="J9:K9">
    <cfRule type="expression" dxfId="499" priority="42" stopIfTrue="1">
      <formula>IF(OR($L$6="en juego",$L$6="hoy!"),1,0)</formula>
    </cfRule>
  </conditionalFormatting>
  <conditionalFormatting sqref="N8:N12">
    <cfRule type="expression" dxfId="498" priority="40" stopIfTrue="1">
      <formula>IF(OR($L$8="en juego",$L$8="hoy!"),1,0)</formula>
    </cfRule>
  </conditionalFormatting>
  <conditionalFormatting sqref="N6:N7">
    <cfRule type="expression" dxfId="497" priority="39" stopIfTrue="1">
      <formula>IF(OR($L$8="en juego",$L$8="hoy!"),1,0)</formula>
    </cfRule>
  </conditionalFormatting>
  <conditionalFormatting sqref="B6">
    <cfRule type="expression" dxfId="496" priority="36" stopIfTrue="1">
      <formula>IF(OR($L$6="en juego",$L$6="hoy!"),1,0)</formula>
    </cfRule>
  </conditionalFormatting>
  <conditionalFormatting sqref="B8">
    <cfRule type="expression" dxfId="495" priority="35" stopIfTrue="1">
      <formula>IF(OR($L$6="en juego",$L$6="hoy!"),1,0)</formula>
    </cfRule>
  </conditionalFormatting>
  <conditionalFormatting sqref="B10">
    <cfRule type="expression" dxfId="494" priority="34" stopIfTrue="1">
      <formula>IF(OR($L$6="en juego",$L$6="hoy!"),1,0)</formula>
    </cfRule>
  </conditionalFormatting>
  <conditionalFormatting sqref="B7">
    <cfRule type="expression" dxfId="493" priority="33" stopIfTrue="1">
      <formula>IF(OR($L$6="en juego",$L$6="hoy!"),1,0)</formula>
    </cfRule>
  </conditionalFormatting>
  <conditionalFormatting sqref="B9">
    <cfRule type="expression" dxfId="492" priority="32" stopIfTrue="1">
      <formula>IF(OR($L$6="en juego",$L$6="hoy!"),1,0)</formula>
    </cfRule>
  </conditionalFormatting>
  <conditionalFormatting sqref="B12">
    <cfRule type="expression" dxfId="491" priority="30" stopIfTrue="1">
      <formula>IF(OR($L$6="en juego",$L$6="hoy!"),1,0)</formula>
    </cfRule>
  </conditionalFormatting>
  <conditionalFormatting sqref="F6">
    <cfRule type="expression" dxfId="490" priority="29" stopIfTrue="1">
      <formula>IF(OR($L$6="en juego",$L$6="hoy!"),1,0)</formula>
    </cfRule>
  </conditionalFormatting>
  <conditionalFormatting sqref="F11">
    <cfRule type="expression" dxfId="489" priority="28" stopIfTrue="1">
      <formula>IF(OR($L$6="en juego",$L$6="hoy!"),1,0)</formula>
    </cfRule>
  </conditionalFormatting>
  <conditionalFormatting sqref="F9">
    <cfRule type="expression" dxfId="488" priority="27" stopIfTrue="1">
      <formula>IF(OR($L$6="en juego",$L$6="hoy!"),1,0)</formula>
    </cfRule>
  </conditionalFormatting>
  <conditionalFormatting sqref="F8">
    <cfRule type="expression" dxfId="487" priority="26" stopIfTrue="1">
      <formula>IF(OR($L$6="en juego",$L$6="hoy!"),1,0)</formula>
    </cfRule>
  </conditionalFormatting>
  <conditionalFormatting sqref="F10">
    <cfRule type="expression" dxfId="486" priority="25" stopIfTrue="1">
      <formula>IF(OR($L$6="en juego",$L$6="hoy!"),1,0)</formula>
    </cfRule>
  </conditionalFormatting>
  <conditionalFormatting sqref="F7">
    <cfRule type="expression" dxfId="485" priority="24" stopIfTrue="1">
      <formula>IF(OR($L$6="en juego",$L$6="hoy!"),1,0)</formula>
    </cfRule>
  </conditionalFormatting>
  <conditionalFormatting sqref="F12">
    <cfRule type="expression" dxfId="484" priority="23" stopIfTrue="1">
      <formula>IF(OR($L$6="en juego",$L$6="hoy!"),1,0)</formula>
    </cfRule>
  </conditionalFormatting>
  <conditionalFormatting sqref="H6:I7">
    <cfRule type="expression" dxfId="483" priority="22" stopIfTrue="1">
      <formula>IF(OR($L$6="en juego",$L$6="hoy!"),1,0)</formula>
    </cfRule>
  </conditionalFormatting>
  <conditionalFormatting sqref="J10:K10">
    <cfRule type="expression" dxfId="482" priority="21" stopIfTrue="1">
      <formula>IF(OR($L$6="en juego",$L$6="hoy!"),1,0)</formula>
    </cfRule>
  </conditionalFormatting>
  <conditionalFormatting sqref="G6">
    <cfRule type="expression" dxfId="481" priority="20" stopIfTrue="1">
      <formula>IF(OR($L$6="en juego",$L$6="hoy!"),1,0)</formula>
    </cfRule>
  </conditionalFormatting>
  <conditionalFormatting sqref="G6">
    <cfRule type="expression" dxfId="480" priority="19" stopIfTrue="1">
      <formula>IF(OR($L$8="en juego",$L$8="hoy!"),1,0)</formula>
    </cfRule>
  </conditionalFormatting>
  <conditionalFormatting sqref="G7:G12">
    <cfRule type="expression" dxfId="479" priority="18" stopIfTrue="1">
      <formula>IF(OR($L$6="en juego",$L$6="hoy!"),1,0)</formula>
    </cfRule>
  </conditionalFormatting>
  <conditionalFormatting sqref="G7:G12">
    <cfRule type="expression" dxfId="478" priority="17" stopIfTrue="1">
      <formula>IF(OR($L$8="en juego",$L$8="hoy!"),1,0)</formula>
    </cfRule>
  </conditionalFormatting>
  <conditionalFormatting sqref="L8:M8">
    <cfRule type="expression" dxfId="477" priority="16" stopIfTrue="1">
      <formula>IF(OR($L$6="en juego",$L$6="hoy!"),1,0)</formula>
    </cfRule>
  </conditionalFormatting>
  <conditionalFormatting sqref="C13:C15 E13:E15">
    <cfRule type="expression" dxfId="476" priority="12" stopIfTrue="1">
      <formula>IF(OR($L$6="en juego",$L$6="hoy!"),1,0)</formula>
    </cfRule>
  </conditionalFormatting>
  <conditionalFormatting sqref="C13:E15 L13:M15">
    <cfRule type="expression" dxfId="475" priority="13" stopIfTrue="1">
      <formula>IF(OR($L$11="en juego",$L$11="hoy!"),1,0)</formula>
    </cfRule>
  </conditionalFormatting>
  <conditionalFormatting sqref="H13:I15">
    <cfRule type="expression" dxfId="474" priority="11" stopIfTrue="1">
      <formula>IF(OR($L$6="en juego",$L$6="hoy!"),1,0)</formula>
    </cfRule>
  </conditionalFormatting>
  <conditionalFormatting sqref="J13:K15">
    <cfRule type="expression" dxfId="473" priority="10" stopIfTrue="1">
      <formula>IF(OR($L$6="en juego",$L$6="hoy!"),1,0)</formula>
    </cfRule>
  </conditionalFormatting>
  <conditionalFormatting sqref="B13:B15">
    <cfRule type="expression" dxfId="472" priority="8" stopIfTrue="1">
      <formula>IF(OR($L$6="en juego",$L$6="hoy!"),1,0)</formula>
    </cfRule>
  </conditionalFormatting>
  <conditionalFormatting sqref="F13:F15">
    <cfRule type="expression" dxfId="471" priority="7" stopIfTrue="1">
      <formula>IF(OR($L$6="en juego",$L$6="hoy!"),1,0)</formula>
    </cfRule>
  </conditionalFormatting>
  <conditionalFormatting sqref="G13:G15">
    <cfRule type="expression" dxfId="470" priority="6" stopIfTrue="1">
      <formula>IF(OR($L$6="en juego",$L$6="hoy!"),1,0)</formula>
    </cfRule>
  </conditionalFormatting>
  <conditionalFormatting sqref="G13:G15">
    <cfRule type="expression" dxfId="469" priority="5" stopIfTrue="1">
      <formula>IF(OR($L$8="en juego",$L$8="hoy!"),1,0)</formula>
    </cfRule>
  </conditionalFormatting>
  <conditionalFormatting sqref="N13">
    <cfRule type="expression" dxfId="468" priority="4" stopIfTrue="1">
      <formula>IF(OR($L$8="en juego",$L$8="hoy!"),1,0)</formula>
    </cfRule>
  </conditionalFormatting>
  <conditionalFormatting sqref="N15">
    <cfRule type="expression" dxfId="467" priority="3" stopIfTrue="1">
      <formula>IF(OR($L$8="en juego",$L$8="hoy!"),1,0)</formula>
    </cfRule>
  </conditionalFormatting>
  <conditionalFormatting sqref="N14">
    <cfRule type="expression" dxfId="466" priority="2" stopIfTrue="1">
      <formula>IF(OR($L$8="en juego",$L$8="hoy!"),1,0)</formula>
    </cfRule>
  </conditionalFormatting>
  <conditionalFormatting sqref="F20:F22">
    <cfRule type="expression" dxfId="465" priority="1" stopIfTrue="1">
      <formula>IF(AND($H$20=3,$H$21=3,$H$22=3,#REF!=3),1,0)</formula>
    </cfRule>
  </conditionalFormatting>
  <dataValidations count="1">
    <dataValidation type="whole" allowBlank="1" showErrorMessage="1" errorTitle="Dato no válido" error="Ingrese sólo un número entero_x000a_entre 0 y 99." sqref="C6:C15 E6:E15">
      <formula1>0</formula1>
      <formula2>99</formula2>
    </dataValidation>
  </dataValidations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T28"/>
  <sheetViews>
    <sheetView showGridLines="0" showRowColHeaders="0" showOutlineSymbols="0" topLeftCell="A3" workbookViewId="0">
      <selection activeCell="F22" sqref="F22"/>
    </sheetView>
  </sheetViews>
  <sheetFormatPr baseColWidth="10" defaultColWidth="9.140625" defaultRowHeight="12.75" x14ac:dyDescent="0.2"/>
  <cols>
    <col min="1" max="1" width="2.7109375" style="175" customWidth="1"/>
    <col min="2" max="2" width="26.28515625" style="175" customWidth="1"/>
    <col min="3" max="3" width="3.28515625" style="175" customWidth="1"/>
    <col min="4" max="4" width="1.7109375" style="175" customWidth="1"/>
    <col min="5" max="5" width="3.42578125" style="175" customWidth="1"/>
    <col min="6" max="7" width="26.28515625" style="175" customWidth="1"/>
    <col min="8" max="13" width="8.7109375" style="175" customWidth="1"/>
    <col min="14" max="14" width="15.7109375" style="175" customWidth="1"/>
    <col min="15" max="15" width="8.7109375" style="175" customWidth="1"/>
    <col min="16" max="16" width="5.7109375" style="175" customWidth="1"/>
    <col min="17" max="18" width="26.28515625" style="175" customWidth="1"/>
    <col min="19" max="19" width="5.7109375" style="175" customWidth="1"/>
    <col min="20" max="20" width="7.7109375" style="175" customWidth="1"/>
    <col min="21" max="16384" width="9.140625" style="175"/>
  </cols>
  <sheetData>
    <row r="1" spans="1:20" s="174" customFormat="1" ht="35.1" customHeight="1" x14ac:dyDescent="0.2">
      <c r="A1" s="515" t="s">
        <v>204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173"/>
    </row>
    <row r="2" spans="1:20" s="174" customFormat="1" ht="35.1" customHeight="1" x14ac:dyDescent="0.2">
      <c r="A2" s="516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86"/>
    </row>
    <row r="3" spans="1:20" ht="21" customHeight="1" thickBot="1" x14ac:dyDescent="0.25">
      <c r="G3" s="176"/>
      <c r="L3" s="177"/>
      <c r="M3" s="178"/>
      <c r="R3" s="176"/>
    </row>
    <row r="4" spans="1:20" ht="20.85" customHeight="1" thickBot="1" x14ac:dyDescent="0.25">
      <c r="B4" s="565" t="s">
        <v>11</v>
      </c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7"/>
      <c r="P4" s="547" t="s">
        <v>71</v>
      </c>
      <c r="Q4" s="548"/>
      <c r="R4" s="548"/>
      <c r="S4" s="549"/>
    </row>
    <row r="5" spans="1:20" ht="20.85" customHeight="1" thickBot="1" x14ac:dyDescent="0.25">
      <c r="B5" s="533" t="s">
        <v>121</v>
      </c>
      <c r="C5" s="534"/>
      <c r="D5" s="534"/>
      <c r="E5" s="534"/>
      <c r="F5" s="534"/>
      <c r="G5" s="278" t="s">
        <v>59</v>
      </c>
      <c r="H5" s="521" t="s">
        <v>60</v>
      </c>
      <c r="I5" s="521"/>
      <c r="J5" s="521" t="s">
        <v>61</v>
      </c>
      <c r="K5" s="521"/>
      <c r="L5" s="521" t="s">
        <v>111</v>
      </c>
      <c r="M5" s="521"/>
      <c r="N5" s="279" t="s">
        <v>119</v>
      </c>
      <c r="P5" s="550"/>
      <c r="Q5" s="551"/>
      <c r="R5" s="551"/>
      <c r="S5" s="552"/>
    </row>
    <row r="6" spans="1:20" ht="20.85" customHeight="1" x14ac:dyDescent="0.2">
      <c r="A6" s="150" t="str">
        <f t="shared" ref="A6:A11" si="0">IF(OR(L6="finalizado",L6="en juego",L6="hoy!"),"Ø","")</f>
        <v/>
      </c>
      <c r="B6" s="263" t="str">
        <f ca="1">CELL("CONTENIDO",Q7)</f>
        <v>ANONIMOS F.C.</v>
      </c>
      <c r="C6" s="180">
        <v>5</v>
      </c>
      <c r="D6" s="181" t="s">
        <v>12</v>
      </c>
      <c r="E6" s="180">
        <v>1</v>
      </c>
      <c r="F6" s="259" t="str">
        <f ca="1">CELL("CONTENIDO",Q9)</f>
        <v>ELECTROQUÍMICA CITY</v>
      </c>
      <c r="G6" s="311" t="s">
        <v>132</v>
      </c>
      <c r="H6" s="579" t="s">
        <v>129</v>
      </c>
      <c r="I6" s="579"/>
      <c r="J6" s="580">
        <v>0.625</v>
      </c>
      <c r="K6" s="580"/>
      <c r="L6" s="523" t="s">
        <v>213</v>
      </c>
      <c r="M6" s="558"/>
      <c r="N6" s="265" t="s">
        <v>206</v>
      </c>
      <c r="O6" s="179"/>
      <c r="P6" s="240"/>
      <c r="Q6" s="241"/>
      <c r="R6" s="242"/>
      <c r="S6" s="243"/>
    </row>
    <row r="7" spans="1:20" ht="20.85" customHeight="1" x14ac:dyDescent="0.35">
      <c r="A7" s="150" t="str">
        <f t="shared" si="0"/>
        <v/>
      </c>
      <c r="B7" s="263" t="str">
        <f ca="1">CELL("CONTENIDO",Q11)</f>
        <v>ATLÈTICO NORTE</v>
      </c>
      <c r="C7" s="180">
        <v>7</v>
      </c>
      <c r="D7" s="181" t="s">
        <v>12</v>
      </c>
      <c r="E7" s="180">
        <v>5</v>
      </c>
      <c r="F7" s="259" t="str">
        <f ca="1">CELL("CONTENIDO",Q13)</f>
        <v>BOLTON WANDERES</v>
      </c>
      <c r="G7" s="311" t="s">
        <v>132</v>
      </c>
      <c r="H7" s="579" t="s">
        <v>129</v>
      </c>
      <c r="I7" s="579"/>
      <c r="J7" s="580">
        <v>0.66666666666666696</v>
      </c>
      <c r="K7" s="580"/>
      <c r="L7" s="523" t="s">
        <v>214</v>
      </c>
      <c r="M7" s="523"/>
      <c r="N7" s="265" t="s">
        <v>206</v>
      </c>
      <c r="O7" s="151"/>
      <c r="P7" s="244"/>
      <c r="Q7" s="584" t="s">
        <v>152</v>
      </c>
      <c r="R7" s="584"/>
      <c r="S7" s="245"/>
    </row>
    <row r="8" spans="1:20" ht="20.85" customHeight="1" x14ac:dyDescent="0.4">
      <c r="A8" s="150" t="str">
        <f t="shared" si="0"/>
        <v/>
      </c>
      <c r="B8" s="263" t="str">
        <f ca="1">CELL("CONTENIDO",Q7)</f>
        <v>ANONIMOS F.C.</v>
      </c>
      <c r="C8" s="180">
        <v>7</v>
      </c>
      <c r="D8" s="181" t="s">
        <v>12</v>
      </c>
      <c r="E8" s="180">
        <v>2</v>
      </c>
      <c r="F8" s="259" t="str">
        <f ca="1">CELL("CONTENIDO",Q11)</f>
        <v>ATLÈTICO NORTE</v>
      </c>
      <c r="G8" s="311" t="s">
        <v>132</v>
      </c>
      <c r="H8" s="579" t="s">
        <v>179</v>
      </c>
      <c r="I8" s="579"/>
      <c r="J8" s="580">
        <v>0.625</v>
      </c>
      <c r="K8" s="580"/>
      <c r="L8" s="523" t="s">
        <v>215</v>
      </c>
      <c r="M8" s="558"/>
      <c r="N8" s="265" t="s">
        <v>206</v>
      </c>
      <c r="O8" s="152"/>
      <c r="P8" s="246"/>
      <c r="Q8" s="49"/>
      <c r="R8" s="63"/>
      <c r="S8" s="247"/>
    </row>
    <row r="9" spans="1:20" ht="20.85" customHeight="1" x14ac:dyDescent="0.2">
      <c r="A9" s="150" t="str">
        <f t="shared" si="0"/>
        <v/>
      </c>
      <c r="B9" s="263" t="str">
        <f ca="1">CELL("CONTENIDO",Q9)</f>
        <v>ELECTROQUÍMICA CITY</v>
      </c>
      <c r="C9" s="180">
        <v>7</v>
      </c>
      <c r="D9" s="181" t="s">
        <v>12</v>
      </c>
      <c r="E9" s="180">
        <v>2</v>
      </c>
      <c r="F9" s="259" t="str">
        <f ca="1">CELL("CONTENIDO",Q15)</f>
        <v>GANEN PERO NO ABUSEN</v>
      </c>
      <c r="G9" s="311" t="s">
        <v>132</v>
      </c>
      <c r="H9" s="579" t="s">
        <v>185</v>
      </c>
      <c r="I9" s="579"/>
      <c r="J9" s="580">
        <v>0.41666666666666669</v>
      </c>
      <c r="K9" s="580"/>
      <c r="L9" s="523" t="s">
        <v>216</v>
      </c>
      <c r="M9" s="558"/>
      <c r="N9" s="265" t="s">
        <v>206</v>
      </c>
      <c r="O9" s="179"/>
      <c r="P9" s="244"/>
      <c r="Q9" s="584" t="s">
        <v>153</v>
      </c>
      <c r="R9" s="584"/>
      <c r="S9" s="245"/>
    </row>
    <row r="10" spans="1:20" ht="20.85" customHeight="1" x14ac:dyDescent="0.2">
      <c r="A10" s="150" t="str">
        <f t="shared" si="0"/>
        <v/>
      </c>
      <c r="B10" s="263" t="str">
        <f ca="1">CELL("CONTENIDO",Q7)</f>
        <v>ANONIMOS F.C.</v>
      </c>
      <c r="C10" s="180">
        <v>7</v>
      </c>
      <c r="D10" s="181" t="s">
        <v>12</v>
      </c>
      <c r="E10" s="180">
        <v>8</v>
      </c>
      <c r="F10" s="259" t="str">
        <f ca="1">CELL("CONTENIDO",Q15)</f>
        <v>GANEN PERO NO ABUSEN</v>
      </c>
      <c r="G10" s="311" t="s">
        <v>132</v>
      </c>
      <c r="H10" s="579" t="s">
        <v>182</v>
      </c>
      <c r="I10" s="579"/>
      <c r="J10" s="580">
        <v>0.41666666666666669</v>
      </c>
      <c r="K10" s="580"/>
      <c r="L10" s="523" t="s">
        <v>217</v>
      </c>
      <c r="M10" s="558"/>
      <c r="N10" s="265" t="s">
        <v>206</v>
      </c>
      <c r="O10" s="179"/>
      <c r="P10" s="246"/>
      <c r="Q10" s="49"/>
      <c r="R10" s="63"/>
      <c r="S10" s="247"/>
    </row>
    <row r="11" spans="1:20" ht="20.85" customHeight="1" x14ac:dyDescent="0.2">
      <c r="A11" s="150" t="str">
        <f t="shared" si="0"/>
        <v/>
      </c>
      <c r="B11" s="263" t="str">
        <f ca="1">CELL("CONTENIDO",Q9)</f>
        <v>ELECTROQUÍMICA CITY</v>
      </c>
      <c r="C11" s="180">
        <v>6</v>
      </c>
      <c r="D11" s="181" t="s">
        <v>12</v>
      </c>
      <c r="E11" s="180">
        <v>1</v>
      </c>
      <c r="F11" s="259" t="str">
        <f ca="1">CELL("CONTENIDO",Q13)</f>
        <v>BOLTON WANDERES</v>
      </c>
      <c r="G11" s="311" t="s">
        <v>132</v>
      </c>
      <c r="H11" s="579" t="s">
        <v>188</v>
      </c>
      <c r="I11" s="579"/>
      <c r="J11" s="580">
        <v>0.58333333333333337</v>
      </c>
      <c r="K11" s="580"/>
      <c r="L11" s="558"/>
      <c r="M11" s="558"/>
      <c r="N11" s="265" t="s">
        <v>206</v>
      </c>
      <c r="O11" s="179"/>
      <c r="P11" s="244"/>
      <c r="Q11" s="584" t="s">
        <v>154</v>
      </c>
      <c r="R11" s="584"/>
      <c r="S11" s="245"/>
    </row>
    <row r="12" spans="1:20" ht="20.85" customHeight="1" x14ac:dyDescent="0.2">
      <c r="A12" s="179"/>
      <c r="B12" s="263" t="str">
        <f ca="1">CELL("CONTENIDO",Q7)</f>
        <v>ANONIMOS F.C.</v>
      </c>
      <c r="C12" s="180">
        <v>4</v>
      </c>
      <c r="D12" s="181" t="s">
        <v>12</v>
      </c>
      <c r="E12" s="180">
        <v>3</v>
      </c>
      <c r="F12" s="259" t="str">
        <f ca="1">CELL("CONTENIDO",Q13)</f>
        <v>BOLTON WANDERES</v>
      </c>
      <c r="G12" s="311" t="s">
        <v>132</v>
      </c>
      <c r="H12" s="579" t="s">
        <v>195</v>
      </c>
      <c r="I12" s="579"/>
      <c r="J12" s="580">
        <v>0.58333333333333337</v>
      </c>
      <c r="K12" s="580"/>
      <c r="L12" s="558"/>
      <c r="M12" s="558"/>
      <c r="N12" s="265" t="s">
        <v>206</v>
      </c>
      <c r="O12" s="179"/>
      <c r="P12" s="246"/>
      <c r="Q12" s="49"/>
      <c r="R12" s="63"/>
      <c r="S12" s="247"/>
    </row>
    <row r="13" spans="1:20" ht="20.85" customHeight="1" x14ac:dyDescent="0.2">
      <c r="B13" s="263" t="str">
        <f ca="1">CELL("CONTENIDO",Q11)</f>
        <v>ATLÈTICO NORTE</v>
      </c>
      <c r="C13" s="180">
        <v>4</v>
      </c>
      <c r="D13" s="181" t="s">
        <v>12</v>
      </c>
      <c r="E13" s="180">
        <v>5</v>
      </c>
      <c r="F13" s="259" t="str">
        <f ca="1">CELL("CONTENIDO",Q15)</f>
        <v>GANEN PERO NO ABUSEN</v>
      </c>
      <c r="G13" s="311" t="s">
        <v>132</v>
      </c>
      <c r="H13" s="579" t="s">
        <v>196</v>
      </c>
      <c r="I13" s="579"/>
      <c r="J13" s="580">
        <v>0.58333333333333337</v>
      </c>
      <c r="K13" s="580"/>
      <c r="L13" s="558"/>
      <c r="M13" s="558"/>
      <c r="N13" s="265" t="s">
        <v>206</v>
      </c>
      <c r="O13" s="179"/>
      <c r="P13" s="244"/>
      <c r="Q13" s="584" t="s">
        <v>155</v>
      </c>
      <c r="R13" s="584"/>
      <c r="S13" s="245"/>
    </row>
    <row r="14" spans="1:20" ht="20.85" customHeight="1" x14ac:dyDescent="0.2">
      <c r="B14" s="263" t="str">
        <f ca="1">CELL("CONTENIDO",Q9)</f>
        <v>ELECTROQUÍMICA CITY</v>
      </c>
      <c r="C14" s="180">
        <v>8</v>
      </c>
      <c r="D14" s="181" t="s">
        <v>12</v>
      </c>
      <c r="E14" s="180">
        <v>0</v>
      </c>
      <c r="F14" s="259" t="str">
        <f ca="1">CELL("CONTENIDO",Q11)</f>
        <v>ATLÈTICO NORTE</v>
      </c>
      <c r="G14" s="318" t="s">
        <v>132</v>
      </c>
      <c r="H14" s="579" t="s">
        <v>201</v>
      </c>
      <c r="I14" s="579"/>
      <c r="J14" s="580">
        <v>0.54166666666666663</v>
      </c>
      <c r="K14" s="580"/>
      <c r="L14" s="558"/>
      <c r="M14" s="558"/>
      <c r="N14" s="265" t="s">
        <v>206</v>
      </c>
      <c r="O14" s="179"/>
      <c r="P14" s="246"/>
      <c r="Q14" s="49"/>
      <c r="R14" s="63"/>
      <c r="S14" s="247"/>
    </row>
    <row r="15" spans="1:20" ht="20.85" customHeight="1" thickBot="1" x14ac:dyDescent="0.25">
      <c r="B15" s="266" t="str">
        <f ca="1">CELL("CONTENIDO",Q13)</f>
        <v>BOLTON WANDERES</v>
      </c>
      <c r="C15" s="237">
        <v>0</v>
      </c>
      <c r="D15" s="238" t="s">
        <v>12</v>
      </c>
      <c r="E15" s="237">
        <v>3</v>
      </c>
      <c r="F15" s="267" t="str">
        <f ca="1">CELL("CONTENIDO",Q15)</f>
        <v>GANEN PERO NO ABUSEN</v>
      </c>
      <c r="G15" s="312" t="s">
        <v>132</v>
      </c>
      <c r="H15" s="581" t="s">
        <v>197</v>
      </c>
      <c r="I15" s="581"/>
      <c r="J15" s="582">
        <v>0.41666666666666669</v>
      </c>
      <c r="K15" s="582"/>
      <c r="L15" s="583"/>
      <c r="M15" s="583"/>
      <c r="N15" s="268" t="s">
        <v>237</v>
      </c>
      <c r="O15" s="179"/>
      <c r="P15" s="248"/>
      <c r="Q15" s="585" t="s">
        <v>156</v>
      </c>
      <c r="R15" s="585"/>
      <c r="S15" s="249"/>
    </row>
    <row r="16" spans="1:20" ht="13.5" customHeight="1" thickBot="1" x14ac:dyDescent="0.25">
      <c r="B16" s="183"/>
      <c r="C16" s="184"/>
      <c r="D16" s="184"/>
      <c r="E16" s="184"/>
      <c r="F16" s="179"/>
      <c r="G16" s="185"/>
      <c r="H16" s="184"/>
      <c r="I16" s="184"/>
      <c r="J16" s="177"/>
      <c r="K16" s="186"/>
      <c r="L16" s="153"/>
      <c r="M16" s="153"/>
      <c r="O16" s="179"/>
      <c r="S16" s="179"/>
    </row>
    <row r="17" spans="2:19" ht="13.5" thickBot="1" x14ac:dyDescent="0.25">
      <c r="G17" s="565" t="s">
        <v>26</v>
      </c>
      <c r="H17" s="566"/>
      <c r="I17" s="566"/>
      <c r="J17" s="566"/>
      <c r="K17" s="566"/>
      <c r="L17" s="566"/>
      <c r="M17" s="566"/>
      <c r="N17" s="566"/>
      <c r="O17" s="567"/>
    </row>
    <row r="18" spans="2:19" ht="13.5" thickBot="1" x14ac:dyDescent="0.25">
      <c r="G18" s="250"/>
      <c r="H18" s="252" t="s">
        <v>27</v>
      </c>
      <c r="I18" s="252" t="s">
        <v>28</v>
      </c>
      <c r="J18" s="252" t="s">
        <v>29</v>
      </c>
      <c r="K18" s="252" t="s">
        <v>30</v>
      </c>
      <c r="L18" s="252" t="s">
        <v>31</v>
      </c>
      <c r="M18" s="252" t="s">
        <v>32</v>
      </c>
      <c r="N18" s="252" t="s">
        <v>33</v>
      </c>
      <c r="O18" s="253" t="s">
        <v>34</v>
      </c>
    </row>
    <row r="19" spans="2:19" ht="17.850000000000001" customHeight="1" thickBot="1" x14ac:dyDescent="0.25">
      <c r="F19" s="337" t="s">
        <v>241</v>
      </c>
      <c r="G19" s="254" t="s">
        <v>153</v>
      </c>
      <c r="H19" s="214">
        <v>4</v>
      </c>
      <c r="I19" s="214">
        <v>3</v>
      </c>
      <c r="J19" s="214">
        <f>calculoF!I62</f>
        <v>0</v>
      </c>
      <c r="K19" s="214">
        <f>calculoF!J62</f>
        <v>0</v>
      </c>
      <c r="L19" s="214">
        <v>22</v>
      </c>
      <c r="M19" s="214">
        <v>8</v>
      </c>
      <c r="N19" s="214">
        <f>L19-M19</f>
        <v>14</v>
      </c>
      <c r="O19" s="255">
        <v>10</v>
      </c>
      <c r="P19" s="215"/>
      <c r="S19" s="83"/>
    </row>
    <row r="20" spans="2:19" ht="17.850000000000001" customHeight="1" thickBot="1" x14ac:dyDescent="0.25">
      <c r="F20" s="337" t="s">
        <v>241</v>
      </c>
      <c r="G20" s="254" t="s">
        <v>152</v>
      </c>
      <c r="H20" s="214">
        <v>4</v>
      </c>
      <c r="I20" s="214">
        <v>3</v>
      </c>
      <c r="J20" s="214">
        <f ca="1">calculoF!I57</f>
        <v>0</v>
      </c>
      <c r="K20" s="214">
        <f ca="1">calculoF!J57</f>
        <v>1</v>
      </c>
      <c r="L20" s="214">
        <v>23</v>
      </c>
      <c r="M20" s="214">
        <v>14</v>
      </c>
      <c r="N20" s="214">
        <f>L20-M20</f>
        <v>9</v>
      </c>
      <c r="O20" s="255">
        <v>10</v>
      </c>
      <c r="P20" s="215"/>
      <c r="S20" s="83"/>
    </row>
    <row r="21" spans="2:19" ht="17.850000000000001" customHeight="1" thickBot="1" x14ac:dyDescent="0.25">
      <c r="F21" s="337" t="s">
        <v>241</v>
      </c>
      <c r="G21" s="254" t="s">
        <v>156</v>
      </c>
      <c r="H21" s="214">
        <v>4</v>
      </c>
      <c r="I21" s="214">
        <v>3</v>
      </c>
      <c r="J21" s="214">
        <f ca="1">calculoF!I58</f>
        <v>0</v>
      </c>
      <c r="K21" s="214">
        <f ca="1">calculoF!J58</f>
        <v>1</v>
      </c>
      <c r="L21" s="214">
        <v>18</v>
      </c>
      <c r="M21" s="214">
        <v>18</v>
      </c>
      <c r="N21" s="214">
        <f>L21-M21</f>
        <v>0</v>
      </c>
      <c r="O21" s="255">
        <v>10</v>
      </c>
      <c r="P21" s="216"/>
      <c r="S21" s="83"/>
    </row>
    <row r="22" spans="2:19" ht="17.850000000000001" customHeight="1" x14ac:dyDescent="0.2">
      <c r="F22" s="83"/>
      <c r="G22" s="256" t="str">
        <f ca="1">calculoF!F59</f>
        <v>ATLÈTICO NORTE</v>
      </c>
      <c r="H22" s="214">
        <v>4</v>
      </c>
      <c r="I22" s="214">
        <f ca="1">calculoF!H59</f>
        <v>1</v>
      </c>
      <c r="J22" s="214">
        <f ca="1">calculoF!I59</f>
        <v>0</v>
      </c>
      <c r="K22" s="214">
        <v>3</v>
      </c>
      <c r="L22" s="214">
        <v>13</v>
      </c>
      <c r="M22" s="214">
        <v>17</v>
      </c>
      <c r="N22" s="214">
        <f>L22-M22</f>
        <v>-4</v>
      </c>
      <c r="O22" s="255">
        <v>6</v>
      </c>
      <c r="P22" s="216"/>
      <c r="S22" s="83"/>
    </row>
    <row r="23" spans="2:19" ht="17.850000000000001" customHeight="1" thickBot="1" x14ac:dyDescent="0.25">
      <c r="G23" s="257" t="str">
        <f ca="1">calculoF!F60</f>
        <v>BOLTON WANDERES</v>
      </c>
      <c r="H23" s="239">
        <v>4</v>
      </c>
      <c r="I23" s="239">
        <f ca="1">calculoF!H60</f>
        <v>0</v>
      </c>
      <c r="J23" s="239">
        <f ca="1">calculoF!I60</f>
        <v>0</v>
      </c>
      <c r="K23" s="239">
        <f ca="1">calculoF!J60</f>
        <v>2</v>
      </c>
      <c r="L23" s="239">
        <f ca="1">calculoF!K60</f>
        <v>6</v>
      </c>
      <c r="M23" s="239">
        <f ca="1">calculoF!L60</f>
        <v>13</v>
      </c>
      <c r="N23" s="239">
        <f ca="1">L23-M23</f>
        <v>-7</v>
      </c>
      <c r="O23" s="258">
        <v>3</v>
      </c>
      <c r="P23" s="216"/>
    </row>
    <row r="24" spans="2:19" ht="11.25" customHeight="1" x14ac:dyDescent="0.2"/>
    <row r="25" spans="2:19" ht="9" customHeight="1" x14ac:dyDescent="0.2"/>
    <row r="26" spans="2:19" x14ac:dyDescent="0.2">
      <c r="B26" s="192"/>
      <c r="C26" s="193"/>
      <c r="N26" s="154"/>
      <c r="O26" s="154"/>
      <c r="P26" s="194"/>
    </row>
    <row r="27" spans="2:19" ht="12.75" hidden="1" customHeight="1" x14ac:dyDescent="0.2"/>
    <row r="28" spans="2:19" ht="12.75" hidden="1" customHeight="1" x14ac:dyDescent="0.2"/>
  </sheetData>
  <dataConsolidate link="1"/>
  <mergeCells count="43">
    <mergeCell ref="B4:N4"/>
    <mergeCell ref="Q15:R15"/>
    <mergeCell ref="H6:I6"/>
    <mergeCell ref="J6:K6"/>
    <mergeCell ref="L5:M5"/>
    <mergeCell ref="L6:M6"/>
    <mergeCell ref="L8:M8"/>
    <mergeCell ref="J7:K7"/>
    <mergeCell ref="J8:K8"/>
    <mergeCell ref="J9:K9"/>
    <mergeCell ref="Q13:R13"/>
    <mergeCell ref="H11:I11"/>
    <mergeCell ref="J11:K11"/>
    <mergeCell ref="J10:K10"/>
    <mergeCell ref="B5:F5"/>
    <mergeCell ref="H12:I12"/>
    <mergeCell ref="G17:O17"/>
    <mergeCell ref="L9:M9"/>
    <mergeCell ref="L10:M10"/>
    <mergeCell ref="L11:M11"/>
    <mergeCell ref="A1:S2"/>
    <mergeCell ref="Q7:R7"/>
    <mergeCell ref="Q9:R9"/>
    <mergeCell ref="Q11:R11"/>
    <mergeCell ref="H5:I5"/>
    <mergeCell ref="J5:K5"/>
    <mergeCell ref="P4:S5"/>
    <mergeCell ref="H7:I7"/>
    <mergeCell ref="H8:I8"/>
    <mergeCell ref="L7:M7"/>
    <mergeCell ref="H9:I9"/>
    <mergeCell ref="H10:I10"/>
    <mergeCell ref="J12:K12"/>
    <mergeCell ref="L12:M12"/>
    <mergeCell ref="H13:I13"/>
    <mergeCell ref="J13:K13"/>
    <mergeCell ref="L13:M13"/>
    <mergeCell ref="H14:I14"/>
    <mergeCell ref="J14:K14"/>
    <mergeCell ref="L14:M14"/>
    <mergeCell ref="H15:I15"/>
    <mergeCell ref="J15:K15"/>
    <mergeCell ref="L15:M15"/>
  </mergeCells>
  <phoneticPr fontId="19" type="noConversion"/>
  <conditionalFormatting sqref="L7:M7">
    <cfRule type="expression" dxfId="464" priority="73" stopIfTrue="1">
      <formula>IF(OR($L$7="en juego",$L$7="hoy!"),1,0)</formula>
    </cfRule>
  </conditionalFormatting>
  <conditionalFormatting sqref="L6:M6">
    <cfRule type="expression" dxfId="463" priority="74" stopIfTrue="1">
      <formula>IF(OR($L$6="en juego",$L$6="hoy!"),1,0)</formula>
    </cfRule>
  </conditionalFormatting>
  <conditionalFormatting sqref="L8:M8">
    <cfRule type="expression" dxfId="462" priority="75" stopIfTrue="1">
      <formula>IF(OR($L$8="en juego",$L$8="hoy!"),1,0)</formula>
    </cfRule>
  </conditionalFormatting>
  <conditionalFormatting sqref="L9:M9">
    <cfRule type="expression" dxfId="461" priority="76" stopIfTrue="1">
      <formula>IF(OR($L$9="en juego",$L$9="hoy!"),1,0)</formula>
    </cfRule>
  </conditionalFormatting>
  <conditionalFormatting sqref="L10:M10">
    <cfRule type="expression" dxfId="460" priority="77" stopIfTrue="1">
      <formula>IF(OR($L$10="en juego",$L$10="hoy!"),1,0)</formula>
    </cfRule>
  </conditionalFormatting>
  <conditionalFormatting sqref="L11:M11">
    <cfRule type="expression" dxfId="459" priority="78" stopIfTrue="1">
      <formula>IF(OR($L$11="en juego",$L$11="hoy!"),1,0)</formula>
    </cfRule>
  </conditionalFormatting>
  <conditionalFormatting sqref="L12:M13 L15:M15">
    <cfRule type="expression" dxfId="458" priority="69" stopIfTrue="1">
      <formula>IF(OR($L$11="en juego",$L$11="hoy!"),1,0)</formula>
    </cfRule>
  </conditionalFormatting>
  <conditionalFormatting sqref="C7:E7">
    <cfRule type="expression" dxfId="457" priority="61" stopIfTrue="1">
      <formula>IF(OR($L$7="en juego",$L$7="hoy!"),1,0)</formula>
    </cfRule>
  </conditionalFormatting>
  <conditionalFormatting sqref="C6:E6 C7:C11 E7:E11">
    <cfRule type="expression" dxfId="456" priority="62" stopIfTrue="1">
      <formula>IF(OR($L$6="en juego",$L$6="hoy!"),1,0)</formula>
    </cfRule>
  </conditionalFormatting>
  <conditionalFormatting sqref="C8:E8">
    <cfRule type="expression" dxfId="455" priority="63" stopIfTrue="1">
      <formula>IF(OR($L$8="en juego",$L$8="hoy!"),1,0)</formula>
    </cfRule>
  </conditionalFormatting>
  <conditionalFormatting sqref="C9:E9">
    <cfRule type="expression" dxfId="454" priority="64" stopIfTrue="1">
      <formula>IF(OR($L$9="en juego",$L$9="hoy!"),1,0)</formula>
    </cfRule>
  </conditionalFormatting>
  <conditionalFormatting sqref="C10:E10">
    <cfRule type="expression" dxfId="453" priority="65" stopIfTrue="1">
      <formula>IF(OR($L$10="en juego",$L$10="hoy!"),1,0)</formula>
    </cfRule>
  </conditionalFormatting>
  <conditionalFormatting sqref="C11:E11">
    <cfRule type="expression" dxfId="452" priority="66" stopIfTrue="1">
      <formula>IF(OR($L$11="en juego",$L$11="hoy!"),1,0)</formula>
    </cfRule>
  </conditionalFormatting>
  <conditionalFormatting sqref="C12:C13 E12:E13 E15 C15">
    <cfRule type="expression" dxfId="451" priority="48" stopIfTrue="1">
      <formula>IF(OR($L$6="en juego",$L$6="hoy!"),1,0)</formula>
    </cfRule>
  </conditionalFormatting>
  <conditionalFormatting sqref="C12:E13 C15:E15">
    <cfRule type="expression" dxfId="450" priority="49" stopIfTrue="1">
      <formula>IF(OR($L$11="en juego",$L$11="hoy!"),1,0)</formula>
    </cfRule>
  </conditionalFormatting>
  <conditionalFormatting sqref="J6:K7 H8:I11">
    <cfRule type="expression" dxfId="449" priority="45" stopIfTrue="1">
      <formula>IF(OR($L$6="en juego",$L$6="hoy!"),1,0)</formula>
    </cfRule>
  </conditionalFormatting>
  <conditionalFormatting sqref="J8:K13">
    <cfRule type="expression" dxfId="448" priority="41" stopIfTrue="1">
      <formula>IF(OR($L$6="en juego",$L$6="hoy!"),1,0)</formula>
    </cfRule>
  </conditionalFormatting>
  <conditionalFormatting sqref="H12:I13">
    <cfRule type="expression" dxfId="447" priority="40" stopIfTrue="1">
      <formula>IF(OR($L$6="en juego",$L$6="hoy!"),1,0)</formula>
    </cfRule>
  </conditionalFormatting>
  <conditionalFormatting sqref="H15:I15">
    <cfRule type="expression" dxfId="446" priority="39" stopIfTrue="1">
      <formula>IF(OR($L$6="en juego",$L$6="hoy!"),1,0)</formula>
    </cfRule>
  </conditionalFormatting>
  <conditionalFormatting sqref="B12:B13 B15">
    <cfRule type="expression" dxfId="445" priority="26" stopIfTrue="1">
      <formula>IF(OR($L$6="en juego",$L$6="hoy!"),1,0)</formula>
    </cfRule>
  </conditionalFormatting>
  <conditionalFormatting sqref="J15:K15">
    <cfRule type="expression" dxfId="444" priority="36" stopIfTrue="1">
      <formula>IF(OR($L$6="en juego",$L$6="hoy!"),1,0)</formula>
    </cfRule>
  </conditionalFormatting>
  <conditionalFormatting sqref="N8:N13 N15">
    <cfRule type="expression" dxfId="443" priority="35" stopIfTrue="1">
      <formula>IF(OR($L$8="en juego",$L$8="hoy!"),1,0)</formula>
    </cfRule>
  </conditionalFormatting>
  <conditionalFormatting sqref="N6:N7">
    <cfRule type="expression" dxfId="442" priority="34" stopIfTrue="1">
      <formula>IF(OR($L$8="en juego",$L$8="hoy!"),1,0)</formula>
    </cfRule>
  </conditionalFormatting>
  <conditionalFormatting sqref="B6">
    <cfRule type="expression" dxfId="441" priority="32" stopIfTrue="1">
      <formula>IF(OR($L$6="en juego",$L$6="hoy!"),1,0)</formula>
    </cfRule>
  </conditionalFormatting>
  <conditionalFormatting sqref="B8">
    <cfRule type="expression" dxfId="440" priority="31" stopIfTrue="1">
      <formula>IF(OR($L$6="en juego",$L$6="hoy!"),1,0)</formula>
    </cfRule>
  </conditionalFormatting>
  <conditionalFormatting sqref="B10">
    <cfRule type="expression" dxfId="439" priority="30" stopIfTrue="1">
      <formula>IF(OR($L$6="en juego",$L$6="hoy!"),1,0)</formula>
    </cfRule>
  </conditionalFormatting>
  <conditionalFormatting sqref="B7">
    <cfRule type="expression" dxfId="438" priority="29" stopIfTrue="1">
      <formula>IF(OR($L$6="en juego",$L$6="hoy!"),1,0)</formula>
    </cfRule>
  </conditionalFormatting>
  <conditionalFormatting sqref="B9">
    <cfRule type="expression" dxfId="437" priority="28" stopIfTrue="1">
      <formula>IF(OR($L$6="en juego",$L$6="hoy!"),1,0)</formula>
    </cfRule>
  </conditionalFormatting>
  <conditionalFormatting sqref="B11">
    <cfRule type="expression" dxfId="436" priority="27" stopIfTrue="1">
      <formula>IF(OR($L$6="en juego",$L$6="hoy!"),1,0)</formula>
    </cfRule>
  </conditionalFormatting>
  <conditionalFormatting sqref="F6">
    <cfRule type="expression" dxfId="435" priority="25" stopIfTrue="1">
      <formula>IF(OR($L$6="en juego",$L$6="hoy!"),1,0)</formula>
    </cfRule>
  </conditionalFormatting>
  <conditionalFormatting sqref="F11">
    <cfRule type="expression" dxfId="434" priority="24" stopIfTrue="1">
      <formula>IF(OR($L$6="en juego",$L$6="hoy!"),1,0)</formula>
    </cfRule>
  </conditionalFormatting>
  <conditionalFormatting sqref="F9">
    <cfRule type="expression" dxfId="433" priority="23" stopIfTrue="1">
      <formula>IF(OR($L$6="en juego",$L$6="hoy!"),1,0)</formula>
    </cfRule>
  </conditionalFormatting>
  <conditionalFormatting sqref="F8">
    <cfRule type="expression" dxfId="432" priority="22" stopIfTrue="1">
      <formula>IF(OR($L$6="en juego",$L$6="hoy!"),1,0)</formula>
    </cfRule>
  </conditionalFormatting>
  <conditionalFormatting sqref="F10">
    <cfRule type="expression" dxfId="431" priority="21" stopIfTrue="1">
      <formula>IF(OR($L$6="en juego",$L$6="hoy!"),1,0)</formula>
    </cfRule>
  </conditionalFormatting>
  <conditionalFormatting sqref="F7">
    <cfRule type="expression" dxfId="430" priority="20" stopIfTrue="1">
      <formula>IF(OR($L$6="en juego",$L$6="hoy!"),1,0)</formula>
    </cfRule>
  </conditionalFormatting>
  <conditionalFormatting sqref="F12:F13 F15">
    <cfRule type="expression" dxfId="429" priority="19" stopIfTrue="1">
      <formula>IF(OR($L$6="en juego",$L$6="hoy!"),1,0)</formula>
    </cfRule>
  </conditionalFormatting>
  <conditionalFormatting sqref="H6:I7">
    <cfRule type="expression" dxfId="428" priority="18" stopIfTrue="1">
      <formula>IF(OR($L$6="en juego",$L$6="hoy!"),1,0)</formula>
    </cfRule>
  </conditionalFormatting>
  <conditionalFormatting sqref="G6">
    <cfRule type="expression" dxfId="427" priority="17" stopIfTrue="1">
      <formula>IF(OR($L$6="en juego",$L$6="hoy!"),1,0)</formula>
    </cfRule>
  </conditionalFormatting>
  <conditionalFormatting sqref="G6">
    <cfRule type="expression" dxfId="426" priority="16" stopIfTrue="1">
      <formula>IF(OR($L$8="en juego",$L$8="hoy!"),1,0)</formula>
    </cfRule>
  </conditionalFormatting>
  <conditionalFormatting sqref="G7:G13 G15">
    <cfRule type="expression" dxfId="425" priority="15" stopIfTrue="1">
      <formula>IF(OR($L$6="en juego",$L$6="hoy!"),1,0)</formula>
    </cfRule>
  </conditionalFormatting>
  <conditionalFormatting sqref="G7:G13 G15">
    <cfRule type="expression" dxfId="424" priority="14" stopIfTrue="1">
      <formula>IF(OR($L$8="en juego",$L$8="hoy!"),1,0)</formula>
    </cfRule>
  </conditionalFormatting>
  <conditionalFormatting sqref="L14:M14">
    <cfRule type="expression" dxfId="423" priority="13" stopIfTrue="1">
      <formula>IF(OR($L$11="en juego",$L$11="hoy!"),1,0)</formula>
    </cfRule>
  </conditionalFormatting>
  <conditionalFormatting sqref="C14 E14">
    <cfRule type="expression" dxfId="422" priority="11" stopIfTrue="1">
      <formula>IF(OR($L$6="en juego",$L$6="hoy!"),1,0)</formula>
    </cfRule>
  </conditionalFormatting>
  <conditionalFormatting sqref="C14:E14">
    <cfRule type="expression" dxfId="421" priority="12" stopIfTrue="1">
      <formula>IF(OR($L$11="en juego",$L$11="hoy!"),1,0)</formula>
    </cfRule>
  </conditionalFormatting>
  <conditionalFormatting sqref="J14:K14">
    <cfRule type="expression" dxfId="420" priority="10" stopIfTrue="1">
      <formula>IF(OR($L$6="en juego",$L$6="hoy!"),1,0)</formula>
    </cfRule>
  </conditionalFormatting>
  <conditionalFormatting sqref="H14:I14">
    <cfRule type="expression" dxfId="419" priority="9" stopIfTrue="1">
      <formula>IF(OR($L$6="en juego",$L$6="hoy!"),1,0)</formula>
    </cfRule>
  </conditionalFormatting>
  <conditionalFormatting sqref="B14">
    <cfRule type="expression" dxfId="418" priority="7" stopIfTrue="1">
      <formula>IF(OR($L$6="en juego",$L$6="hoy!"),1,0)</formula>
    </cfRule>
  </conditionalFormatting>
  <conditionalFormatting sqref="F14">
    <cfRule type="expression" dxfId="417" priority="6" stopIfTrue="1">
      <formula>IF(OR($L$6="en juego",$L$6="hoy!"),1,0)</formula>
    </cfRule>
  </conditionalFormatting>
  <conditionalFormatting sqref="G14">
    <cfRule type="expression" dxfId="416" priority="5" stopIfTrue="1">
      <formula>IF(OR($L$6="en juego",$L$6="hoy!"),1,0)</formula>
    </cfRule>
  </conditionalFormatting>
  <conditionalFormatting sqref="G14">
    <cfRule type="expression" dxfId="415" priority="4" stopIfTrue="1">
      <formula>IF(OR($L$8="en juego",$L$8="hoy!"),1,0)</formula>
    </cfRule>
  </conditionalFormatting>
  <conditionalFormatting sqref="N14">
    <cfRule type="expression" dxfId="414" priority="3" stopIfTrue="1">
      <formula>IF(OR($L$8="en juego",$L$8="hoy!"),1,0)</formula>
    </cfRule>
  </conditionalFormatting>
  <conditionalFormatting sqref="H19:I19 H21:H22 G21:O21 H20:O20">
    <cfRule type="expression" dxfId="413" priority="2" stopIfTrue="1">
      <formula>IF(AND(#REF!=3,$H$20=3,$H$21=3,$H$22=3),1,0)</formula>
    </cfRule>
  </conditionalFormatting>
  <conditionalFormatting sqref="F19:F21">
    <cfRule type="expression" dxfId="412" priority="1" stopIfTrue="1">
      <formula>IF(AND($H$20=3,$H$21=3,$H$22=3,#REF!=3),1,0)</formula>
    </cfRule>
  </conditionalFormatting>
  <dataValidations count="1">
    <dataValidation type="whole" allowBlank="1" showErrorMessage="1" errorTitle="Dato no válido" error="Ingrese sólo un número entero_x000a_entre 0 y 99." sqref="C6:C15 E6:E15">
      <formula1>0</formula1>
      <formula2>99</formula2>
    </dataValidation>
  </dataValidations>
  <pageMargins left="0.75" right="0.75" top="1" bottom="1" header="0" footer="0"/>
  <pageSetup paperSize="9" scale="89" orientation="portrait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T29"/>
  <sheetViews>
    <sheetView showGridLines="0" showRowColHeaders="0" showOutlineSymbols="0" topLeftCell="A4" workbookViewId="0">
      <selection activeCell="F22" sqref="F22"/>
    </sheetView>
  </sheetViews>
  <sheetFormatPr baseColWidth="10" defaultColWidth="9.140625" defaultRowHeight="12.75" x14ac:dyDescent="0.2"/>
  <cols>
    <col min="1" max="1" width="2.7109375" style="175" customWidth="1"/>
    <col min="2" max="2" width="29.28515625" style="175" customWidth="1"/>
    <col min="3" max="3" width="3.28515625" style="175" customWidth="1"/>
    <col min="4" max="4" width="1.7109375" style="175" customWidth="1"/>
    <col min="5" max="5" width="3.42578125" style="175" customWidth="1"/>
    <col min="6" max="6" width="29.28515625" style="175" customWidth="1"/>
    <col min="7" max="7" width="26.28515625" style="175" customWidth="1"/>
    <col min="8" max="13" width="8.7109375" style="175" customWidth="1"/>
    <col min="14" max="14" width="15.7109375" style="175" customWidth="1"/>
    <col min="15" max="15" width="8.7109375" style="175" customWidth="1"/>
    <col min="16" max="16" width="5.7109375" style="175" customWidth="1"/>
    <col min="17" max="18" width="26.28515625" style="175" customWidth="1"/>
    <col min="19" max="19" width="5.7109375" style="175" customWidth="1"/>
    <col min="20" max="20" width="7.7109375" style="175" customWidth="1"/>
    <col min="21" max="16384" width="9.140625" style="175"/>
  </cols>
  <sheetData>
    <row r="1" spans="1:20" s="174" customFormat="1" ht="35.1" customHeight="1" x14ac:dyDescent="0.2">
      <c r="A1" s="515" t="s">
        <v>204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173"/>
    </row>
    <row r="2" spans="1:20" s="174" customFormat="1" ht="35.1" customHeight="1" x14ac:dyDescent="0.2">
      <c r="A2" s="516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86"/>
    </row>
    <row r="3" spans="1:20" ht="21" customHeight="1" thickBot="1" x14ac:dyDescent="0.25">
      <c r="G3" s="176"/>
      <c r="L3" s="177"/>
      <c r="M3" s="178"/>
      <c r="R3" s="176"/>
    </row>
    <row r="4" spans="1:20" ht="20.85" customHeight="1" thickBot="1" x14ac:dyDescent="0.25">
      <c r="B4" s="536" t="s">
        <v>11</v>
      </c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8"/>
      <c r="P4" s="547" t="s">
        <v>70</v>
      </c>
      <c r="Q4" s="548"/>
      <c r="R4" s="548"/>
      <c r="S4" s="549"/>
    </row>
    <row r="5" spans="1:20" ht="20.85" customHeight="1" thickBot="1" x14ac:dyDescent="0.25">
      <c r="B5" s="587" t="s">
        <v>121</v>
      </c>
      <c r="C5" s="586"/>
      <c r="D5" s="586"/>
      <c r="E5" s="586"/>
      <c r="F5" s="586"/>
      <c r="G5" s="314" t="s">
        <v>59</v>
      </c>
      <c r="H5" s="586" t="s">
        <v>60</v>
      </c>
      <c r="I5" s="586"/>
      <c r="J5" s="586" t="s">
        <v>61</v>
      </c>
      <c r="K5" s="586"/>
      <c r="L5" s="586" t="s">
        <v>111</v>
      </c>
      <c r="M5" s="586"/>
      <c r="N5" s="315" t="s">
        <v>119</v>
      </c>
      <c r="P5" s="550"/>
      <c r="Q5" s="551"/>
      <c r="R5" s="551"/>
      <c r="S5" s="552"/>
    </row>
    <row r="6" spans="1:20" ht="20.85" customHeight="1" x14ac:dyDescent="0.2">
      <c r="A6" s="150" t="str">
        <f t="shared" ref="A6:A11" si="0">IF(OR(L6="finalizado",L6="en juego",L6="hoy!"),"Ø","")</f>
        <v/>
      </c>
      <c r="B6" s="316" t="str">
        <f ca="1">CELL("CONTENIDO",Q7)</f>
        <v>INGENIEBRIOS F.C.</v>
      </c>
      <c r="C6" s="260">
        <v>2</v>
      </c>
      <c r="D6" s="259" t="s">
        <v>12</v>
      </c>
      <c r="E6" s="260">
        <v>9</v>
      </c>
      <c r="F6" s="259" t="str">
        <f ca="1">CELL("CONTENIDO",Q9)</f>
        <v>CHANGUA Y SUS CALADOS</v>
      </c>
      <c r="G6" s="313" t="s">
        <v>132</v>
      </c>
      <c r="H6" s="579" t="s">
        <v>130</v>
      </c>
      <c r="I6" s="579"/>
      <c r="J6" s="580">
        <v>0.375</v>
      </c>
      <c r="K6" s="580"/>
      <c r="L6" s="558"/>
      <c r="M6" s="558"/>
      <c r="N6" s="317" t="s">
        <v>206</v>
      </c>
      <c r="O6" s="179"/>
      <c r="P6" s="240"/>
      <c r="Q6" s="241"/>
      <c r="R6" s="242"/>
      <c r="S6" s="243"/>
    </row>
    <row r="7" spans="1:20" ht="20.85" customHeight="1" x14ac:dyDescent="0.35">
      <c r="A7" s="150" t="str">
        <f t="shared" si="0"/>
        <v/>
      </c>
      <c r="B7" s="316" t="str">
        <f ca="1">CELL("CONTENIDO",Q11)</f>
        <v>LOS NOVIOS DE SU HERMANA</v>
      </c>
      <c r="C7" s="260">
        <v>3</v>
      </c>
      <c r="D7" s="259" t="s">
        <v>12</v>
      </c>
      <c r="E7" s="260">
        <v>0</v>
      </c>
      <c r="F7" s="259" t="str">
        <f ca="1">CELL("CONTENIDO",Q13)</f>
        <v>PARAPLÈJICO IRRACIONAL</v>
      </c>
      <c r="G7" s="313" t="s">
        <v>132</v>
      </c>
      <c r="H7" s="579" t="s">
        <v>130</v>
      </c>
      <c r="I7" s="579"/>
      <c r="J7" s="580">
        <v>0.54166666666666663</v>
      </c>
      <c r="K7" s="580"/>
      <c r="L7" s="558" t="s">
        <v>218</v>
      </c>
      <c r="M7" s="558"/>
      <c r="N7" s="317" t="s">
        <v>237</v>
      </c>
      <c r="O7" s="151"/>
      <c r="P7" s="244"/>
      <c r="Q7" s="584" t="s">
        <v>157</v>
      </c>
      <c r="R7" s="584"/>
      <c r="S7" s="245"/>
    </row>
    <row r="8" spans="1:20" ht="20.85" customHeight="1" x14ac:dyDescent="0.4">
      <c r="A8" s="150" t="str">
        <f t="shared" si="0"/>
        <v/>
      </c>
      <c r="B8" s="316" t="str">
        <f ca="1">CELL("CONTENIDO",Q7)</f>
        <v>INGENIEBRIOS F.C.</v>
      </c>
      <c r="C8" s="260">
        <v>3</v>
      </c>
      <c r="D8" s="259" t="s">
        <v>12</v>
      </c>
      <c r="E8" s="260">
        <v>5</v>
      </c>
      <c r="F8" s="259" t="str">
        <f ca="1">CELL("CONTENIDO",Q11)</f>
        <v>LOS NOVIOS DE SU HERMANA</v>
      </c>
      <c r="G8" s="313" t="s">
        <v>132</v>
      </c>
      <c r="H8" s="579" t="s">
        <v>187</v>
      </c>
      <c r="I8" s="579"/>
      <c r="J8" s="580">
        <v>0.54166666666666663</v>
      </c>
      <c r="K8" s="580"/>
      <c r="L8" s="523" t="s">
        <v>219</v>
      </c>
      <c r="M8" s="523"/>
      <c r="N8" s="317" t="s">
        <v>206</v>
      </c>
      <c r="O8" s="152"/>
      <c r="P8" s="246"/>
      <c r="Q8" s="49"/>
      <c r="R8" s="63"/>
      <c r="S8" s="247"/>
    </row>
    <row r="9" spans="1:20" ht="20.85" customHeight="1" x14ac:dyDescent="0.2">
      <c r="A9" s="150" t="str">
        <f t="shared" si="0"/>
        <v/>
      </c>
      <c r="B9" s="316" t="str">
        <f ca="1">CELL("CONTENIDO",Q9)</f>
        <v>CHANGUA Y SUS CALADOS</v>
      </c>
      <c r="C9" s="260">
        <v>5</v>
      </c>
      <c r="D9" s="259" t="s">
        <v>12</v>
      </c>
      <c r="E9" s="260">
        <v>4</v>
      </c>
      <c r="F9" s="259" t="str">
        <f ca="1">CELL("CONTENIDO",Q15)</f>
        <v>ACADEMIA FÙTBOL CLUB</v>
      </c>
      <c r="G9" s="313" t="s">
        <v>132</v>
      </c>
      <c r="H9" s="579" t="s">
        <v>181</v>
      </c>
      <c r="I9" s="579"/>
      <c r="J9" s="580">
        <v>0.70833333333333337</v>
      </c>
      <c r="K9" s="580"/>
      <c r="L9" s="558" t="s">
        <v>220</v>
      </c>
      <c r="M9" s="558"/>
      <c r="N9" s="317" t="s">
        <v>206</v>
      </c>
      <c r="O9" s="179"/>
      <c r="P9" s="244"/>
      <c r="Q9" s="584" t="s">
        <v>158</v>
      </c>
      <c r="R9" s="584"/>
      <c r="S9" s="245"/>
    </row>
    <row r="10" spans="1:20" ht="20.85" customHeight="1" x14ac:dyDescent="0.2">
      <c r="A10" s="150" t="str">
        <f t="shared" si="0"/>
        <v/>
      </c>
      <c r="B10" s="316" t="str">
        <f ca="1">CELL("CONTENIDO",Q7)</f>
        <v>INGENIEBRIOS F.C.</v>
      </c>
      <c r="C10" s="260">
        <v>6</v>
      </c>
      <c r="D10" s="259" t="s">
        <v>12</v>
      </c>
      <c r="E10" s="260">
        <v>13</v>
      </c>
      <c r="F10" s="259" t="str">
        <f ca="1">CELL("CONTENIDO",Q15)</f>
        <v>ACADEMIA FÙTBOL CLUB</v>
      </c>
      <c r="G10" s="313" t="s">
        <v>132</v>
      </c>
      <c r="H10" s="579" t="s">
        <v>192</v>
      </c>
      <c r="I10" s="579"/>
      <c r="J10" s="580">
        <v>0.54166666666666663</v>
      </c>
      <c r="K10" s="580"/>
      <c r="L10" s="523" t="s">
        <v>235</v>
      </c>
      <c r="M10" s="523"/>
      <c r="N10" s="317" t="s">
        <v>206</v>
      </c>
      <c r="O10" s="179"/>
      <c r="P10" s="246"/>
      <c r="Q10" s="49"/>
      <c r="R10" s="63"/>
      <c r="S10" s="247"/>
    </row>
    <row r="11" spans="1:20" ht="20.85" customHeight="1" x14ac:dyDescent="0.2">
      <c r="A11" s="150" t="str">
        <f t="shared" si="0"/>
        <v/>
      </c>
      <c r="B11" s="316" t="str">
        <f ca="1">CELL("CONTENIDO",Q9)</f>
        <v>CHANGUA Y SUS CALADOS</v>
      </c>
      <c r="C11" s="260">
        <v>3</v>
      </c>
      <c r="D11" s="259" t="s">
        <v>12</v>
      </c>
      <c r="E11" s="260">
        <v>0</v>
      </c>
      <c r="F11" s="259" t="str">
        <f ca="1">CELL("CONTENIDO",Q13)</f>
        <v>PARAPLÈJICO IRRACIONAL</v>
      </c>
      <c r="G11" s="313" t="s">
        <v>132</v>
      </c>
      <c r="H11" s="579" t="s">
        <v>191</v>
      </c>
      <c r="I11" s="579"/>
      <c r="J11" s="580">
        <v>0.41666666666666669</v>
      </c>
      <c r="K11" s="580"/>
      <c r="L11" s="523" t="s">
        <v>221</v>
      </c>
      <c r="M11" s="523"/>
      <c r="N11" s="317" t="s">
        <v>237</v>
      </c>
      <c r="O11" s="179"/>
      <c r="P11" s="244"/>
      <c r="Q11" s="584" t="s">
        <v>159</v>
      </c>
      <c r="R11" s="584"/>
      <c r="S11" s="245"/>
    </row>
    <row r="12" spans="1:20" ht="20.85" customHeight="1" x14ac:dyDescent="0.2">
      <c r="A12" s="179"/>
      <c r="B12" s="316" t="str">
        <f ca="1">CELL("CONTENIDO",Q7)</f>
        <v>INGENIEBRIOS F.C.</v>
      </c>
      <c r="C12" s="260">
        <v>3</v>
      </c>
      <c r="D12" s="259" t="s">
        <v>12</v>
      </c>
      <c r="E12" s="260">
        <v>0</v>
      </c>
      <c r="F12" s="259" t="str">
        <f ca="1">CELL("CONTENIDO",Q13)</f>
        <v>PARAPLÈJICO IRRACIONAL</v>
      </c>
      <c r="G12" s="318" t="s">
        <v>132</v>
      </c>
      <c r="H12" s="579" t="s">
        <v>236</v>
      </c>
      <c r="I12" s="579"/>
      <c r="J12" s="580">
        <v>0.54166666666666663</v>
      </c>
      <c r="K12" s="580"/>
      <c r="L12" s="523"/>
      <c r="M12" s="523"/>
      <c r="N12" s="317" t="s">
        <v>237</v>
      </c>
      <c r="O12" s="179"/>
      <c r="P12" s="246"/>
      <c r="Q12" s="49"/>
      <c r="R12" s="63"/>
      <c r="S12" s="247"/>
    </row>
    <row r="13" spans="1:20" ht="20.85" customHeight="1" x14ac:dyDescent="0.2">
      <c r="B13" s="316" t="str">
        <f ca="1">CELL("CONTENIDO",Q11)</f>
        <v>LOS NOVIOS DE SU HERMANA</v>
      </c>
      <c r="C13" s="260">
        <v>3</v>
      </c>
      <c r="D13" s="259" t="s">
        <v>12</v>
      </c>
      <c r="E13" s="260">
        <v>7</v>
      </c>
      <c r="F13" s="259" t="str">
        <f ca="1">CELL("CONTENIDO",Q15)</f>
        <v>ACADEMIA FÙTBOL CLUB</v>
      </c>
      <c r="G13" s="318" t="s">
        <v>132</v>
      </c>
      <c r="H13" s="579" t="s">
        <v>201</v>
      </c>
      <c r="I13" s="579"/>
      <c r="J13" s="580">
        <v>0.70833333333333337</v>
      </c>
      <c r="K13" s="580"/>
      <c r="L13" s="523"/>
      <c r="M13" s="523"/>
      <c r="N13" s="317" t="s">
        <v>206</v>
      </c>
      <c r="O13" s="179"/>
      <c r="P13" s="244"/>
      <c r="Q13" s="584" t="s">
        <v>160</v>
      </c>
      <c r="R13" s="584"/>
      <c r="S13" s="245"/>
    </row>
    <row r="14" spans="1:20" ht="20.85" customHeight="1" x14ac:dyDescent="0.2">
      <c r="B14" s="316" t="str">
        <f ca="1">CELL("CONTENIDO",Q9)</f>
        <v>CHANGUA Y SUS CALADOS</v>
      </c>
      <c r="C14" s="260">
        <v>2</v>
      </c>
      <c r="D14" s="259" t="s">
        <v>12</v>
      </c>
      <c r="E14" s="260">
        <v>6</v>
      </c>
      <c r="F14" s="259" t="str">
        <f ca="1">CELL("CONTENIDO",Q11)</f>
        <v>LOS NOVIOS DE SU HERMANA</v>
      </c>
      <c r="G14" s="318" t="s">
        <v>132</v>
      </c>
      <c r="H14" s="579" t="s">
        <v>202</v>
      </c>
      <c r="I14" s="579"/>
      <c r="J14" s="580">
        <v>0.54166666666666663</v>
      </c>
      <c r="K14" s="580"/>
      <c r="L14" s="523"/>
      <c r="M14" s="523"/>
      <c r="N14" s="317" t="s">
        <v>206</v>
      </c>
      <c r="O14" s="179"/>
      <c r="P14" s="246"/>
      <c r="Q14" s="49"/>
      <c r="R14" s="63"/>
      <c r="S14" s="247"/>
    </row>
    <row r="15" spans="1:20" ht="20.85" customHeight="1" thickBot="1" x14ac:dyDescent="0.25">
      <c r="B15" s="316" t="str">
        <f ca="1">CELL("CONTENIDO",Q13)</f>
        <v>PARAPLÈJICO IRRACIONAL</v>
      </c>
      <c r="C15" s="260">
        <v>0</v>
      </c>
      <c r="D15" s="259" t="s">
        <v>12</v>
      </c>
      <c r="E15" s="260">
        <v>3</v>
      </c>
      <c r="F15" s="259" t="str">
        <f ca="1">CELL("CONTENIDO",Q15)</f>
        <v>ACADEMIA FÙTBOL CLUB</v>
      </c>
      <c r="G15" s="318" t="s">
        <v>132</v>
      </c>
      <c r="H15" s="579" t="s">
        <v>203</v>
      </c>
      <c r="I15" s="579"/>
      <c r="J15" s="580">
        <v>0.54166666666666663</v>
      </c>
      <c r="K15" s="580"/>
      <c r="L15" s="523"/>
      <c r="M15" s="523"/>
      <c r="N15" s="317" t="s">
        <v>237</v>
      </c>
      <c r="O15" s="179"/>
      <c r="P15" s="248"/>
      <c r="Q15" s="585" t="s">
        <v>161</v>
      </c>
      <c r="R15" s="585"/>
      <c r="S15" s="249"/>
    </row>
    <row r="16" spans="1:20" ht="14.25" customHeight="1" x14ac:dyDescent="0.2">
      <c r="B16" s="183"/>
      <c r="C16" s="184"/>
      <c r="D16" s="184"/>
      <c r="E16" s="184"/>
      <c r="F16" s="179"/>
      <c r="G16" s="185"/>
      <c r="H16" s="184"/>
      <c r="I16" s="184"/>
      <c r="J16" s="177"/>
      <c r="K16" s="186"/>
      <c r="L16" s="153"/>
      <c r="M16" s="153"/>
      <c r="O16" s="179"/>
    </row>
    <row r="17" spans="2:15" ht="13.5" customHeight="1" thickBot="1" x14ac:dyDescent="0.25">
      <c r="B17" s="183"/>
      <c r="C17" s="184"/>
      <c r="D17" s="184"/>
      <c r="E17" s="184"/>
      <c r="F17" s="179"/>
      <c r="G17" s="185"/>
      <c r="H17" s="184"/>
      <c r="I17" s="184"/>
      <c r="J17" s="177"/>
      <c r="K17" s="186"/>
      <c r="L17" s="153"/>
      <c r="M17" s="153"/>
      <c r="O17" s="179"/>
    </row>
    <row r="18" spans="2:15" ht="13.5" thickBot="1" x14ac:dyDescent="0.25">
      <c r="G18" s="565" t="s">
        <v>26</v>
      </c>
      <c r="H18" s="566"/>
      <c r="I18" s="566"/>
      <c r="J18" s="566"/>
      <c r="K18" s="566"/>
      <c r="L18" s="566"/>
      <c r="M18" s="566"/>
      <c r="N18" s="566"/>
      <c r="O18" s="567"/>
    </row>
    <row r="19" spans="2:15" ht="13.5" thickBot="1" x14ac:dyDescent="0.25">
      <c r="G19" s="250"/>
      <c r="H19" s="302" t="s">
        <v>27</v>
      </c>
      <c r="I19" s="302" t="s">
        <v>28</v>
      </c>
      <c r="J19" s="302" t="s">
        <v>29</v>
      </c>
      <c r="K19" s="302" t="s">
        <v>30</v>
      </c>
      <c r="L19" s="302" t="s">
        <v>31</v>
      </c>
      <c r="M19" s="302" t="s">
        <v>32</v>
      </c>
      <c r="N19" s="302" t="s">
        <v>33</v>
      </c>
      <c r="O19" s="303" t="s">
        <v>34</v>
      </c>
    </row>
    <row r="20" spans="2:15" ht="17.850000000000001" customHeight="1" thickBot="1" x14ac:dyDescent="0.25">
      <c r="F20" s="337" t="s">
        <v>241</v>
      </c>
      <c r="G20" s="254" t="str">
        <f ca="1">calculoG!F56</f>
        <v>ACADEMIA FÙTBOL CLUB</v>
      </c>
      <c r="H20" s="259">
        <f ca="1">calculoG!G56</f>
        <v>4</v>
      </c>
      <c r="I20" s="259">
        <f ca="1">calculoG!H56</f>
        <v>3</v>
      </c>
      <c r="J20" s="259">
        <f ca="1">calculoG!I56</f>
        <v>0</v>
      </c>
      <c r="K20" s="259">
        <f ca="1">calculoG!J56</f>
        <v>1</v>
      </c>
      <c r="L20" s="259">
        <f ca="1">calculoG!K56</f>
        <v>27</v>
      </c>
      <c r="M20" s="259">
        <f ca="1">calculoG!L56</f>
        <v>14</v>
      </c>
      <c r="N20" s="259">
        <f ca="1">L20-M20</f>
        <v>13</v>
      </c>
      <c r="O20" s="304">
        <f ca="1">calculoG!M56</f>
        <v>10</v>
      </c>
    </row>
    <row r="21" spans="2:15" ht="17.850000000000001" customHeight="1" thickBot="1" x14ac:dyDescent="0.25">
      <c r="F21" s="337" t="s">
        <v>241</v>
      </c>
      <c r="G21" s="254" t="str">
        <f ca="1">calculoG!F57</f>
        <v>CHANGUA Y SUS CALADOS</v>
      </c>
      <c r="H21" s="259">
        <v>4</v>
      </c>
      <c r="I21" s="259">
        <f ca="1">calculoG!H57</f>
        <v>3</v>
      </c>
      <c r="J21" s="259">
        <f ca="1">calculoG!I57</f>
        <v>0</v>
      </c>
      <c r="K21" s="259">
        <v>1</v>
      </c>
      <c r="L21" s="259">
        <v>19</v>
      </c>
      <c r="M21" s="259">
        <v>12</v>
      </c>
      <c r="N21" s="259">
        <f>L21-M21</f>
        <v>7</v>
      </c>
      <c r="O21" s="304">
        <v>10</v>
      </c>
    </row>
    <row r="22" spans="2:15" ht="17.850000000000001" customHeight="1" thickBot="1" x14ac:dyDescent="0.25">
      <c r="F22" s="337" t="s">
        <v>241</v>
      </c>
      <c r="G22" s="254" t="str">
        <f ca="1">calculoG!F58</f>
        <v>LOS NOVIOS DE SU HERMANA</v>
      </c>
      <c r="H22" s="259">
        <v>4</v>
      </c>
      <c r="I22" s="259">
        <v>3</v>
      </c>
      <c r="J22" s="259">
        <f ca="1">calculoG!I58</f>
        <v>0</v>
      </c>
      <c r="K22" s="259">
        <v>1</v>
      </c>
      <c r="L22" s="259">
        <v>17</v>
      </c>
      <c r="M22" s="259">
        <v>12</v>
      </c>
      <c r="N22" s="259">
        <f>L22-M22</f>
        <v>5</v>
      </c>
      <c r="O22" s="304">
        <v>10</v>
      </c>
    </row>
    <row r="23" spans="2:15" ht="17.850000000000001" customHeight="1" x14ac:dyDescent="0.2">
      <c r="F23" s="83"/>
      <c r="G23" s="256" t="str">
        <f ca="1">calculoG!F59</f>
        <v>INGENIEBRIOS F.C.</v>
      </c>
      <c r="H23" s="259">
        <v>4</v>
      </c>
      <c r="I23" s="259">
        <v>1</v>
      </c>
      <c r="J23" s="259">
        <f ca="1">calculoG!I59</f>
        <v>0</v>
      </c>
      <c r="K23" s="259">
        <f ca="1">calculoG!J59</f>
        <v>3</v>
      </c>
      <c r="L23" s="259">
        <v>14</v>
      </c>
      <c r="M23" s="259">
        <f ca="1">calculoG!L59</f>
        <v>27</v>
      </c>
      <c r="N23" s="259">
        <f ca="1">L23-M23</f>
        <v>-13</v>
      </c>
      <c r="O23" s="304">
        <v>6</v>
      </c>
    </row>
    <row r="24" spans="2:15" ht="17.850000000000001" customHeight="1" thickBot="1" x14ac:dyDescent="0.25">
      <c r="G24" s="257" t="str">
        <f ca="1">calculoG!F60</f>
        <v>PARAPLÈJICO IRRACIONAL</v>
      </c>
      <c r="H24" s="259">
        <v>4</v>
      </c>
      <c r="I24" s="267">
        <f ca="1">calculoG!H60</f>
        <v>0</v>
      </c>
      <c r="J24" s="267">
        <f ca="1">calculoG!I60</f>
        <v>0</v>
      </c>
      <c r="K24" s="267">
        <v>4</v>
      </c>
      <c r="L24" s="267">
        <f ca="1">calculoG!K60</f>
        <v>0</v>
      </c>
      <c r="M24" s="267">
        <v>12</v>
      </c>
      <c r="N24" s="267">
        <f ca="1">L24-M24</f>
        <v>-12</v>
      </c>
      <c r="O24" s="305">
        <v>0</v>
      </c>
    </row>
    <row r="25" spans="2:15" ht="11.25" customHeight="1" x14ac:dyDescent="0.2"/>
    <row r="26" spans="2:15" ht="9" customHeight="1" x14ac:dyDescent="0.2"/>
    <row r="27" spans="2:15" x14ac:dyDescent="0.2">
      <c r="B27" s="192"/>
      <c r="C27" s="193"/>
      <c r="N27" s="154"/>
      <c r="O27" s="154"/>
    </row>
    <row r="28" spans="2:15" ht="12.75" hidden="1" customHeight="1" x14ac:dyDescent="0.2"/>
    <row r="29" spans="2:15" ht="12.75" hidden="1" customHeight="1" x14ac:dyDescent="0.2"/>
  </sheetData>
  <dataConsolidate/>
  <mergeCells count="43">
    <mergeCell ref="L6:M6"/>
    <mergeCell ref="L8:M8"/>
    <mergeCell ref="J7:K7"/>
    <mergeCell ref="J8:K8"/>
    <mergeCell ref="Q15:R15"/>
    <mergeCell ref="J12:K12"/>
    <mergeCell ref="L12:M12"/>
    <mergeCell ref="J13:K13"/>
    <mergeCell ref="L13:M13"/>
    <mergeCell ref="J14:K14"/>
    <mergeCell ref="L14:M14"/>
    <mergeCell ref="J15:K15"/>
    <mergeCell ref="L15:M15"/>
    <mergeCell ref="Q13:R13"/>
    <mergeCell ref="G18:O18"/>
    <mergeCell ref="L9:M9"/>
    <mergeCell ref="L10:M10"/>
    <mergeCell ref="L11:M11"/>
    <mergeCell ref="H9:I9"/>
    <mergeCell ref="H10:I10"/>
    <mergeCell ref="H11:I11"/>
    <mergeCell ref="J11:K11"/>
    <mergeCell ref="J10:K10"/>
    <mergeCell ref="H12:I12"/>
    <mergeCell ref="H13:I13"/>
    <mergeCell ref="H14:I14"/>
    <mergeCell ref="H15:I15"/>
    <mergeCell ref="A1:S2"/>
    <mergeCell ref="Q7:R7"/>
    <mergeCell ref="Q9:R9"/>
    <mergeCell ref="Q11:R11"/>
    <mergeCell ref="H5:I5"/>
    <mergeCell ref="J5:K5"/>
    <mergeCell ref="P4:S5"/>
    <mergeCell ref="H7:I7"/>
    <mergeCell ref="H8:I8"/>
    <mergeCell ref="L7:M7"/>
    <mergeCell ref="B4:N4"/>
    <mergeCell ref="B5:F5"/>
    <mergeCell ref="J9:K9"/>
    <mergeCell ref="H6:I6"/>
    <mergeCell ref="J6:K6"/>
    <mergeCell ref="L5:M5"/>
  </mergeCells>
  <phoneticPr fontId="19" type="noConversion"/>
  <conditionalFormatting sqref="G20:O24">
    <cfRule type="expression" dxfId="411" priority="96" stopIfTrue="1">
      <formula>IF(AND($H$20=3,$H$21=3,$H$22=3,$H$23=3),1,0)</formula>
    </cfRule>
  </conditionalFormatting>
  <conditionalFormatting sqref="L7:M7">
    <cfRule type="expression" dxfId="410" priority="97" stopIfTrue="1">
      <formula>IF(OR($L$7="en juego",$L$7="hoy!"),1,0)</formula>
    </cfRule>
  </conditionalFormatting>
  <conditionalFormatting sqref="L6:M6">
    <cfRule type="expression" dxfId="409" priority="98" stopIfTrue="1">
      <formula>IF(OR($L$6="en juego",$L$6="hoy!"),1,0)</formula>
    </cfRule>
  </conditionalFormatting>
  <conditionalFormatting sqref="L8:M8">
    <cfRule type="expression" dxfId="408" priority="99" stopIfTrue="1">
      <formula>IF(OR($L$8="en juego",$L$8="hoy!"),1,0)</formula>
    </cfRule>
  </conditionalFormatting>
  <conditionalFormatting sqref="L9:M9">
    <cfRule type="expression" dxfId="407" priority="100" stopIfTrue="1">
      <formula>IF(OR($L$9="en juego",$L$9="hoy!"),1,0)</formula>
    </cfRule>
  </conditionalFormatting>
  <conditionalFormatting sqref="L10:M10">
    <cfRule type="expression" dxfId="406" priority="101" stopIfTrue="1">
      <formula>IF(OR($L$10="en juego",$L$10="hoy!"),1,0)</formula>
    </cfRule>
  </conditionalFormatting>
  <conditionalFormatting sqref="L11:M11">
    <cfRule type="expression" dxfId="405" priority="102" stopIfTrue="1">
      <formula>IF(OR($L$11="en juego",$L$11="hoy!"),1,0)</formula>
    </cfRule>
  </conditionalFormatting>
  <conditionalFormatting sqref="C7:E7">
    <cfRule type="expression" dxfId="404" priority="86" stopIfTrue="1">
      <formula>IF(OR($L$7="en juego",$L$7="hoy!"),1,0)</formula>
    </cfRule>
  </conditionalFormatting>
  <conditionalFormatting sqref="C6:E6 C7:C11 E7:E11">
    <cfRule type="expression" dxfId="403" priority="87" stopIfTrue="1">
      <formula>IF(OR($L$6="en juego",$L$6="hoy!"),1,0)</formula>
    </cfRule>
  </conditionalFormatting>
  <conditionalFormatting sqref="C8:E8">
    <cfRule type="expression" dxfId="402" priority="88" stopIfTrue="1">
      <formula>IF(OR($L$8="en juego",$L$8="hoy!"),1,0)</formula>
    </cfRule>
  </conditionalFormatting>
  <conditionalFormatting sqref="C9:E9">
    <cfRule type="expression" dxfId="401" priority="89" stopIfTrue="1">
      <formula>IF(OR($L$9="en juego",$L$9="hoy!"),1,0)</formula>
    </cfRule>
  </conditionalFormatting>
  <conditionalFormatting sqref="C10:E10">
    <cfRule type="expression" dxfId="400" priority="90" stopIfTrue="1">
      <formula>IF(OR($L$10="en juego",$L$10="hoy!"),1,0)</formula>
    </cfRule>
  </conditionalFormatting>
  <conditionalFormatting sqref="C11:E11">
    <cfRule type="expression" dxfId="399" priority="91" stopIfTrue="1">
      <formula>IF(OR($L$11="en juego",$L$11="hoy!"),1,0)</formula>
    </cfRule>
  </conditionalFormatting>
  <conditionalFormatting sqref="J6:K6 H8:I11">
    <cfRule type="expression" dxfId="398" priority="56" stopIfTrue="1">
      <formula>IF(OR($L$6="en juego",$L$6="hoy!"),1,0)</formula>
    </cfRule>
  </conditionalFormatting>
  <conditionalFormatting sqref="J11:K11">
    <cfRule type="expression" dxfId="397" priority="52" stopIfTrue="1">
      <formula>IF(OR($L$6="en juego",$L$6="hoy!"),1,0)</formula>
    </cfRule>
  </conditionalFormatting>
  <conditionalFormatting sqref="F8">
    <cfRule type="expression" dxfId="396" priority="34" stopIfTrue="1">
      <formula>IF(OR($L$6="en juego",$L$6="hoy!"),1,0)</formula>
    </cfRule>
  </conditionalFormatting>
  <conditionalFormatting sqref="J7:K7">
    <cfRule type="expression" dxfId="395" priority="48" stopIfTrue="1">
      <formula>IF(OR($L$6="en juego",$L$6="hoy!"),1,0)</formula>
    </cfRule>
  </conditionalFormatting>
  <conditionalFormatting sqref="N8:N10">
    <cfRule type="expression" dxfId="394" priority="47" stopIfTrue="1">
      <formula>IF(OR($L$8="en juego",$L$8="hoy!"),1,0)</formula>
    </cfRule>
  </conditionalFormatting>
  <conditionalFormatting sqref="N6:N7">
    <cfRule type="expression" dxfId="393" priority="46" stopIfTrue="1">
      <formula>IF(OR($L$8="en juego",$L$8="hoy!"),1,0)</formula>
    </cfRule>
  </conditionalFormatting>
  <conditionalFormatting sqref="B6">
    <cfRule type="expression" dxfId="392" priority="44" stopIfTrue="1">
      <formula>IF(OR($L$6="en juego",$L$6="hoy!"),1,0)</formula>
    </cfRule>
  </conditionalFormatting>
  <conditionalFormatting sqref="B8">
    <cfRule type="expression" dxfId="391" priority="43" stopIfTrue="1">
      <formula>IF(OR($L$6="en juego",$L$6="hoy!"),1,0)</formula>
    </cfRule>
  </conditionalFormatting>
  <conditionalFormatting sqref="B10">
    <cfRule type="expression" dxfId="390" priority="42" stopIfTrue="1">
      <formula>IF(OR($L$6="en juego",$L$6="hoy!"),1,0)</formula>
    </cfRule>
  </conditionalFormatting>
  <conditionalFormatting sqref="B7">
    <cfRule type="expression" dxfId="389" priority="41" stopIfTrue="1">
      <formula>IF(OR($L$6="en juego",$L$6="hoy!"),1,0)</formula>
    </cfRule>
  </conditionalFormatting>
  <conditionalFormatting sqref="B9">
    <cfRule type="expression" dxfId="388" priority="40" stopIfTrue="1">
      <formula>IF(OR($L$6="en juego",$L$6="hoy!"),1,0)</formula>
    </cfRule>
  </conditionalFormatting>
  <conditionalFormatting sqref="B11">
    <cfRule type="expression" dxfId="387" priority="39" stopIfTrue="1">
      <formula>IF(OR($L$6="en juego",$L$6="hoy!"),1,0)</formula>
    </cfRule>
  </conditionalFormatting>
  <conditionalFormatting sqref="F6">
    <cfRule type="expression" dxfId="386" priority="37" stopIfTrue="1">
      <formula>IF(OR($L$6="en juego",$L$6="hoy!"),1,0)</formula>
    </cfRule>
  </conditionalFormatting>
  <conditionalFormatting sqref="F11">
    <cfRule type="expression" dxfId="385" priority="36" stopIfTrue="1">
      <formula>IF(OR($L$6="en juego",$L$6="hoy!"),1,0)</formula>
    </cfRule>
  </conditionalFormatting>
  <conditionalFormatting sqref="F9">
    <cfRule type="expression" dxfId="384" priority="35" stopIfTrue="1">
      <formula>IF(OR($L$6="en juego",$L$6="hoy!"),1,0)</formula>
    </cfRule>
  </conditionalFormatting>
  <conditionalFormatting sqref="F10">
    <cfRule type="expression" dxfId="383" priority="33" stopIfTrue="1">
      <formula>IF(OR($L$6="en juego",$L$6="hoy!"),1,0)</formula>
    </cfRule>
  </conditionalFormatting>
  <conditionalFormatting sqref="F7">
    <cfRule type="expression" dxfId="382" priority="32" stopIfTrue="1">
      <formula>IF(OR($L$6="en juego",$L$6="hoy!"),1,0)</formula>
    </cfRule>
  </conditionalFormatting>
  <conditionalFormatting sqref="H6:I7">
    <cfRule type="expression" dxfId="381" priority="30" stopIfTrue="1">
      <formula>IF(OR($L$6="en juego",$L$6="hoy!"),1,0)</formula>
    </cfRule>
  </conditionalFormatting>
  <conditionalFormatting sqref="J8:K9">
    <cfRule type="expression" dxfId="380" priority="29" stopIfTrue="1">
      <formula>IF(OR($L$6="en juego",$L$6="hoy!"),1,0)</formula>
    </cfRule>
  </conditionalFormatting>
  <conditionalFormatting sqref="J10:K10">
    <cfRule type="expression" dxfId="379" priority="28" stopIfTrue="1">
      <formula>IF(OR($L$6="en juego",$L$6="hoy!"),1,0)</formula>
    </cfRule>
  </conditionalFormatting>
  <conditionalFormatting sqref="J12:K15">
    <cfRule type="expression" dxfId="378" priority="12" stopIfTrue="1">
      <formula>IF(OR($L$6="en juego",$L$6="hoy!"),1,0)</formula>
    </cfRule>
  </conditionalFormatting>
  <conditionalFormatting sqref="G6">
    <cfRule type="expression" dxfId="377" priority="26" stopIfTrue="1">
      <formula>IF(OR($L$6="en juego",$L$6="hoy!"),1,0)</formula>
    </cfRule>
  </conditionalFormatting>
  <conditionalFormatting sqref="G6">
    <cfRule type="expression" dxfId="376" priority="25" stopIfTrue="1">
      <formula>IF(OR($L$8="en juego",$L$8="hoy!"),1,0)</formula>
    </cfRule>
  </conditionalFormatting>
  <conditionalFormatting sqref="G7:G11">
    <cfRule type="expression" dxfId="375" priority="24" stopIfTrue="1">
      <formula>IF(OR($L$6="en juego",$L$6="hoy!"),1,0)</formula>
    </cfRule>
  </conditionalFormatting>
  <conditionalFormatting sqref="G7:G11">
    <cfRule type="expression" dxfId="374" priority="23" stopIfTrue="1">
      <formula>IF(OR($L$8="en juego",$L$8="hoy!"),1,0)</formula>
    </cfRule>
  </conditionalFormatting>
  <conditionalFormatting sqref="L12:M15">
    <cfRule type="expression" dxfId="373" priority="16" stopIfTrue="1">
      <formula>IF(OR($L$11="en juego",$L$11="hoy!"),1,0)</formula>
    </cfRule>
  </conditionalFormatting>
  <conditionalFormatting sqref="C12:C15 E12:E15">
    <cfRule type="expression" dxfId="372" priority="14" stopIfTrue="1">
      <formula>IF(OR($L$6="en juego",$L$6="hoy!"),1,0)</formula>
    </cfRule>
  </conditionalFormatting>
  <conditionalFormatting sqref="C12:E15">
    <cfRule type="expression" dxfId="371" priority="15" stopIfTrue="1">
      <formula>IF(OR($L$11="en juego",$L$11="hoy!"),1,0)</formula>
    </cfRule>
  </conditionalFormatting>
  <conditionalFormatting sqref="H12:I15">
    <cfRule type="expression" dxfId="370" priority="13" stopIfTrue="1">
      <formula>IF(OR($L$6="en juego",$L$6="hoy!"),1,0)</formula>
    </cfRule>
  </conditionalFormatting>
  <conditionalFormatting sqref="B12:B15">
    <cfRule type="expression" dxfId="369" priority="10" stopIfTrue="1">
      <formula>IF(OR($L$6="en juego",$L$6="hoy!"),1,0)</formula>
    </cfRule>
  </conditionalFormatting>
  <conditionalFormatting sqref="F12:F15">
    <cfRule type="expression" dxfId="368" priority="9" stopIfTrue="1">
      <formula>IF(OR($L$6="en juego",$L$6="hoy!"),1,0)</formula>
    </cfRule>
  </conditionalFormatting>
  <conditionalFormatting sqref="G12:G15">
    <cfRule type="expression" dxfId="367" priority="8" stopIfTrue="1">
      <formula>IF(OR($L$6="en juego",$L$6="hoy!"),1,0)</formula>
    </cfRule>
  </conditionalFormatting>
  <conditionalFormatting sqref="G12:G15">
    <cfRule type="expression" dxfId="366" priority="7" stopIfTrue="1">
      <formula>IF(OR($L$8="en juego",$L$8="hoy!"),1,0)</formula>
    </cfRule>
  </conditionalFormatting>
  <conditionalFormatting sqref="N11">
    <cfRule type="expression" dxfId="365" priority="6" stopIfTrue="1">
      <formula>IF(OR($L$8="en juego",$L$8="hoy!"),1,0)</formula>
    </cfRule>
  </conditionalFormatting>
  <conditionalFormatting sqref="N12">
    <cfRule type="expression" dxfId="364" priority="5" stopIfTrue="1">
      <formula>IF(OR($L$8="en juego",$L$8="hoy!"),1,0)</formula>
    </cfRule>
  </conditionalFormatting>
  <conditionalFormatting sqref="N13">
    <cfRule type="expression" dxfId="363" priority="4" stopIfTrue="1">
      <formula>IF(OR($L$8="en juego",$L$8="hoy!"),1,0)</formula>
    </cfRule>
  </conditionalFormatting>
  <conditionalFormatting sqref="N14">
    <cfRule type="expression" dxfId="362" priority="3" stopIfTrue="1">
      <formula>IF(OR($L$8="en juego",$L$8="hoy!"),1,0)</formula>
    </cfRule>
  </conditionalFormatting>
  <conditionalFormatting sqref="N15">
    <cfRule type="expression" dxfId="361" priority="2" stopIfTrue="1">
      <formula>IF(OR($L$8="en juego",$L$8="hoy!"),1,0)</formula>
    </cfRule>
  </conditionalFormatting>
  <conditionalFormatting sqref="F20:F22">
    <cfRule type="expression" dxfId="360" priority="1" stopIfTrue="1">
      <formula>IF(AND($H$20=3,$H$21=3,$H$22=3,#REF!=3),1,0)</formula>
    </cfRule>
  </conditionalFormatting>
  <dataValidations count="1">
    <dataValidation type="whole" allowBlank="1" showErrorMessage="1" errorTitle="Dato no válido" error="Ingrese sólo un número entero_x000a_entre 0 y 99." sqref="C6:C15 E6:E15">
      <formula1>0</formula1>
      <formula2>99</formula2>
    </dataValidation>
  </dataValidations>
  <pageMargins left="0.75" right="0.75" top="1" bottom="1" header="0" footer="0"/>
  <pageSetup paperSize="9" scale="89" orientation="portrait" horizontalDpi="300" verticalDpi="30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AB29"/>
  <sheetViews>
    <sheetView showGridLines="0" showRowColHeaders="0" showOutlineSymbols="0" topLeftCell="A4" workbookViewId="0">
      <selection activeCell="F22" sqref="F22"/>
    </sheetView>
  </sheetViews>
  <sheetFormatPr baseColWidth="10" defaultColWidth="9.140625" defaultRowHeight="12.75" x14ac:dyDescent="0.2"/>
  <cols>
    <col min="1" max="1" width="2.7109375" style="116" customWidth="1"/>
    <col min="2" max="2" width="26.28515625" style="116" customWidth="1"/>
    <col min="3" max="3" width="3.28515625" style="116" customWidth="1"/>
    <col min="4" max="4" width="1.7109375" style="116" customWidth="1"/>
    <col min="5" max="5" width="3.42578125" style="116" customWidth="1"/>
    <col min="6" max="7" width="26.28515625" style="116" customWidth="1"/>
    <col min="8" max="13" width="8.7109375" style="116" customWidth="1"/>
    <col min="14" max="14" width="15.7109375" style="116" customWidth="1"/>
    <col min="15" max="15" width="8.7109375" style="116" customWidth="1"/>
    <col min="16" max="16" width="5.7109375" style="116" customWidth="1"/>
    <col min="17" max="18" width="26.28515625" style="116" customWidth="1"/>
    <col min="19" max="19" width="5.7109375" style="116" customWidth="1"/>
    <col min="20" max="20" width="7.7109375" style="116" customWidth="1"/>
    <col min="21" max="16384" width="9.140625" style="116"/>
  </cols>
  <sheetData>
    <row r="1" spans="1:28" s="174" customFormat="1" ht="35.1" customHeight="1" x14ac:dyDescent="0.2">
      <c r="A1" s="515" t="s">
        <v>204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173"/>
    </row>
    <row r="2" spans="1:28" s="174" customFormat="1" ht="35.1" customHeight="1" x14ac:dyDescent="0.2">
      <c r="A2" s="516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173"/>
    </row>
    <row r="3" spans="1:28" ht="21" customHeight="1" thickBot="1" x14ac:dyDescent="0.25">
      <c r="G3" s="155"/>
      <c r="L3" s="156"/>
      <c r="M3" s="157"/>
      <c r="R3" s="155"/>
    </row>
    <row r="4" spans="1:28" ht="20.85" customHeight="1" thickBot="1" x14ac:dyDescent="0.25">
      <c r="B4" s="597" t="s">
        <v>11</v>
      </c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9"/>
      <c r="P4" s="589" t="s">
        <v>69</v>
      </c>
      <c r="Q4" s="590"/>
      <c r="R4" s="590"/>
      <c r="S4" s="591"/>
    </row>
    <row r="5" spans="1:28" ht="20.85" customHeight="1" thickBot="1" x14ac:dyDescent="0.25">
      <c r="B5" s="596" t="s">
        <v>121</v>
      </c>
      <c r="C5" s="521"/>
      <c r="D5" s="521"/>
      <c r="E5" s="521"/>
      <c r="F5" s="521"/>
      <c r="G5" s="280" t="s">
        <v>59</v>
      </c>
      <c r="H5" s="521" t="s">
        <v>60</v>
      </c>
      <c r="I5" s="521"/>
      <c r="J5" s="521" t="s">
        <v>61</v>
      </c>
      <c r="K5" s="521"/>
      <c r="L5" s="521" t="s">
        <v>111</v>
      </c>
      <c r="M5" s="521"/>
      <c r="N5" s="279" t="s">
        <v>119</v>
      </c>
      <c r="P5" s="592"/>
      <c r="Q5" s="593"/>
      <c r="R5" s="593"/>
      <c r="S5" s="594"/>
    </row>
    <row r="6" spans="1:28" ht="20.85" customHeight="1" x14ac:dyDescent="0.2">
      <c r="A6" s="159" t="str">
        <f t="shared" ref="A6:A11" si="0">IF(OR(L6="finalizado",L6="en juego",L6="hoy!"),"Ø","")</f>
        <v/>
      </c>
      <c r="B6" s="263" t="str">
        <f ca="1">CELL("CONTENIDO",Q7)</f>
        <v>FORGUESLAYA F.C.</v>
      </c>
      <c r="C6" s="260">
        <v>6</v>
      </c>
      <c r="D6" s="259" t="s">
        <v>12</v>
      </c>
      <c r="E6" s="260">
        <v>6</v>
      </c>
      <c r="F6" s="259" t="str">
        <f ca="1">CELL("CONTENIDO",Q9)</f>
        <v>LOS POLLITOS RECERDOS</v>
      </c>
      <c r="G6" s="311" t="s">
        <v>132</v>
      </c>
      <c r="H6" s="579" t="s">
        <v>129</v>
      </c>
      <c r="I6" s="579"/>
      <c r="J6" s="580" t="s">
        <v>114</v>
      </c>
      <c r="K6" s="580"/>
      <c r="L6" s="595" t="s">
        <v>222</v>
      </c>
      <c r="M6" s="600"/>
      <c r="N6" s="265" t="s">
        <v>206</v>
      </c>
      <c r="O6" s="158"/>
      <c r="P6" s="289"/>
      <c r="Q6" s="290"/>
      <c r="R6" s="291"/>
      <c r="S6" s="292"/>
    </row>
    <row r="7" spans="1:28" ht="20.85" customHeight="1" x14ac:dyDescent="0.35">
      <c r="A7" s="159" t="str">
        <f t="shared" si="0"/>
        <v/>
      </c>
      <c r="B7" s="263" t="str">
        <f ca="1">CELL("CONTENIDO",Q11)</f>
        <v>LOS JUANCHOS</v>
      </c>
      <c r="C7" s="260">
        <v>2</v>
      </c>
      <c r="D7" s="259" t="s">
        <v>12</v>
      </c>
      <c r="E7" s="260">
        <v>5</v>
      </c>
      <c r="F7" s="259" t="str">
        <f ca="1">CELL("CONTENIDO",Q13)</f>
        <v>RAÌZ DE MENOS UNO</v>
      </c>
      <c r="G7" s="311" t="s">
        <v>132</v>
      </c>
      <c r="H7" s="579" t="s">
        <v>186</v>
      </c>
      <c r="I7" s="579"/>
      <c r="J7" s="580">
        <v>0.45833333333333331</v>
      </c>
      <c r="K7" s="580"/>
      <c r="L7" s="595" t="s">
        <v>223</v>
      </c>
      <c r="M7" s="595"/>
      <c r="N7" s="265" t="s">
        <v>206</v>
      </c>
      <c r="O7" s="160"/>
      <c r="P7" s="293"/>
      <c r="Q7" s="588" t="s">
        <v>162</v>
      </c>
      <c r="R7" s="588"/>
      <c r="S7" s="294"/>
    </row>
    <row r="8" spans="1:28" ht="20.85" customHeight="1" x14ac:dyDescent="0.4">
      <c r="A8" s="159" t="str">
        <f t="shared" si="0"/>
        <v/>
      </c>
      <c r="B8" s="263" t="str">
        <f ca="1">CELL("CONTENIDO",Q7)</f>
        <v>FORGUESLAYA F.C.</v>
      </c>
      <c r="C8" s="260">
        <v>6</v>
      </c>
      <c r="D8" s="259" t="s">
        <v>12</v>
      </c>
      <c r="E8" s="260">
        <v>4</v>
      </c>
      <c r="F8" s="259" t="str">
        <f ca="1">CELL("CONTENIDO",Q11)</f>
        <v>LOS JUANCHOS</v>
      </c>
      <c r="G8" s="311" t="s">
        <v>132</v>
      </c>
      <c r="H8" s="579" t="s">
        <v>178</v>
      </c>
      <c r="I8" s="579"/>
      <c r="J8" s="580">
        <v>0.625</v>
      </c>
      <c r="K8" s="580"/>
      <c r="L8" s="595" t="s">
        <v>224</v>
      </c>
      <c r="M8" s="595"/>
      <c r="N8" s="265" t="s">
        <v>206</v>
      </c>
      <c r="O8" s="161"/>
      <c r="P8" s="295"/>
      <c r="Q8" s="89"/>
      <c r="R8" s="90"/>
      <c r="S8" s="296"/>
    </row>
    <row r="9" spans="1:28" ht="20.85" customHeight="1" x14ac:dyDescent="0.2">
      <c r="A9" s="159" t="str">
        <f t="shared" si="0"/>
        <v/>
      </c>
      <c r="B9" s="263" t="str">
        <f ca="1">CELL("CONTENIDO",Q9)</f>
        <v>LOS POLLITOS RECERDOS</v>
      </c>
      <c r="C9" s="260">
        <v>2</v>
      </c>
      <c r="D9" s="259" t="s">
        <v>12</v>
      </c>
      <c r="E9" s="260">
        <v>3</v>
      </c>
      <c r="F9" s="259" t="str">
        <f ca="1">CELL("CONTENIDO",Q15)</f>
        <v>NARANJA MECÀNICA</v>
      </c>
      <c r="G9" s="311" t="s">
        <v>132</v>
      </c>
      <c r="H9" s="579" t="s">
        <v>180</v>
      </c>
      <c r="I9" s="579"/>
      <c r="J9" s="580">
        <v>0.625</v>
      </c>
      <c r="K9" s="580"/>
      <c r="L9" s="595" t="s">
        <v>225</v>
      </c>
      <c r="M9" s="595"/>
      <c r="N9" s="265" t="s">
        <v>206</v>
      </c>
      <c r="O9" s="158"/>
      <c r="P9" s="293"/>
      <c r="Q9" s="588" t="s">
        <v>163</v>
      </c>
      <c r="R9" s="588"/>
      <c r="S9" s="294"/>
    </row>
    <row r="10" spans="1:28" ht="20.85" customHeight="1" x14ac:dyDescent="0.2">
      <c r="A10" s="159" t="str">
        <f t="shared" si="0"/>
        <v/>
      </c>
      <c r="B10" s="263" t="str">
        <f ca="1">CELL("CONTENIDO",Q7)</f>
        <v>FORGUESLAYA F.C.</v>
      </c>
      <c r="C10" s="260">
        <v>4</v>
      </c>
      <c r="D10" s="259" t="s">
        <v>12</v>
      </c>
      <c r="E10" s="260">
        <v>8</v>
      </c>
      <c r="F10" s="259" t="str">
        <f ca="1">CELL("CONTENIDO",Q15)</f>
        <v>NARANJA MECÀNICA</v>
      </c>
      <c r="G10" s="311" t="s">
        <v>132</v>
      </c>
      <c r="H10" s="579" t="s">
        <v>191</v>
      </c>
      <c r="I10" s="579"/>
      <c r="J10" s="580">
        <v>0.70833333333333337</v>
      </c>
      <c r="K10" s="580"/>
      <c r="L10" s="595" t="s">
        <v>226</v>
      </c>
      <c r="M10" s="600"/>
      <c r="N10" s="265" t="s">
        <v>206</v>
      </c>
      <c r="O10" s="158"/>
      <c r="P10" s="295"/>
      <c r="Q10" s="89"/>
      <c r="R10" s="90"/>
      <c r="S10" s="296"/>
    </row>
    <row r="11" spans="1:28" ht="20.85" customHeight="1" x14ac:dyDescent="0.2">
      <c r="A11" s="159" t="str">
        <f t="shared" si="0"/>
        <v/>
      </c>
      <c r="B11" s="263" t="str">
        <f ca="1">CELL("CONTENIDO",Q9)</f>
        <v>LOS POLLITOS RECERDOS</v>
      </c>
      <c r="C11" s="260">
        <v>1</v>
      </c>
      <c r="D11" s="259" t="s">
        <v>12</v>
      </c>
      <c r="E11" s="260">
        <v>4</v>
      </c>
      <c r="F11" s="259" t="str">
        <f ca="1">CELL("CONTENIDO",Q13)</f>
        <v>RAÌZ DE MENOS UNO</v>
      </c>
      <c r="G11" s="311" t="s">
        <v>132</v>
      </c>
      <c r="H11" s="579" t="s">
        <v>183</v>
      </c>
      <c r="I11" s="579"/>
      <c r="J11" s="580" t="s">
        <v>114</v>
      </c>
      <c r="K11" s="580"/>
      <c r="L11" s="600" t="s">
        <v>227</v>
      </c>
      <c r="M11" s="600"/>
      <c r="N11" s="265" t="s">
        <v>206</v>
      </c>
      <c r="O11" s="158"/>
      <c r="P11" s="293"/>
      <c r="Q11" s="588" t="s">
        <v>164</v>
      </c>
      <c r="R11" s="588"/>
      <c r="S11" s="294"/>
    </row>
    <row r="12" spans="1:28" ht="20.85" customHeight="1" x14ac:dyDescent="0.2">
      <c r="A12" s="158"/>
      <c r="B12" s="263" t="str">
        <f ca="1">CELL("CONTENIDO",Q7)</f>
        <v>FORGUESLAYA F.C.</v>
      </c>
      <c r="C12" s="260">
        <v>3</v>
      </c>
      <c r="D12" s="259" t="s">
        <v>12</v>
      </c>
      <c r="E12" s="260">
        <v>2</v>
      </c>
      <c r="F12" s="259" t="str">
        <f ca="1">CELL("CONTENIDO",Q13)</f>
        <v>RAÌZ DE MENOS UNO</v>
      </c>
      <c r="G12" s="311" t="s">
        <v>132</v>
      </c>
      <c r="H12" s="579" t="s">
        <v>195</v>
      </c>
      <c r="I12" s="579"/>
      <c r="J12" s="580" t="s">
        <v>114</v>
      </c>
      <c r="K12" s="580"/>
      <c r="L12" s="600"/>
      <c r="M12" s="600"/>
      <c r="N12" s="265" t="s">
        <v>206</v>
      </c>
      <c r="O12" s="158"/>
      <c r="P12" s="295"/>
      <c r="Q12" s="89"/>
      <c r="R12" s="90"/>
      <c r="S12" s="296"/>
    </row>
    <row r="13" spans="1:28" ht="20.85" customHeight="1" x14ac:dyDescent="0.2">
      <c r="B13" s="263" t="str">
        <f ca="1">CELL("CONTENIDO",Q11)</f>
        <v>LOS JUANCHOS</v>
      </c>
      <c r="C13" s="260">
        <v>7</v>
      </c>
      <c r="D13" s="259" t="s">
        <v>12</v>
      </c>
      <c r="E13" s="260">
        <v>3</v>
      </c>
      <c r="F13" s="259" t="str">
        <f ca="1">CELL("CONTENIDO",Q15)</f>
        <v>NARANJA MECÀNICA</v>
      </c>
      <c r="G13" s="318" t="s">
        <v>132</v>
      </c>
      <c r="H13" s="579" t="s">
        <v>238</v>
      </c>
      <c r="I13" s="579"/>
      <c r="J13" s="580">
        <v>0.54166666666666663</v>
      </c>
      <c r="K13" s="580"/>
      <c r="L13" s="600"/>
      <c r="M13" s="600"/>
      <c r="N13" s="265" t="s">
        <v>206</v>
      </c>
      <c r="O13" s="158"/>
      <c r="P13" s="293"/>
      <c r="Q13" s="588" t="s">
        <v>165</v>
      </c>
      <c r="R13" s="588"/>
      <c r="S13" s="294"/>
      <c r="AB13" s="165"/>
    </row>
    <row r="14" spans="1:28" ht="20.85" customHeight="1" x14ac:dyDescent="0.2">
      <c r="B14" s="263" t="str">
        <f ca="1">CELL("CONTENIDO",Q9)</f>
        <v>LOS POLLITOS RECERDOS</v>
      </c>
      <c r="C14" s="260">
        <v>2</v>
      </c>
      <c r="D14" s="259" t="s">
        <v>12</v>
      </c>
      <c r="E14" s="260">
        <v>7</v>
      </c>
      <c r="F14" s="259" t="str">
        <f ca="1">CELL("CONTENIDO",Q11)</f>
        <v>LOS JUANCHOS</v>
      </c>
      <c r="G14" s="318" t="s">
        <v>132</v>
      </c>
      <c r="H14" s="579" t="s">
        <v>202</v>
      </c>
      <c r="I14" s="579"/>
      <c r="J14" s="580">
        <v>0.45833333333333331</v>
      </c>
      <c r="K14" s="580"/>
      <c r="L14" s="600"/>
      <c r="M14" s="600"/>
      <c r="N14" s="265" t="s">
        <v>206</v>
      </c>
      <c r="O14" s="158"/>
      <c r="P14" s="295"/>
      <c r="Q14" s="89"/>
      <c r="R14" s="90"/>
      <c r="S14" s="296"/>
      <c r="AB14" s="165"/>
    </row>
    <row r="15" spans="1:28" ht="20.85" customHeight="1" thickBot="1" x14ac:dyDescent="0.25">
      <c r="B15" s="263" t="str">
        <f ca="1">CELL("CONTENIDO",Q13)</f>
        <v>RAÌZ DE MENOS UNO</v>
      </c>
      <c r="C15" s="260">
        <v>9</v>
      </c>
      <c r="D15" s="259" t="s">
        <v>12</v>
      </c>
      <c r="E15" s="260">
        <v>4</v>
      </c>
      <c r="F15" s="259" t="str">
        <f ca="1">CELL("CONTENIDO",Q15)</f>
        <v>NARANJA MECÀNICA</v>
      </c>
      <c r="G15" s="318" t="s">
        <v>132</v>
      </c>
      <c r="H15" s="579" t="s">
        <v>239</v>
      </c>
      <c r="I15" s="579"/>
      <c r="J15" s="580">
        <v>0.54166666666666663</v>
      </c>
      <c r="K15" s="580"/>
      <c r="L15" s="600"/>
      <c r="M15" s="600"/>
      <c r="N15" s="265" t="s">
        <v>206</v>
      </c>
      <c r="O15" s="158"/>
      <c r="P15" s="297"/>
      <c r="Q15" s="601" t="s">
        <v>166</v>
      </c>
      <c r="R15" s="601"/>
      <c r="S15" s="298"/>
      <c r="AB15" s="165"/>
    </row>
    <row r="16" spans="1:28" ht="14.25" customHeight="1" x14ac:dyDescent="0.2">
      <c r="B16" s="163"/>
      <c r="C16" s="164"/>
      <c r="D16" s="164"/>
      <c r="E16" s="164"/>
      <c r="F16" s="158"/>
      <c r="H16" s="164"/>
      <c r="I16" s="164"/>
      <c r="J16" s="156"/>
      <c r="K16" s="167"/>
      <c r="L16" s="166"/>
      <c r="M16" s="166"/>
      <c r="O16" s="158"/>
      <c r="P16" s="162"/>
      <c r="Q16" s="213"/>
      <c r="R16" s="213"/>
      <c r="S16" s="162"/>
      <c r="AB16" s="165"/>
    </row>
    <row r="17" spans="2:19" ht="13.5" customHeight="1" thickBot="1" x14ac:dyDescent="0.25">
      <c r="B17" s="163"/>
      <c r="C17" s="164"/>
      <c r="D17" s="164"/>
      <c r="E17" s="164"/>
      <c r="F17" s="158"/>
      <c r="G17" s="165"/>
      <c r="H17" s="164"/>
      <c r="I17" s="164"/>
      <c r="J17" s="156"/>
      <c r="K17" s="167"/>
      <c r="L17" s="166"/>
      <c r="M17" s="166"/>
      <c r="O17" s="158"/>
      <c r="S17" s="158"/>
    </row>
    <row r="18" spans="2:19" ht="13.5" thickBot="1" x14ac:dyDescent="0.25">
      <c r="C18" s="158"/>
      <c r="G18" s="597" t="s">
        <v>26</v>
      </c>
      <c r="H18" s="598"/>
      <c r="I18" s="598"/>
      <c r="J18" s="598"/>
      <c r="K18" s="598"/>
      <c r="L18" s="598"/>
      <c r="M18" s="598"/>
      <c r="N18" s="598"/>
      <c r="O18" s="599"/>
    </row>
    <row r="19" spans="2:19" ht="13.5" thickBot="1" x14ac:dyDescent="0.25">
      <c r="G19" s="284"/>
      <c r="H19" s="300" t="s">
        <v>27</v>
      </c>
      <c r="I19" s="300" t="s">
        <v>28</v>
      </c>
      <c r="J19" s="300" t="s">
        <v>29</v>
      </c>
      <c r="K19" s="300" t="s">
        <v>30</v>
      </c>
      <c r="L19" s="300" t="s">
        <v>31</v>
      </c>
      <c r="M19" s="300" t="s">
        <v>32</v>
      </c>
      <c r="N19" s="300" t="s">
        <v>33</v>
      </c>
      <c r="O19" s="285" t="s">
        <v>34</v>
      </c>
    </row>
    <row r="20" spans="2:19" ht="17.850000000000001" customHeight="1" thickBot="1" x14ac:dyDescent="0.25">
      <c r="F20" s="288" t="s">
        <v>241</v>
      </c>
      <c r="G20" s="254" t="str">
        <f ca="1">calculoH!F56</f>
        <v>RAÌZ DE MENOS UNO</v>
      </c>
      <c r="H20" s="299">
        <f ca="1">calculoH!G56</f>
        <v>4</v>
      </c>
      <c r="I20" s="299">
        <f ca="1">calculoH!H56</f>
        <v>3</v>
      </c>
      <c r="J20" s="299">
        <f ca="1">calculoH!I56</f>
        <v>0</v>
      </c>
      <c r="K20" s="299">
        <f ca="1">calculoH!J56</f>
        <v>1</v>
      </c>
      <c r="L20" s="299">
        <f ca="1">calculoH!K56</f>
        <v>20</v>
      </c>
      <c r="M20" s="299">
        <f ca="1">calculoH!L56</f>
        <v>10</v>
      </c>
      <c r="N20" s="299">
        <f ca="1">L20-M20</f>
        <v>10</v>
      </c>
      <c r="O20" s="286">
        <f ca="1">calculoH!M56</f>
        <v>10</v>
      </c>
      <c r="P20" s="168"/>
      <c r="S20" s="93"/>
    </row>
    <row r="21" spans="2:19" ht="17.850000000000001" customHeight="1" thickBot="1" x14ac:dyDescent="0.25">
      <c r="F21" s="288" t="s">
        <v>241</v>
      </c>
      <c r="G21" s="254" t="str">
        <f ca="1">calculoH!F57</f>
        <v>FORGUESLAYA F.C.</v>
      </c>
      <c r="H21" s="299">
        <f ca="1">calculoH!G57</f>
        <v>4</v>
      </c>
      <c r="I21" s="299">
        <f ca="1">calculoH!H57</f>
        <v>2</v>
      </c>
      <c r="J21" s="299">
        <f ca="1">calculoH!I57</f>
        <v>1</v>
      </c>
      <c r="K21" s="299">
        <f ca="1">calculoH!J57</f>
        <v>1</v>
      </c>
      <c r="L21" s="299">
        <f ca="1">calculoH!K57</f>
        <v>19</v>
      </c>
      <c r="M21" s="299">
        <f ca="1">calculoH!L57</f>
        <v>20</v>
      </c>
      <c r="N21" s="299">
        <f ca="1">L21-M21</f>
        <v>-1</v>
      </c>
      <c r="O21" s="286">
        <f ca="1">calculoH!M57</f>
        <v>9</v>
      </c>
      <c r="P21" s="168"/>
      <c r="S21" s="93"/>
    </row>
    <row r="22" spans="2:19" ht="17.850000000000001" customHeight="1" thickBot="1" x14ac:dyDescent="0.25">
      <c r="F22" s="288" t="s">
        <v>241</v>
      </c>
      <c r="G22" s="254" t="s">
        <v>164</v>
      </c>
      <c r="H22" s="299">
        <v>4</v>
      </c>
      <c r="I22" s="299">
        <v>2</v>
      </c>
      <c r="J22" s="299">
        <v>0</v>
      </c>
      <c r="K22" s="299">
        <v>2</v>
      </c>
      <c r="L22" s="299">
        <v>20</v>
      </c>
      <c r="M22" s="299">
        <v>16</v>
      </c>
      <c r="N22" s="299">
        <v>4</v>
      </c>
      <c r="O22" s="286">
        <v>8</v>
      </c>
      <c r="P22" s="93"/>
      <c r="S22" s="93"/>
    </row>
    <row r="23" spans="2:19" ht="17.850000000000001" customHeight="1" thickBot="1" x14ac:dyDescent="0.25">
      <c r="F23" s="337" t="s">
        <v>241</v>
      </c>
      <c r="G23" s="254" t="s">
        <v>166</v>
      </c>
      <c r="H23" s="299">
        <v>4</v>
      </c>
      <c r="I23" s="299">
        <v>2</v>
      </c>
      <c r="J23" s="299">
        <v>0</v>
      </c>
      <c r="K23" s="299">
        <v>2</v>
      </c>
      <c r="L23" s="299">
        <v>18</v>
      </c>
      <c r="M23" s="299">
        <v>22</v>
      </c>
      <c r="N23" s="299">
        <v>-4</v>
      </c>
      <c r="O23" s="286">
        <v>8</v>
      </c>
      <c r="P23" s="93"/>
      <c r="S23" s="93"/>
    </row>
    <row r="24" spans="2:19" ht="17.850000000000001" customHeight="1" thickBot="1" x14ac:dyDescent="0.25">
      <c r="G24" s="257" t="str">
        <f ca="1">calculoH!F60</f>
        <v>LOS POLLITOS RECERDOS</v>
      </c>
      <c r="H24" s="301">
        <f ca="1">calculoH!G60</f>
        <v>4</v>
      </c>
      <c r="I24" s="301">
        <f ca="1">calculoH!H60</f>
        <v>0</v>
      </c>
      <c r="J24" s="301">
        <f ca="1">calculoH!I60</f>
        <v>1</v>
      </c>
      <c r="K24" s="301">
        <f ca="1">calculoH!J60</f>
        <v>3</v>
      </c>
      <c r="L24" s="301">
        <f ca="1">calculoH!K60</f>
        <v>11</v>
      </c>
      <c r="M24" s="301">
        <f ca="1">calculoH!L60</f>
        <v>20</v>
      </c>
      <c r="N24" s="301">
        <f ca="1">L24-M24</f>
        <v>-9</v>
      </c>
      <c r="O24" s="287">
        <f ca="1">calculoH!M60</f>
        <v>5</v>
      </c>
    </row>
    <row r="25" spans="2:19" ht="11.25" customHeight="1" x14ac:dyDescent="0.2"/>
    <row r="26" spans="2:19" ht="9" customHeight="1" x14ac:dyDescent="0.2"/>
    <row r="27" spans="2:19" x14ac:dyDescent="0.2">
      <c r="B27" s="169"/>
      <c r="C27" s="170"/>
      <c r="P27" s="172"/>
    </row>
    <row r="28" spans="2:19" ht="12.75" hidden="1" customHeight="1" x14ac:dyDescent="0.2"/>
    <row r="29" spans="2:19" ht="12.75" hidden="1" customHeight="1" x14ac:dyDescent="0.2"/>
  </sheetData>
  <dataConsolidate/>
  <mergeCells count="43">
    <mergeCell ref="L15:M15"/>
    <mergeCell ref="H6:I6"/>
    <mergeCell ref="J6:K6"/>
    <mergeCell ref="L5:M5"/>
    <mergeCell ref="L6:M6"/>
    <mergeCell ref="L8:M8"/>
    <mergeCell ref="J7:K7"/>
    <mergeCell ref="J8:K8"/>
    <mergeCell ref="J9:K9"/>
    <mergeCell ref="H15:I15"/>
    <mergeCell ref="J15:K15"/>
    <mergeCell ref="Q13:R13"/>
    <mergeCell ref="G18:O18"/>
    <mergeCell ref="L9:M9"/>
    <mergeCell ref="L10:M10"/>
    <mergeCell ref="L11:M11"/>
    <mergeCell ref="H9:I9"/>
    <mergeCell ref="Q15:R15"/>
    <mergeCell ref="H12:I12"/>
    <mergeCell ref="J12:K12"/>
    <mergeCell ref="L12:M12"/>
    <mergeCell ref="H13:I13"/>
    <mergeCell ref="J13:K13"/>
    <mergeCell ref="L13:M13"/>
    <mergeCell ref="H14:I14"/>
    <mergeCell ref="J14:K14"/>
    <mergeCell ref="L14:M14"/>
    <mergeCell ref="A1:S2"/>
    <mergeCell ref="Q7:R7"/>
    <mergeCell ref="Q9:R9"/>
    <mergeCell ref="Q11:R11"/>
    <mergeCell ref="H5:I5"/>
    <mergeCell ref="J5:K5"/>
    <mergeCell ref="P4:S5"/>
    <mergeCell ref="H7:I7"/>
    <mergeCell ref="H8:I8"/>
    <mergeCell ref="L7:M7"/>
    <mergeCell ref="B5:F5"/>
    <mergeCell ref="B4:N4"/>
    <mergeCell ref="H10:I10"/>
    <mergeCell ref="H11:I11"/>
    <mergeCell ref="J11:K11"/>
    <mergeCell ref="J10:K10"/>
  </mergeCells>
  <phoneticPr fontId="19" type="noConversion"/>
  <conditionalFormatting sqref="L7:M7">
    <cfRule type="expression" dxfId="359" priority="88" stopIfTrue="1">
      <formula>IF(OR($L$7="en juego",$L$7="hoy!"),1,0)</formula>
    </cfRule>
  </conditionalFormatting>
  <conditionalFormatting sqref="L6:M6">
    <cfRule type="expression" dxfId="358" priority="89" stopIfTrue="1">
      <formula>IF(OR($L$6="en juego",$L$6="hoy!"),1,0)</formula>
    </cfRule>
  </conditionalFormatting>
  <conditionalFormatting sqref="L8:M8">
    <cfRule type="expression" dxfId="357" priority="90" stopIfTrue="1">
      <formula>IF(OR($L$8="en juego",$L$8="hoy!"),1,0)</formula>
    </cfRule>
  </conditionalFormatting>
  <conditionalFormatting sqref="L9:M9">
    <cfRule type="expression" dxfId="356" priority="91" stopIfTrue="1">
      <formula>IF(OR($L$9="en juego",$L$9="hoy!"),1,0)</formula>
    </cfRule>
  </conditionalFormatting>
  <conditionalFormatting sqref="L10:M10">
    <cfRule type="expression" dxfId="355" priority="92" stopIfTrue="1">
      <formula>IF(OR($L$10="en juego",$L$10="hoy!"),1,0)</formula>
    </cfRule>
  </conditionalFormatting>
  <conditionalFormatting sqref="L11:M12">
    <cfRule type="expression" dxfId="354" priority="93" stopIfTrue="1">
      <formula>IF(OR($L$11="en juego",$L$11="hoy!"),1,0)</formula>
    </cfRule>
  </conditionalFormatting>
  <conditionalFormatting sqref="C7:E7">
    <cfRule type="expression" dxfId="353" priority="70" stopIfTrue="1">
      <formula>IF(OR($L$7="en juego",$L$7="hoy!"),1,0)</formula>
    </cfRule>
  </conditionalFormatting>
  <conditionalFormatting sqref="C6:E6 C7:C11 E7:E11">
    <cfRule type="expression" dxfId="352" priority="71" stopIfTrue="1">
      <formula>IF(OR($L$6="en juego",$L$6="hoy!"),1,0)</formula>
    </cfRule>
  </conditionalFormatting>
  <conditionalFormatting sqref="C8:E8">
    <cfRule type="expression" dxfId="351" priority="72" stopIfTrue="1">
      <formula>IF(OR($L$8="en juego",$L$8="hoy!"),1,0)</formula>
    </cfRule>
  </conditionalFormatting>
  <conditionalFormatting sqref="C9:E9">
    <cfRule type="expression" dxfId="350" priority="73" stopIfTrue="1">
      <formula>IF(OR($L$9="en juego",$L$9="hoy!"),1,0)</formula>
    </cfRule>
  </conditionalFormatting>
  <conditionalFormatting sqref="C10:E10">
    <cfRule type="expression" dxfId="349" priority="74" stopIfTrue="1">
      <formula>IF(OR($L$10="en juego",$L$10="hoy!"),1,0)</formula>
    </cfRule>
  </conditionalFormatting>
  <conditionalFormatting sqref="C11:E11">
    <cfRule type="expression" dxfId="348" priority="75" stopIfTrue="1">
      <formula>IF(OR($L$11="en juego",$L$11="hoy!"),1,0)</formula>
    </cfRule>
  </conditionalFormatting>
  <conditionalFormatting sqref="C12 E12">
    <cfRule type="expression" dxfId="347" priority="57" stopIfTrue="1">
      <formula>IF(OR($L$6="en juego",$L$6="hoy!"),1,0)</formula>
    </cfRule>
  </conditionalFormatting>
  <conditionalFormatting sqref="C12:E12">
    <cfRule type="expression" dxfId="346" priority="58" stopIfTrue="1">
      <formula>IF(OR($L$11="en juego",$L$11="hoy!"),1,0)</formula>
    </cfRule>
  </conditionalFormatting>
  <conditionalFormatting sqref="J6:K6 H8:I11">
    <cfRule type="expression" dxfId="345" priority="40" stopIfTrue="1">
      <formula>IF(OR($L$6="en juego",$L$6="hoy!"),1,0)</formula>
    </cfRule>
  </conditionalFormatting>
  <conditionalFormatting sqref="J7:K12">
    <cfRule type="expression" dxfId="344" priority="36" stopIfTrue="1">
      <formula>IF(OR($L$6="en juego",$L$6="hoy!"),1,0)</formula>
    </cfRule>
  </conditionalFormatting>
  <conditionalFormatting sqref="H12:I12">
    <cfRule type="expression" dxfId="343" priority="35" stopIfTrue="1">
      <formula>IF(OR($L$6="en juego",$L$6="hoy!"),1,0)</formula>
    </cfRule>
  </conditionalFormatting>
  <conditionalFormatting sqref="B12">
    <cfRule type="expression" dxfId="342" priority="24" stopIfTrue="1">
      <formula>IF(OR($L$6="en juego",$L$6="hoy!"),1,0)</formula>
    </cfRule>
  </conditionalFormatting>
  <conditionalFormatting sqref="N8:N12">
    <cfRule type="expression" dxfId="341" priority="33" stopIfTrue="1">
      <formula>IF(OR($L$8="en juego",$L$8="hoy!"),1,0)</formula>
    </cfRule>
  </conditionalFormatting>
  <conditionalFormatting sqref="N6:N7">
    <cfRule type="expression" dxfId="340" priority="32" stopIfTrue="1">
      <formula>IF(OR($L$8="en juego",$L$8="hoy!"),1,0)</formula>
    </cfRule>
  </conditionalFormatting>
  <conditionalFormatting sqref="B6">
    <cfRule type="expression" dxfId="339" priority="30" stopIfTrue="1">
      <formula>IF(OR($L$6="en juego",$L$6="hoy!"),1,0)</formula>
    </cfRule>
  </conditionalFormatting>
  <conditionalFormatting sqref="B8">
    <cfRule type="expression" dxfId="338" priority="29" stopIfTrue="1">
      <formula>IF(OR($L$6="en juego",$L$6="hoy!"),1,0)</formula>
    </cfRule>
  </conditionalFormatting>
  <conditionalFormatting sqref="B10">
    <cfRule type="expression" dxfId="337" priority="28" stopIfTrue="1">
      <formula>IF(OR($L$6="en juego",$L$6="hoy!"),1,0)</formula>
    </cfRule>
  </conditionalFormatting>
  <conditionalFormatting sqref="B7">
    <cfRule type="expression" dxfId="336" priority="27" stopIfTrue="1">
      <formula>IF(OR($L$6="en juego",$L$6="hoy!"),1,0)</formula>
    </cfRule>
  </conditionalFormatting>
  <conditionalFormatting sqref="B9">
    <cfRule type="expression" dxfId="335" priority="26" stopIfTrue="1">
      <formula>IF(OR($L$6="en juego",$L$6="hoy!"),1,0)</formula>
    </cfRule>
  </conditionalFormatting>
  <conditionalFormatting sqref="B11">
    <cfRule type="expression" dxfId="334" priority="25" stopIfTrue="1">
      <formula>IF(OR($L$6="en juego",$L$6="hoy!"),1,0)</formula>
    </cfRule>
  </conditionalFormatting>
  <conditionalFormatting sqref="F6">
    <cfRule type="expression" dxfId="333" priority="23" stopIfTrue="1">
      <formula>IF(OR($L$6="en juego",$L$6="hoy!"),1,0)</formula>
    </cfRule>
  </conditionalFormatting>
  <conditionalFormatting sqref="F11">
    <cfRule type="expression" dxfId="332" priority="22" stopIfTrue="1">
      <formula>IF(OR($L$6="en juego",$L$6="hoy!"),1,0)</formula>
    </cfRule>
  </conditionalFormatting>
  <conditionalFormatting sqref="F9">
    <cfRule type="expression" dxfId="331" priority="21" stopIfTrue="1">
      <formula>IF(OR($L$6="en juego",$L$6="hoy!"),1,0)</formula>
    </cfRule>
  </conditionalFormatting>
  <conditionalFormatting sqref="F8">
    <cfRule type="expression" dxfId="330" priority="20" stopIfTrue="1">
      <formula>IF(OR($L$6="en juego",$L$6="hoy!"),1,0)</formula>
    </cfRule>
  </conditionalFormatting>
  <conditionalFormatting sqref="F10">
    <cfRule type="expression" dxfId="329" priority="19" stopIfTrue="1">
      <formula>IF(OR($L$6="en juego",$L$6="hoy!"),1,0)</formula>
    </cfRule>
  </conditionalFormatting>
  <conditionalFormatting sqref="F7">
    <cfRule type="expression" dxfId="328" priority="18" stopIfTrue="1">
      <formula>IF(OR($L$6="en juego",$L$6="hoy!"),1,0)</formula>
    </cfRule>
  </conditionalFormatting>
  <conditionalFormatting sqref="F12">
    <cfRule type="expression" dxfId="327" priority="17" stopIfTrue="1">
      <formula>IF(OR($L$6="en juego",$L$6="hoy!"),1,0)</formula>
    </cfRule>
  </conditionalFormatting>
  <conditionalFormatting sqref="H6:I7">
    <cfRule type="expression" dxfId="326" priority="16" stopIfTrue="1">
      <formula>IF(OR($L$6="en juego",$L$6="hoy!"),1,0)</formula>
    </cfRule>
  </conditionalFormatting>
  <conditionalFormatting sqref="G6">
    <cfRule type="expression" dxfId="325" priority="15" stopIfTrue="1">
      <formula>IF(OR($L$6="en juego",$L$6="hoy!"),1,0)</formula>
    </cfRule>
  </conditionalFormatting>
  <conditionalFormatting sqref="G6">
    <cfRule type="expression" dxfId="324" priority="14" stopIfTrue="1">
      <formula>IF(OR($L$8="en juego",$L$8="hoy!"),1,0)</formula>
    </cfRule>
  </conditionalFormatting>
  <conditionalFormatting sqref="G7:G12">
    <cfRule type="expression" dxfId="323" priority="13" stopIfTrue="1">
      <formula>IF(OR($L$6="en juego",$L$6="hoy!"),1,0)</formula>
    </cfRule>
  </conditionalFormatting>
  <conditionalFormatting sqref="G7:G12">
    <cfRule type="expression" dxfId="322" priority="12" stopIfTrue="1">
      <formula>IF(OR($L$8="en juego",$L$8="hoy!"),1,0)</formula>
    </cfRule>
  </conditionalFormatting>
  <conditionalFormatting sqref="L13:M15">
    <cfRule type="expression" dxfId="321" priority="11" stopIfTrue="1">
      <formula>IF(OR($L$11="en juego",$L$11="hoy!"),1,0)</formula>
    </cfRule>
  </conditionalFormatting>
  <conditionalFormatting sqref="C13:C15 E13:E15">
    <cfRule type="expression" dxfId="320" priority="9" stopIfTrue="1">
      <formula>IF(OR($L$6="en juego",$L$6="hoy!"),1,0)</formula>
    </cfRule>
  </conditionalFormatting>
  <conditionalFormatting sqref="C13:E15">
    <cfRule type="expression" dxfId="319" priority="10" stopIfTrue="1">
      <formula>IF(OR($L$11="en juego",$L$11="hoy!"),1,0)</formula>
    </cfRule>
  </conditionalFormatting>
  <conditionalFormatting sqref="J13:K15">
    <cfRule type="expression" dxfId="318" priority="8" stopIfTrue="1">
      <formula>IF(OR($L$6="en juego",$L$6="hoy!"),1,0)</formula>
    </cfRule>
  </conditionalFormatting>
  <conditionalFormatting sqref="H13:I15">
    <cfRule type="expression" dxfId="317" priority="7" stopIfTrue="1">
      <formula>IF(OR($L$6="en juego",$L$6="hoy!"),1,0)</formula>
    </cfRule>
  </conditionalFormatting>
  <conditionalFormatting sqref="N13:N15">
    <cfRule type="expression" dxfId="316" priority="6" stopIfTrue="1">
      <formula>IF(OR($L$8="en juego",$L$8="hoy!"),1,0)</formula>
    </cfRule>
  </conditionalFormatting>
  <conditionalFormatting sqref="B13:B15">
    <cfRule type="expression" dxfId="315" priority="5" stopIfTrue="1">
      <formula>IF(OR($L$6="en juego",$L$6="hoy!"),1,0)</formula>
    </cfRule>
  </conditionalFormatting>
  <conditionalFormatting sqref="F13:F15">
    <cfRule type="expression" dxfId="314" priority="4" stopIfTrue="1">
      <formula>IF(OR($L$6="en juego",$L$6="hoy!"),1,0)</formula>
    </cfRule>
  </conditionalFormatting>
  <conditionalFormatting sqref="G13:G15">
    <cfRule type="expression" dxfId="313" priority="3" stopIfTrue="1">
      <formula>IF(OR($L$6="en juego",$L$6="hoy!"),1,0)</formula>
    </cfRule>
  </conditionalFormatting>
  <conditionalFormatting sqref="G13:G15">
    <cfRule type="expression" dxfId="312" priority="2" stopIfTrue="1">
      <formula>IF(OR($L$8="en juego",$L$8="hoy!"),1,0)</formula>
    </cfRule>
  </conditionalFormatting>
  <conditionalFormatting sqref="F20:F23">
    <cfRule type="expression" dxfId="311" priority="113" stopIfTrue="1">
      <formula>IF(AND($H$20=3,$H$21=3,$H$22=3,#REF!=3),1,0)</formula>
    </cfRule>
  </conditionalFormatting>
  <conditionalFormatting sqref="G20:O22 G24:O24">
    <cfRule type="expression" dxfId="310" priority="114" stopIfTrue="1">
      <formula>IF(AND($H$20=3,$H$21=3,$H$22=3,#REF!=3),1,0)</formula>
    </cfRule>
  </conditionalFormatting>
  <conditionalFormatting sqref="G23:O23">
    <cfRule type="expression" dxfId="309" priority="1" stopIfTrue="1">
      <formula>IF(AND($H$20=3,$H$21=3,$H$22=3,#REF!=3),1,0)</formula>
    </cfRule>
  </conditionalFormatting>
  <dataValidations count="1">
    <dataValidation type="whole" allowBlank="1" showErrorMessage="1" errorTitle="Dato no válido" error="Ingrese sólo un número entero_x000a_entre 0 y 99." sqref="C6:C15 E6:E15">
      <formula1>0</formula1>
      <formula2>99</formula2>
    </dataValidation>
  </dataValidations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33</vt:i4>
      </vt:variant>
    </vt:vector>
  </HeadingPairs>
  <TitlesOfParts>
    <vt:vector size="33" baseType="lpstr">
      <vt:lpstr>Menu</vt:lpstr>
      <vt:lpstr>- A -</vt:lpstr>
      <vt:lpstr>- B -</vt:lpstr>
      <vt:lpstr>- C -</vt:lpstr>
      <vt:lpstr>- D -</vt:lpstr>
      <vt:lpstr>- E -</vt:lpstr>
      <vt:lpstr>- F -</vt:lpstr>
      <vt:lpstr>- G -</vt:lpstr>
      <vt:lpstr>- H -</vt:lpstr>
      <vt:lpstr>- I - </vt:lpstr>
      <vt:lpstr>- J -</vt:lpstr>
      <vt:lpstr>Reclasificación</vt:lpstr>
      <vt:lpstr>LLaves</vt:lpstr>
      <vt:lpstr>LLaves Octavos de Final</vt:lpstr>
      <vt:lpstr>LLaves Cuartos de Final</vt:lpstr>
      <vt:lpstr>LLaves Semifinales</vt:lpstr>
      <vt:lpstr>GRAN FINAL</vt:lpstr>
      <vt:lpstr>Octavos de Final</vt:lpstr>
      <vt:lpstr>Cuartos de Final</vt:lpstr>
      <vt:lpstr>Semifinal</vt:lpstr>
      <vt:lpstr>FINAL</vt:lpstr>
      <vt:lpstr>Fixture</vt:lpstr>
      <vt:lpstr>calculoA</vt:lpstr>
      <vt:lpstr>calculoB</vt:lpstr>
      <vt:lpstr>calculoC</vt:lpstr>
      <vt:lpstr>calculoD</vt:lpstr>
      <vt:lpstr>calculoE</vt:lpstr>
      <vt:lpstr>calculoF</vt:lpstr>
      <vt:lpstr>calculoG</vt:lpstr>
      <vt:lpstr>calculoH</vt:lpstr>
      <vt:lpstr>calculoI</vt:lpstr>
      <vt:lpstr>calculoJ</vt:lpstr>
      <vt:lpstr>Hoja2</vt:lpstr>
    </vt:vector>
  </TitlesOfParts>
  <Manager>Pablo Camino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Seguí paso a paso la Copa del Mundo 2002</dc:title>
  <dc:creator>wilson</dc:creator>
  <cp:lastModifiedBy>Usuario</cp:lastModifiedBy>
  <cp:lastPrinted>2005-12-13T14:05:33Z</cp:lastPrinted>
  <dcterms:created xsi:type="dcterms:W3CDTF">2001-10-15T19:26:14Z</dcterms:created>
  <dcterms:modified xsi:type="dcterms:W3CDTF">2014-12-09T16:50:55Z</dcterms:modified>
</cp:coreProperties>
</file>